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wopi.dropbox.com/wopi/files/oid_13148259233882045952/WOPIServiceId_TP_DROPBOX_PLUS/WOPIUserId_-/"/>
    </mc:Choice>
  </mc:AlternateContent>
  <xr:revisionPtr revIDLastSave="3" documentId="13_ncr:1_{2592B503-FF5B-405F-BF5A-06F490BC8512}" xr6:coauthVersionLast="47" xr6:coauthVersionMax="47" xr10:uidLastSave="{1ACF4801-3882-4ABA-A2C5-A1F0EA922F97}"/>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37" l="1"/>
  <c r="B18" i="136"/>
  <c r="B18" i="135"/>
  <c r="B18" i="134"/>
  <c r="B18" i="133"/>
  <c r="B18" i="132"/>
  <c r="B19" i="131"/>
  <c r="B19" i="130"/>
  <c r="B19" i="129"/>
  <c r="B19" i="128"/>
  <c r="B19" i="127"/>
  <c r="B19" i="126"/>
  <c r="B19" i="125"/>
  <c r="B19" i="124"/>
  <c r="B19" i="123"/>
  <c r="B19" i="122"/>
  <c r="B19" i="121"/>
  <c r="B16" i="120"/>
  <c r="B19" i="119"/>
  <c r="B17" i="118"/>
  <c r="B22" i="117"/>
  <c r="B22" i="116"/>
  <c r="B22" i="115"/>
  <c r="B22" i="114"/>
  <c r="B22" i="113"/>
  <c r="B22" i="112"/>
  <c r="B22" i="111"/>
  <c r="B22" i="110"/>
  <c r="B22" i="109"/>
  <c r="B22" i="108"/>
  <c r="B21" i="107"/>
  <c r="B21" i="106"/>
  <c r="B21" i="105"/>
  <c r="B21" i="104"/>
  <c r="B21" i="103"/>
  <c r="B21" i="102"/>
  <c r="B21" i="101"/>
  <c r="B21" i="100"/>
  <c r="B21" i="99"/>
  <c r="B21" i="98"/>
  <c r="B21" i="97"/>
  <c r="B21" i="96"/>
  <c r="B21" i="95"/>
  <c r="B21" i="94"/>
  <c r="B16" i="93"/>
  <c r="B16" i="92"/>
  <c r="B16" i="91"/>
  <c r="B16" i="90"/>
  <c r="B16" i="89"/>
  <c r="B16" i="88"/>
  <c r="B16" i="87"/>
  <c r="B18" i="86"/>
  <c r="B18" i="85"/>
  <c r="B19" i="84"/>
  <c r="B29" i="83"/>
  <c r="B27" i="82"/>
  <c r="B20" i="81"/>
  <c r="B19" i="80"/>
  <c r="B22" i="79"/>
  <c r="B22" i="78"/>
  <c r="B27" i="77"/>
  <c r="B20" i="76"/>
  <c r="B26" i="75"/>
  <c r="B17" i="74"/>
  <c r="B16" i="73"/>
  <c r="B16" i="72"/>
  <c r="B18" i="71"/>
  <c r="B18" i="70"/>
  <c r="B20" i="69"/>
  <c r="B20" i="68"/>
  <c r="B20" i="67"/>
  <c r="B20" i="66"/>
  <c r="B20" i="65"/>
  <c r="B20" i="64"/>
  <c r="B20" i="63"/>
  <c r="B20" i="62"/>
  <c r="B20" i="61"/>
  <c r="B20" i="60"/>
  <c r="B20" i="59"/>
  <c r="B26" i="58"/>
  <c r="B22" i="57"/>
  <c r="B18" i="56"/>
  <c r="B22" i="55"/>
  <c r="B22" i="54"/>
  <c r="B22" i="53"/>
  <c r="B22" i="52"/>
  <c r="B22" i="51"/>
  <c r="B22" i="50"/>
  <c r="B22" i="49"/>
  <c r="B22" i="48"/>
  <c r="B22" i="47"/>
  <c r="B22" i="46"/>
  <c r="B22" i="45"/>
  <c r="B22" i="44"/>
  <c r="B18" i="43"/>
  <c r="B18" i="42"/>
  <c r="B18" i="41"/>
  <c r="B18" i="40"/>
  <c r="B18" i="39"/>
  <c r="B18" i="38"/>
  <c r="B18" i="37"/>
  <c r="B22" i="36"/>
  <c r="B22" i="35"/>
  <c r="B22" i="34"/>
  <c r="B22" i="33"/>
  <c r="B22" i="32"/>
  <c r="B17" i="31"/>
  <c r="B17" i="30"/>
  <c r="B17" i="29"/>
  <c r="B17" i="28"/>
  <c r="B17" i="27"/>
  <c r="B17" i="26"/>
  <c r="B17" i="25"/>
  <c r="B17" i="24"/>
  <c r="B17" i="23"/>
  <c r="B17" i="22"/>
  <c r="B17" i="21"/>
  <c r="B17" i="20"/>
  <c r="B17" i="19"/>
  <c r="B17" i="18"/>
  <c r="B23" i="17"/>
  <c r="B16" i="16"/>
  <c r="B24" i="15"/>
  <c r="B24" i="14"/>
  <c r="B24" i="13"/>
  <c r="B24" i="12"/>
  <c r="B24" i="11"/>
  <c r="B24" i="10"/>
  <c r="B24" i="9"/>
  <c r="B24" i="8"/>
  <c r="B24" i="7"/>
  <c r="B24" i="6"/>
  <c r="B26" i="5"/>
  <c r="B33" i="4"/>
  <c r="E142" i="2"/>
  <c r="D142" i="2"/>
  <c r="E141" i="2"/>
  <c r="D141" i="2"/>
  <c r="E140" i="2"/>
  <c r="D140" i="2"/>
  <c r="E139" i="2"/>
  <c r="D139" i="2"/>
  <c r="E138" i="2"/>
  <c r="D138" i="2"/>
  <c r="D137" i="2"/>
  <c r="E136" i="2"/>
  <c r="D136" i="2"/>
  <c r="E135" i="2"/>
  <c r="D135" i="2"/>
  <c r="E134" i="2"/>
  <c r="D134" i="2"/>
  <c r="E133" i="2"/>
  <c r="D133" i="2"/>
  <c r="E132" i="2"/>
  <c r="D132" i="2"/>
  <c r="E131" i="2"/>
  <c r="D131" i="2"/>
  <c r="E130" i="2"/>
  <c r="D130" i="2"/>
  <c r="E129" i="2"/>
  <c r="D129" i="2"/>
  <c r="E128" i="2"/>
  <c r="D128" i="2"/>
  <c r="E127" i="2"/>
  <c r="D127"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D55" i="2"/>
  <c r="E54" i="2"/>
  <c r="D54" i="2"/>
  <c r="E53" i="2"/>
  <c r="D53" i="2"/>
  <c r="E52" i="2"/>
  <c r="D52" i="2"/>
  <c r="E51" i="2"/>
  <c r="D51" i="2"/>
  <c r="E50" i="2"/>
  <c r="D50" i="2"/>
  <c r="D49" i="2"/>
  <c r="E48" i="2"/>
  <c r="D48" i="2"/>
  <c r="E47" i="2"/>
  <c r="D47" i="2"/>
  <c r="E46" i="2"/>
  <c r="D46" i="2"/>
  <c r="E45" i="2"/>
  <c r="D45" i="2"/>
  <c r="E44" i="2"/>
  <c r="D44" i="2"/>
  <c r="E43" i="2"/>
  <c r="D43" i="2"/>
  <c r="D42" i="2"/>
  <c r="E41" i="2"/>
  <c r="D41" i="2"/>
  <c r="E40" i="2"/>
  <c r="D40"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<sst xmlns="http://schemas.openxmlformats.org/spreadsheetml/2006/main" count="10354" uniqueCount="501">
  <si>
    <t>Fieldwork:</t>
  </si>
  <si>
    <t>30th Jun - 6th Jul 2025</t>
  </si>
  <si>
    <t xml:space="preserve">Interview Method: </t>
  </si>
  <si>
    <t>Online Survey</t>
  </si>
  <si>
    <t>Population represented:</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</si>
  <si>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</si>
  <si>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</si>
  <si>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</si>
  <si>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</si>
  <si>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</si>
  <si>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</si>
  <si>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</si>
  <si>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</si>
  <si>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</si>
  <si>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</si>
  <si>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</si>
  <si>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</si>
  <si>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</si>
  <si>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</si>
  <si>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</si>
  <si>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</si>
  <si>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</si>
  <si>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</si>
  <si>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</si>
  <si>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Central</t>
  </si>
  <si>
    <t>South</t>
  </si>
  <si>
    <t>Islands</t>
  </si>
  <si>
    <t>Northeast</t>
  </si>
  <si>
    <t>Northwest</t>
  </si>
  <si>
    <t>Graduate</t>
  </si>
  <si>
    <t>NonGraduate</t>
  </si>
  <si>
    <t>Yes</t>
  </si>
  <si>
    <t>No</t>
  </si>
  <si>
    <t>Left</t>
  </si>
  <si>
    <t>Center</t>
  </si>
  <si>
    <t>Right</t>
  </si>
  <si>
    <t>High</t>
  </si>
  <si>
    <t>Medium</t>
  </si>
  <si>
    <t>Low</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</si>
  <si>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</si>
  <si>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</si>
  <si>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</si>
  <si>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</si>
  <si>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</si>
  <si>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</si>
  <si>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</si>
  <si>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</si>
  <si>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</si>
  <si>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</si>
  <si>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</si>
  <si>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</si>
  <si>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</si>
  <si>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</si>
  <si>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</si>
  <si>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Gender</t>
  </si>
  <si>
    <t>Age</t>
  </si>
  <si>
    <t>Region</t>
  </si>
  <si>
    <t>Education</t>
  </si>
  <si>
    <t>Traveled to developing country</t>
  </si>
  <si>
    <t>Political orientation</t>
  </si>
  <si>
    <t>Social engagement</t>
  </si>
  <si>
    <t>Trust in government</t>
  </si>
  <si>
    <t>Trust in charities</t>
  </si>
  <si>
    <t>Trust in journalists</t>
  </si>
  <si>
    <t>Income Earning</t>
  </si>
  <si>
    <t>Cost of living</t>
  </si>
  <si>
    <t>Quality of the country’s healthcare system</t>
  </si>
  <si>
    <t>Climate change (e.g. global warming)</t>
  </si>
  <si>
    <t>State of the economy</t>
  </si>
  <si>
    <t>Levels of crime</t>
  </si>
  <si>
    <t>Levels of poverty in our country</t>
  </si>
  <si>
    <t>Levels of taxation</t>
  </si>
  <si>
    <t>Levels of immigration</t>
  </si>
  <si>
    <t>Number of people out of work/receiving social security payments</t>
  </si>
  <si>
    <t>Access to good pensions</t>
  </si>
  <si>
    <t>Defence</t>
  </si>
  <si>
    <t>Threat of terrorism</t>
  </si>
  <si>
    <t>Our relationship with the European Union</t>
  </si>
  <si>
    <t>Quality of and access to schools and universities</t>
  </si>
  <si>
    <t>Availability of housing</t>
  </si>
  <si>
    <t>Quality or cost of public transport</t>
  </si>
  <si>
    <t>Levels of poverty in other countries</t>
  </si>
  <si>
    <t>Regional separatism (regions seeking independence)</t>
  </si>
  <si>
    <t>Quality of housing</t>
  </si>
  <si>
    <t>None of the above</t>
  </si>
  <si>
    <t>Which do you think are the most important issues facing the country at this time? Please select up to three.</t>
  </si>
  <si>
    <t>BASE: All Respondents</t>
  </si>
  <si>
    <t>Fieldwork:  30th Jun - 6th Jul 2025</t>
  </si>
  <si>
    <t>Data weighted by interlocking age &amp; gender, region and social grade to Nationally Representative Proportions</t>
  </si>
  <si>
    <t>War and conflict</t>
  </si>
  <si>
    <t>Poverty</t>
  </si>
  <si>
    <t>Access to quality healthcare</t>
  </si>
  <si>
    <t>Levels of immigration / number of refugees</t>
  </si>
  <si>
    <t>Hunger/famine</t>
  </si>
  <si>
    <t>Human rights abuses</t>
  </si>
  <si>
    <t>Global Health / Pandemics</t>
  </si>
  <si>
    <t>Gender equality</t>
  </si>
  <si>
    <t>Access to quality education</t>
  </si>
  <si>
    <t>Biodiversity</t>
  </si>
  <si>
    <t>Access to quality housing</t>
  </si>
  <si>
    <t>Which do you think are the most important issues facing the world at this time? Please select up to three of the following</t>
  </si>
  <si>
    <t xml:space="preserve"> Politicians only look out for themselves</t>
  </si>
  <si>
    <t xml:space="preserve"> It doesn't matter what the public thinks because politicians will do what they want anyway</t>
  </si>
  <si>
    <t xml:space="preserve"> Most political discussions are just talk with no real action</t>
  </si>
  <si>
    <t xml:space="preserve"> It is silly not to vote in elections</t>
  </si>
  <si>
    <t xml:space="preserve"> If I am dissatisfied with the Government, it is within my power to change it</t>
  </si>
  <si>
    <t xml:space="preserve"> I feel well represented by at least one political party</t>
  </si>
  <si>
    <t xml:space="preserve"> If the UK Government disappeared tomorrow it would not really impact my life</t>
  </si>
  <si>
    <t xml:space="preserve"> Everyone just votes for who their friends vote for</t>
  </si>
  <si>
    <t xml:space="preserve"> I would one day be interested in going into politics</t>
  </si>
  <si>
    <t>Strongly Agree</t>
  </si>
  <si>
    <t>Agree</t>
  </si>
  <si>
    <t>Slightly agree</t>
  </si>
  <si>
    <t>Neither agree nor disagree</t>
  </si>
  <si>
    <t>Slightly disagree</t>
  </si>
  <si>
    <t>Disagree</t>
  </si>
  <si>
    <t>Strongly Disagree</t>
  </si>
  <si>
    <t>Don’t Know</t>
  </si>
  <si>
    <t>Total Agree:</t>
  </si>
  <si>
    <t>Total Disagree:</t>
  </si>
  <si>
    <t>Net:</t>
  </si>
  <si>
    <t>Grid Summary: Please indicate your level of agreement with each of the following statements</t>
  </si>
  <si>
    <t>Please indicate your level of agreement with each of the following statements: Politicians only look out for themselves</t>
  </si>
  <si>
    <t>Please indicate your level of agreement with each of the following statements: Most political discussions are just talk with no real action</t>
  </si>
  <si>
    <t>Please indicate your level of agreement with each of the following statements: It doesn't matter what the public thinks because politicians will do what they want anyway</t>
  </si>
  <si>
    <t>Please indicate your level of agreement with each of the following statements: Everyone just votes for who their friends vote for</t>
  </si>
  <si>
    <t>Please indicate your level of agreement with each of the following statements: I would one day be interested in going into politics</t>
  </si>
  <si>
    <t>Please indicate your level of agreement with each of the following statements: If the UK Government disappeared tomorrow it would not really impact my life</t>
  </si>
  <si>
    <t>Please indicate your level of agreement with each of the following statements: It is silly not to vote in elections</t>
  </si>
  <si>
    <t>Please indicate your level of agreement with each of the following statements: If I am dissatisfied with the Government, it is within my power to change it</t>
  </si>
  <si>
    <t>Please indicate your level of agreement with each of the following statements: I feel well represented by at least one political party</t>
  </si>
  <si>
    <t>I would support higher taxes if it meant improved public services</t>
  </si>
  <si>
    <t>I would NOT support higher taxes, even if it meant improved public services</t>
  </si>
  <si>
    <t>Don’t know</t>
  </si>
  <si>
    <t xml:space="preserve"> Which of the following comes closest to your view?</t>
  </si>
  <si>
    <t>Signed a petition</t>
  </si>
  <si>
    <t>Donated to a charity</t>
  </si>
  <si>
    <t>Volunteered for a charity</t>
  </si>
  <si>
    <t>Shared political content on social media</t>
  </si>
  <si>
    <t>Donated blood</t>
  </si>
  <si>
    <t>Donated money to a place of worship</t>
  </si>
  <si>
    <t>Attended a protest, rally, or march</t>
  </si>
  <si>
    <t>Donated money to a campaign group or political organisation</t>
  </si>
  <si>
    <t>Which, if any, of the following activities have you taken part in during the last year?Select all that apply.</t>
  </si>
  <si>
    <t xml:space="preserve"> National government</t>
  </si>
  <si>
    <t xml:space="preserve"> European Commission</t>
  </si>
  <si>
    <t xml:space="preserve"> International financial institutions (e.g. the World Bank, IMF)</t>
  </si>
  <si>
    <t xml:space="preserve"> Private sector finance organisations (e.g. banks, hedgefunds)</t>
  </si>
  <si>
    <t xml:space="preserve"> United Nations</t>
  </si>
  <si>
    <t xml:space="preserve"> International charities (e.g. Red Cross, Save the Children, etc.)</t>
  </si>
  <si>
    <t xml:space="preserve"> Local government</t>
  </si>
  <si>
    <t xml:space="preserve"> Police and law enforcement</t>
  </si>
  <si>
    <t xml:space="preserve"> Universities in your country</t>
  </si>
  <si>
    <t xml:space="preserve"> Scientists</t>
  </si>
  <si>
    <t xml:space="preserve"> Influencers</t>
  </si>
  <si>
    <t xml:space="preserve"> Journalists</t>
  </si>
  <si>
    <t xml:space="preserve"> Political activists</t>
  </si>
  <si>
    <t>Trust a lot</t>
  </si>
  <si>
    <t>Trust a little</t>
  </si>
  <si>
    <t>Do not trust at all</t>
  </si>
  <si>
    <t>Grid Summary: How much do you trust or not trust the following people and institutions?</t>
  </si>
  <si>
    <t>How much do you trust or not trust the following people and institutions?: National government</t>
  </si>
  <si>
    <t>How much do you trust or not trust the following people and institutions?: European Commission</t>
  </si>
  <si>
    <t>How much do you trust or not trust the following people and institutions?: International financial institutions (e.g. the World Bank, IMF)</t>
  </si>
  <si>
    <t>How much do you trust or not trust the following people and institutions?: Private sector finance organisations (e.g. banks, hedgefunds)</t>
  </si>
  <si>
    <t>How much do you trust or not trust the following people and institutions?: United Nations</t>
  </si>
  <si>
    <t>How much do you trust or not trust the following people and institutions?: International charities (e.g. Red Cross, Save the Children, etc.)</t>
  </si>
  <si>
    <t>How much do you trust or not trust the following people and institutions?: Local government</t>
  </si>
  <si>
    <t>How much do you trust or not trust the following people and institutions?: Police and law enforcement</t>
  </si>
  <si>
    <t>How much do you trust or not trust the following people and institutions?: Universities in your country</t>
  </si>
  <si>
    <t>How much do you trust or not trust the following people and institutions?: Scientists</t>
  </si>
  <si>
    <t>How much do you trust or not trust the following people and institutions?: Influencers</t>
  </si>
  <si>
    <t>How much do you trust or not trust the following people and institutions?: Journalists</t>
  </si>
  <si>
    <t>How much do you trust or not trust the following people and institutions?: Political activists</t>
  </si>
  <si>
    <t>Strongly agree</t>
  </si>
  <si>
    <t>Somewhat agree</t>
  </si>
  <si>
    <t>Somewhat disagree</t>
  </si>
  <si>
    <t>Strongly disagree</t>
  </si>
  <si>
    <t xml:space="preserve"> To what extent do you agree or disagree with the following? "I trust my government to spend the national budget in a way that is in my best interest" </t>
  </si>
  <si>
    <t xml:space="preserve"> To what extent do you agree or disagree with the following? "I trust my government to spend the national budget in a way that is in the best interest of the country"</t>
  </si>
  <si>
    <t xml:space="preserve"> People in other countries have similar hopes and dreams as people in my country</t>
  </si>
  <si>
    <t xml:space="preserve"> People in lower income countries are facing similar issues to people in my country</t>
  </si>
  <si>
    <t>Grid Summary: To what extent do you agree or disagree with the following?</t>
  </si>
  <si>
    <t>To what extent do you agree or disagree with the following?: People in lower income countries are facing similar issues to people in my country</t>
  </si>
  <si>
    <t>To what extent do you agree or disagree with the following?: People in other countries have similar hopes and dreams as people in my country</t>
  </si>
  <si>
    <t xml:space="preserve"> It is important for young people today to have respect for our national traditions|It is NOT important for young people today to have respect for our national traditions</t>
  </si>
  <si>
    <t xml:space="preserve"> I am increasingly feeling more connected to people around me|I am increasingly feeling LESS connected to people around me</t>
  </si>
  <si>
    <t xml:space="preserve"> The world is becoming a safer place|The world is becoming a more dangerous place</t>
  </si>
  <si>
    <t xml:space="preserve"> The standard of living for the average person in our country is INCREASING|The standard of living for the average person in our country is DECREASING</t>
  </si>
  <si>
    <t xml:space="preserve"> The gap between rich and poor in this country is GROWING|The gap between rich and poor in this country is DECREASING</t>
  </si>
  <si>
    <t xml:space="preserve"> The gap between the rich and the poor globally is GROWING|The gap between the rich and poor globally is DECREASING</t>
  </si>
  <si>
    <t>-2</t>
  </si>
  <si>
    <t>-1</t>
  </si>
  <si>
    <t>0</t>
  </si>
  <si>
    <t>1</t>
  </si>
  <si>
    <t>2</t>
  </si>
  <si>
    <t>Grid Summary: Which of the following comes closest to your view?</t>
  </si>
  <si>
    <t>Which of the following comes closest to your view?: It is important for young people today to have respect for our national traditions|It is NOT important for young people today to have respect for our national traditions</t>
  </si>
  <si>
    <t>Which of the following comes closest to your view?: I am increasingly feeling more connected to people around me|I am increasingly feeling LESS connected to people around me</t>
  </si>
  <si>
    <t>Which of the following comes closest to your view?: The world is becoming a safer place|The world is becoming a more dangerous place</t>
  </si>
  <si>
    <t>Which of the following comes closest to your view?: The standard of living for the average person in our country is INCREASING|The standard of living for the average person in our country is DECREASING</t>
  </si>
  <si>
    <t>Which of the following comes closest to your view?: The gap between rich and poor in this country is GROWING|The gap between rich and poor in this country is DECREASING</t>
  </si>
  <si>
    <t>Which of the following comes closest to your view?: The gap between the rich and the poor globally is GROWING|The gap between the rich and poor globally is DECREASING</t>
  </si>
  <si>
    <t xml:space="preserve"> When the government is deciding upon making laws, the main principle should be ensuring everyone is treated fairly</t>
  </si>
  <si>
    <t xml:space="preserve"> Government should redistribute income from those who are wealthy to those who are poorer</t>
  </si>
  <si>
    <t xml:space="preserve"> I am proud of my country</t>
  </si>
  <si>
    <t xml:space="preserve"> People in our country generally have more than they need to get by</t>
  </si>
  <si>
    <t xml:space="preserve"> Ordinary people get their fair share of the country’s wealth</t>
  </si>
  <si>
    <t>To what extent do you agree or disagree with the following?: Government should redistribute income from those who are wealthy to those who are poorer</t>
  </si>
  <si>
    <t>To what extent do you agree or disagree with the following?: Ordinary people get their fair share of the country’s wealth</t>
  </si>
  <si>
    <t>To what extent do you agree or disagree with the following?: People in our country generally have more than they need to get by</t>
  </si>
  <si>
    <t>To what extent do you agree or disagree with the following?: When the government is deciding upon making laws, the main principle should be ensuring everyone is treated fairly</t>
  </si>
  <si>
    <t>To what extent do you agree or disagree with the following?: I am proud of my country</t>
  </si>
  <si>
    <t xml:space="preserve"> Countries should work together to solve global problems, such as climate change or global poverty</t>
  </si>
  <si>
    <t xml:space="preserve"> We should take care of our own people at the same time as taking care of people in other countries</t>
  </si>
  <si>
    <t xml:space="preserve"> We should take care of our own people before we take care of people from other countries</t>
  </si>
  <si>
    <t xml:space="preserve"> Our country has a responsibility to help people in other countries when they are in need</t>
  </si>
  <si>
    <t xml:space="preserve"> We have to focus on fixing issues in our own country before we can start thinking about helping people in other countries</t>
  </si>
  <si>
    <t>Grid Summary: And to what extent do you agree or disagree with the following?</t>
  </si>
  <si>
    <t>And to what extent do you agree or disagree with the following?: We should take care of our own people before we take care of people from other countries</t>
  </si>
  <si>
    <t>And to what extent do you agree or disagree with the following?: We have to focus on fixing issues in our own country before we can start thinking about helping people in other countries</t>
  </si>
  <si>
    <t>And to what extent do you agree or disagree with the following?: Our country has a responsibility to help people in other countries when they are in need</t>
  </si>
  <si>
    <t>And to what extent do you agree or disagree with the following?: Countries should work together to solve global problems, such as climate change or global poverty</t>
  </si>
  <si>
    <t>And to what extent do you agree or disagree with the following?: We should take care of our own people at the same time as taking care of people in other countries</t>
  </si>
  <si>
    <t>Our country can afford to help people in other countries, and we have a responsibility to do so</t>
  </si>
  <si>
    <t>Our country can afford to help people in other countries, but we do NOT have a responsibility to do so</t>
  </si>
  <si>
    <t>Our country cannot afford to help people in other countries at all, and we do NOT have a responsibility to do so</t>
  </si>
  <si>
    <t>Our country cannot afford to help people in other countries, but we DO have a responsibility to do so</t>
  </si>
  <si>
    <t>Multiple times a day</t>
  </si>
  <si>
    <t>Every day</t>
  </si>
  <si>
    <t>Several times a week</t>
  </si>
  <si>
    <t>Weekly</t>
  </si>
  <si>
    <t>Several times a month</t>
  </si>
  <si>
    <t>Monthly</t>
  </si>
  <si>
    <t>Less often</t>
  </si>
  <si>
    <t>Never</t>
  </si>
  <si>
    <t xml:space="preserve"> How often do you read, watch, or consume the news?</t>
  </si>
  <si>
    <t>Television news</t>
  </si>
  <si>
    <t>Online newspapers or magazines</t>
  </si>
  <si>
    <t>Radio news</t>
  </si>
  <si>
    <t>Facebook</t>
  </si>
  <si>
    <t>Physical newspapers or magazines</t>
  </si>
  <si>
    <t>Instagram</t>
  </si>
  <si>
    <t>X (formerly Twitter)</t>
  </si>
  <si>
    <t>Tiktok</t>
  </si>
  <si>
    <t>Whatsapp</t>
  </si>
  <si>
    <t>Reddit</t>
  </si>
  <si>
    <t>N/A - I don’t consume the news</t>
  </si>
  <si>
    <t>Other (Please specify)</t>
  </si>
  <si>
    <t>And which of the following are the main ways you tend to receive the news?Select up to three of the following</t>
  </si>
  <si>
    <t xml:space="preserve"> Save the Children</t>
  </si>
  <si>
    <t xml:space="preserve"> AVSI Foundation</t>
  </si>
  <si>
    <t xml:space="preserve"> World Bank</t>
  </si>
  <si>
    <t xml:space="preserve"> International Monetary Fund (IMF)</t>
  </si>
  <si>
    <t xml:space="preserve"> United Nations (UN)</t>
  </si>
  <si>
    <t xml:space="preserve"> European Union (EU)</t>
  </si>
  <si>
    <t xml:space="preserve"> Organisation for Economic Cooperation and Development (OECD)</t>
  </si>
  <si>
    <t xml:space="preserve"> Cassa Depositi e Prestiti (CDP)</t>
  </si>
  <si>
    <t>Very Positive</t>
  </si>
  <si>
    <t>Somewhat Positive</t>
  </si>
  <si>
    <t>Neutral</t>
  </si>
  <si>
    <t>Somewhat Negative</t>
  </si>
  <si>
    <t>Very Negative</t>
  </si>
  <si>
    <t>I had not heard of this</t>
  </si>
  <si>
    <t>Don't Know</t>
  </si>
  <si>
    <t>Grid Summary: How negative or positive an impression do you have of the following, if you have heard of them?</t>
  </si>
  <si>
    <t>How negative or positive an impression do you have of the following, if you have heard of them?: Save the Children</t>
  </si>
  <si>
    <t>How negative or positive an impression do you have of the following, if you have heard of them?: AVSI Foundation</t>
  </si>
  <si>
    <t>How negative or positive an impression do you have of the following, if you have heard of them?: World Bank</t>
  </si>
  <si>
    <t>How negative or positive an impression do you have of the following, if you have heard of them?: International Monetary Fund (IMF)</t>
  </si>
  <si>
    <t>How negative or positive an impression do you have of the following, if you have heard of them?: United Nations (UN)</t>
  </si>
  <si>
    <t>How negative or positive an impression do you have of the following, if you have heard of them?: European Union (EU)</t>
  </si>
  <si>
    <t>How negative or positive an impression do you have of the following, if you have heard of them?: Organisation for Economic Cooperation and Development (OECD)</t>
  </si>
  <si>
    <t>How negative or positive an impression do you have of the following, if you have heard of them?: Cassa Depositi e Prestiti (CDP)</t>
  </si>
  <si>
    <t>Very important</t>
  </si>
  <si>
    <t>Somewhat important</t>
  </si>
  <si>
    <t>Not very important</t>
  </si>
  <si>
    <t>Not at all important</t>
  </si>
  <si>
    <t>Total Important:</t>
  </si>
  <si>
    <t xml:space="preserve"> In your view, how important or unimportant do you think it is for the government to reduce poverty in your country?</t>
  </si>
  <si>
    <t xml:space="preserve"> In your view, how important or unimportant do you think it is for the government to reduce poverty in other countries?</t>
  </si>
  <si>
    <t>One of the biggest issues in our country</t>
  </si>
  <si>
    <t>A big issue in our country</t>
  </si>
  <si>
    <t>Somewhat of an issue in our country</t>
  </si>
  <si>
    <t>Not an issue at all in our country</t>
  </si>
  <si>
    <t>Don't know</t>
  </si>
  <si>
    <t xml:space="preserve"> Regardless of whether or not you think the government should address it, how big of an issue do you think poverty is in your country?</t>
  </si>
  <si>
    <t>One of the biggest issues in the rest of the world</t>
  </si>
  <si>
    <t>A big issue in the rest of the world</t>
  </si>
  <si>
    <t>Somewhat of an issue in the rest of the world</t>
  </si>
  <si>
    <t>Not an issue at all in the rest of the world</t>
  </si>
  <si>
    <t xml:space="preserve"> And regardless of whether or not you think the government should address it, how big of an issue do you think poverty is in the rest of the world?  </t>
  </si>
  <si>
    <t>My country should respect international law, even if it has negative impacts on our national interests</t>
  </si>
  <si>
    <t>My country should NOT respect international law if it would have negative impacts our national interests</t>
  </si>
  <si>
    <t>My country should prioritise protecting its own economic interests, even if this has negative impacts on other countries</t>
  </si>
  <si>
    <t>My country should NOT prioritise protecting its own economic interests, if this would have negative impacts on other countries</t>
  </si>
  <si>
    <t>We should co-operate with as many countries as possible to solve global challenges, even if this means acting against our national interests</t>
  </si>
  <si>
    <t>We should co-operate with our closest allies to solve global challenges, even if this means acting against our national interests</t>
  </si>
  <si>
    <t>We should NOT co-operate with other countries to solve global challenges when this means acting against our national interests</t>
  </si>
  <si>
    <t xml:space="preserve">  Which of the following comes closest to your view?</t>
  </si>
  <si>
    <t>Increasing the amount of renewable energy projects we have</t>
  </si>
  <si>
    <t>Supporting development programmes (e.g. building schools or hospitals, or funding vaccine programmes) in other countries</t>
  </si>
  <si>
    <t>Helping other countries when they suffer from a disaster</t>
  </si>
  <si>
    <t>Reducing our carbon emissions to help reduce our impact on the climate</t>
  </si>
  <si>
    <t>Standing up for our national values when they are threatened</t>
  </si>
  <si>
    <t>Standing up for our economic interests more loudly</t>
  </si>
  <si>
    <t>Setting ambitious targets for carbon emission reduction in the future</t>
  </si>
  <si>
    <t>Calling out other countries for human rights abuses</t>
  </si>
  <si>
    <t>Helping to defend other countries from invasion</t>
  </si>
  <si>
    <t>Supporting our allies whenever they need it (e.g. providing military or financial support)</t>
  </si>
  <si>
    <t>Investing more in our armed forces</t>
  </si>
  <si>
    <t>In your view, which, if any, of the following would increase the respect other countries have for Italy on the world stage?Select any which apply</t>
  </si>
  <si>
    <t xml:space="preserve"> How important do you think it is that other countries have a positive view of your own country?</t>
  </si>
  <si>
    <t>Helping all people access basic services (e.g. education, healthcare)</t>
  </si>
  <si>
    <t>Supporting peace and security around the world</t>
  </si>
  <si>
    <t>Protecting our economic interests</t>
  </si>
  <si>
    <t>Promoting basic human rights in other countries</t>
  </si>
  <si>
    <t>Promoting the spread of democracy</t>
  </si>
  <si>
    <t>Working with other countries to reduce carbon emissions</t>
  </si>
  <si>
    <t>Helping other countries when they face a disaster</t>
  </si>
  <si>
    <t>Providing opportunities for businesses from your country</t>
  </si>
  <si>
    <t>Helping to reduce poverty in other countries</t>
  </si>
  <si>
    <t>Promoting gender equality</t>
  </si>
  <si>
    <t>Helping to support economic growth in other countries</t>
  </si>
  <si>
    <t>Helping to defend countries when they face invasion</t>
  </si>
  <si>
    <t>Thinking about how your country engages with others in the world, which do you think the government should prioritise?Select up to three of the following</t>
  </si>
  <si>
    <t>Strongly support</t>
  </si>
  <si>
    <t>Somewhat support</t>
  </si>
  <si>
    <t>Neither support nor oppose</t>
  </si>
  <si>
    <t>Somewhat oppose</t>
  </si>
  <si>
    <t>Strongly oppose</t>
  </si>
  <si>
    <t>Total Support:</t>
  </si>
  <si>
    <t>Total Oppose:</t>
  </si>
  <si>
    <t xml:space="preserve"> To what extent do you support or oppose Italy spending money to reduce poverty in developing countries, such as by providing food assistance, or helping to construct vital infrastructure like schools or wells?  </t>
  </si>
  <si>
    <t xml:space="preserve"> To what extent do you support or oppose Italy spending money to help other countries respond to a disaster, such as an earthquake, a flood, or the outbreak of a disease?</t>
  </si>
  <si>
    <t>We currently spend far too much to reduce poverty in developing countries</t>
  </si>
  <si>
    <t>We currently spend a little too much to reduce poverty in developing countries</t>
  </si>
  <si>
    <t>We spend about the right amount to reduce poverty in developing countries</t>
  </si>
  <si>
    <t>We spend a little too little to reduce poverty in developing countries</t>
  </si>
  <si>
    <t>We spend far too little to reduce poverty in developing countries</t>
  </si>
  <si>
    <t xml:space="preserve"> Do you think that your country currently spends too much, too little, or the right amount to reduce poverty in developing countries?</t>
  </si>
  <si>
    <t>Less than 1% of the national budget</t>
  </si>
  <si>
    <t>1% - 4% of the national budget</t>
  </si>
  <si>
    <t>5% - 9% of the national budget</t>
  </si>
  <si>
    <t>10% - 14% of the national budget</t>
  </si>
  <si>
    <t>15% - 19% of the national budget</t>
  </si>
  <si>
    <t>20% or more of the national budget</t>
  </si>
  <si>
    <t xml:space="preserve"> If you were to guess, what proportion of your country’s national budget do you think is spent to reduce poverty in developing countries?</t>
  </si>
  <si>
    <t>Our country should focus on helping people at home first</t>
  </si>
  <si>
    <t>Our country cannot afford to spend money helping other countries</t>
  </si>
  <si>
    <t>There is no transparency on where aid money is going, or who it is helping</t>
  </si>
  <si>
    <t>International aid is often wasted or misused</t>
  </si>
  <si>
    <t>International aid doesn’t actually reduce poverty in the long-term</t>
  </si>
  <si>
    <t>We spend this money on the wrong priorities</t>
  </si>
  <si>
    <t>Countries become reliant on international aid and do not move beyond it</t>
  </si>
  <si>
    <t>International aid can end up supporting countries or groups that are hostile to our country</t>
  </si>
  <si>
    <t>International aid goes to countries with corrupt governments</t>
  </si>
  <si>
    <t>We already spend much more than other countries around the world</t>
  </si>
  <si>
    <t>It is not our responsibility to help other countries</t>
  </si>
  <si>
    <t>International aid is used to support countries we are friendly with, rather than actually helping to reduce poverty</t>
  </si>
  <si>
    <t>15</t>
  </si>
  <si>
    <t>12</t>
  </si>
  <si>
    <t>*</t>
  </si>
  <si>
    <t>You said you opposed your country spending money to help reduce poverty in developing countries. Why is this?Select all that apply.</t>
  </si>
  <si>
    <t>It reduces global poverty</t>
  </si>
  <si>
    <t>It helps to save lives around the world</t>
  </si>
  <si>
    <t>We have a responsibility to help those in need</t>
  </si>
  <si>
    <t>It is the moral thing to do</t>
  </si>
  <si>
    <t>It helps to reduce migration to our country if we solve problems in other countries</t>
  </si>
  <si>
    <t>It helps to grow national economies so that countries are less reliant on aid in the long-term</t>
  </si>
  <si>
    <t>International aid helps us to promote human rights in other countries</t>
  </si>
  <si>
    <t>International aid strengthens our relationships with other countries around the world</t>
  </si>
  <si>
    <t>Promotes global stability by reducing the motivations for people to join militant groups</t>
  </si>
  <si>
    <t>Supports our own economic growth by helping to create new markets for our products as other countries get richer</t>
  </si>
  <si>
    <t>International aid helps us to promote our democracy in other countries</t>
  </si>
  <si>
    <t>It improves our national reputation</t>
  </si>
  <si>
    <t>International aid helps us to promote gender equality in other countries</t>
  </si>
  <si>
    <t>Our country can afford to do so</t>
  </si>
  <si>
    <t>Other (please specify)</t>
  </si>
  <si>
    <t>You said you supported your country spending money to help reduce poverty in developing countries. Why is this? Select all that apply.</t>
  </si>
  <si>
    <t>We spend much more than other wealthy countries</t>
  </si>
  <si>
    <t>We spend a little more than other wealthy countries</t>
  </si>
  <si>
    <t>We spend about the same as other wealthy countries</t>
  </si>
  <si>
    <t>We spend a little less than other wealthy countries</t>
  </si>
  <si>
    <t>We spend much less than other wealthy countries</t>
  </si>
  <si>
    <t xml:space="preserve"> Think about how much your country spends supporting developing countries. Do you think you spend more or less than other wealthy countries?</t>
  </si>
  <si>
    <t>Very effective</t>
  </si>
  <si>
    <t>Somewhat effective</t>
  </si>
  <si>
    <t>Not very effective</t>
  </si>
  <si>
    <t>Not effective at all</t>
  </si>
  <si>
    <t xml:space="preserve"> Do you think that money which countries send to developing countries is effective or ineffective in reducing poverty around the world?</t>
  </si>
  <si>
    <t xml:space="preserve"> Thinking about your country specifically. Do you think the money your country sends to developing countries is effective or ineffective in its goals of reducing poverty around the world?</t>
  </si>
  <si>
    <t>Increase spending on support for developing countries</t>
  </si>
  <si>
    <t>Increasing spending on national defence</t>
  </si>
  <si>
    <t xml:space="preserve"> Imagine the government had a choice between increasing spending on support for developing countries, or increasing spending on national defence. Which would you want the government to prioritise?</t>
  </si>
  <si>
    <t>Increasing spending on healthcare</t>
  </si>
  <si>
    <t xml:space="preserve"> Imagine the government had a choice between increasing spending on support for developing countries, or increasing spending on healthcare. Which would you want the government to prioritise?</t>
  </si>
  <si>
    <t>Increasing spending on social security</t>
  </si>
  <si>
    <t xml:space="preserve"> Imagine the government had a choice between increasing spending on support for developing countries, or increasing spending on social security. Which would you want the government to prioritise?</t>
  </si>
  <si>
    <t>Increasing spending on education</t>
  </si>
  <si>
    <t xml:space="preserve"> Imagine the government had a choice between increasing spending on support for developing countries, or increasing spending on education. Which would you want the government to prioritise?</t>
  </si>
  <si>
    <t>Increasing spending on reducing poverty at home</t>
  </si>
  <si>
    <t xml:space="preserve"> Imagine the government had a choice between increasing spending on support for developing countries, or increasing spending on reducing poverty at home. Which would you want the government to prioritise?</t>
  </si>
  <si>
    <t>Increasing spending on fixing roads</t>
  </si>
  <si>
    <t xml:space="preserve"> Imagine the government had a choice between increasing spending on support for developing countries, or increasing spending on fixing roads. Which would you want the government to prioritise?</t>
  </si>
  <si>
    <t>Increasing spending on improving public transport</t>
  </si>
  <si>
    <t xml:space="preserve"> Imagine the government had a choice between increasing spending on support for developing countries, or increasing spending on improving public transport. Which would you want the government to prioritise?</t>
  </si>
  <si>
    <t xml:space="preserve"> Increases in income tax for the country’s richest people</t>
  </si>
  <si>
    <t xml:space="preserve"> Tax on bank’s financial transitions</t>
  </si>
  <si>
    <t xml:space="preserve"> A wealth tax (e.g. a tax on the amount of property/assets people own)</t>
  </si>
  <si>
    <t xml:space="preserve"> A tax on long-haul flights</t>
  </si>
  <si>
    <t xml:space="preserve"> Increases in corporation taxes</t>
  </si>
  <si>
    <t xml:space="preserve"> Increase in VAT</t>
  </si>
  <si>
    <t>Grid Summary: To what extent would you support or oppose the following measures to raise money specifically to fund support for developing countries?</t>
  </si>
  <si>
    <t>To what extent would you support or oppose the following measures to raise money specifically to fund support for developing countries?: A wealth tax (e.g. a tax on the amount of property/assets people own)</t>
  </si>
  <si>
    <t>To what extent would you support or oppose the following measures to raise money specifically to fund support for developing countries?: A tax on long-haul flights</t>
  </si>
  <si>
    <t>To what extent would you support or oppose the following measures to raise money specifically to fund support for developing countries?: Tax on bank’s financial transitions</t>
  </si>
  <si>
    <t>To what extent would you support or oppose the following measures to raise money specifically to fund support for developing countries?: Increases in income tax for the country’s richest people</t>
  </si>
  <si>
    <t>To what extent would you support or oppose the following measures to raise money specifically to fund support for developing countries?: Increase in VAT</t>
  </si>
  <si>
    <t>To what extent would you support or oppose the following measures to raise money specifically to fund support for developing countries?: Increases in corporation taxes</t>
  </si>
  <si>
    <t>Grid Summary: And to what extent would you support or oppose the following measures to raise money specifically to fund domestic spending?</t>
  </si>
  <si>
    <t>And to what extent would you support or oppose the following measures to raise money specifically to fund domestic spending?: A wealth tax (e.g. a tax on the amount of property/assets people own)</t>
  </si>
  <si>
    <t>And to what extent would you support or oppose the following measures to raise money specifically to fund domestic spending?: A tax on long-haul flights</t>
  </si>
  <si>
    <t>And to what extent would you support or oppose the following measures to raise money specifically to fund domestic spending?: Tax on bank’s financial transitions</t>
  </si>
  <si>
    <t>And to what extent would you support or oppose the following measures to raise money specifically to fund domestic spending?: Increases in income tax for the country’s richest people</t>
  </si>
  <si>
    <t>And to what extent would you support or oppose the following measures to raise money specifically to fund domestic spending?: Increase in VAT</t>
  </si>
  <si>
    <t>And to what extent would you support or oppose the following measures to raise money specifically to fund domestic spending?: Increases in corporation taxes</t>
  </si>
  <si>
    <t xml:space="preserve"> Imagine that aid spending in your country was focused on supporting education in developing countries. To what extent would you support or oppose your country spending more money to reduce poverty in developing countries in this scenario?</t>
  </si>
  <si>
    <t xml:space="preserve"> Imagine that aid spending in your country was focused on providing food and water to people without access in developing countries. To what extent would you support or oppose your country spending more money to reduce poverty in developing countries in this scenario?</t>
  </si>
  <si>
    <t xml:space="preserve"> Imagine that aid spending in your country was focused on building infrastructure in developing countries (e.g. new roads, railways, etc.) To what extent would you support or oppose your country spending more money to reduce poverty in developing countries in this scenario?</t>
  </si>
  <si>
    <t xml:space="preserve"> Imagine that aid spending in your country was focused on improving healthcare in developing countries. To what extent would you support or oppose your country spending more money to reduce poverty in developing countries in this scenario?</t>
  </si>
  <si>
    <t xml:space="preserve"> Imagine that aid spending in your country was focused on responding to natural disasters (e.g. floods, earthquakes) in any countries. To what extent would you support or oppose your country spending more money to reduce poverty in developing countries in this scenario?</t>
  </si>
  <si>
    <t xml:space="preserve"> Imagine that aid spending in your country was focused on providing cash directly to people and families in need in lower income countries. To what extent would you support or oppose your country spending more money to reduce poverty in developing countries in this scenario?</t>
  </si>
  <si>
    <t xml:space="preserve"> Imagine that aid spending in your country was focused on supporting economic growth initiatives, such as job creation or helping create local financial markets. To what extent would you support or oppose your country spending more money to reduce poverty in developing countries in this scenario?</t>
  </si>
  <si>
    <t xml:space="preserve"> Imagine that aid spending in your country was focused on providing sexual and reproductive health services. To what extent would you support or oppose your country spending more money to reduce poverty in developing countries in this scenario?</t>
  </si>
  <si>
    <t xml:space="preserve"> Imagine that aid spending in your country was focused on promoting your country's values, such as democracy, human rights and gender equality. To what extent would you support or oppose your country spending more money to reduce poverty in developing countries in this scenario?</t>
  </si>
  <si>
    <t xml:space="preserve"> Imagine that aid spending in your country was focused on providing funding to local charities to use how they see fit in the community. To what extent would you support or oppose your country spending more money to reduce poverty in developing countries in this scenario?</t>
  </si>
  <si>
    <t>Our current approach to international aid supports both developing countries and our national interests</t>
  </si>
  <si>
    <t>Our current approach to international aid supports developing countries but NOT our national interest</t>
  </si>
  <si>
    <t>Our current approach to international aid does NOT support developing countries but does support our national interests</t>
  </si>
  <si>
    <t>Our current approach to international aid does NOT support either developing countries or our national interests</t>
  </si>
  <si>
    <t xml:space="preserve"> Do you think the way in which your country currently spends money to reduce poverty in developing countries does or does NOT further your national interests or those of developing countries?</t>
  </si>
  <si>
    <t>It is the single most important thing</t>
  </si>
  <si>
    <t xml:space="preserve"> And how important or unimportant do you feel it is for a country’s international aid programme to support BOTH its own national interests and the national interests of developing countries?</t>
  </si>
  <si>
    <t>My country's approach to international aid should focus on giving help to people in humanitarian crises and extreme poverty (e.g. through providing emergency food/water and access to education/health).</t>
  </si>
  <si>
    <t>My country's approach to international aid should focus on creating sustainable and growing economies that are not reliant on aid in the long term (e.g. through job creation and supporting industrial strategies).</t>
  </si>
  <si>
    <t xml:space="preserve"> Improving global health</t>
  </si>
  <si>
    <t xml:space="preserve"> Your country’s international reputation</t>
  </si>
  <si>
    <t xml:space="preserve"> International security</t>
  </si>
  <si>
    <t xml:space="preserve"> Climate protection</t>
  </si>
  <si>
    <t xml:space="preserve"> Reducing levels of international migration</t>
  </si>
  <si>
    <t xml:space="preserve"> Your national economy overall</t>
  </si>
  <si>
    <t xml:space="preserve"> Your own income</t>
  </si>
  <si>
    <t xml:space="preserve"> Your own job security</t>
  </si>
  <si>
    <t xml:space="preserve"> Your own personal safety</t>
  </si>
  <si>
    <t xml:space="preserve"> The cost of goods for you personally</t>
  </si>
  <si>
    <t>Very positive impact</t>
  </si>
  <si>
    <t>Somewhat positive impact</t>
  </si>
  <si>
    <t>No impact</t>
  </si>
  <si>
    <t>Somewhat negative impact</t>
  </si>
  <si>
    <t>Very negative impact</t>
  </si>
  <si>
    <t>Grid Summary: To what extent do you believe that your country providing financial support to developing countries has a positive or negative impact on the following?</t>
  </si>
  <si>
    <t>To what extent do you believe that your country providing financial support to developing countries has a positive or negative impact on the following?: Improving global health</t>
  </si>
  <si>
    <t>To what extent do you believe that your country providing financial support to developing countries has a positive or negative impact on the following?: Your country’s international reputation</t>
  </si>
  <si>
    <t>To what extent do you believe that your country providing financial support to developing countries has a positive or negative impact on the following?: International security</t>
  </si>
  <si>
    <t>To what extent do you believe that your country providing financial support to developing countries has a positive or negative impact on the following?: Climate protection</t>
  </si>
  <si>
    <t>To what extent do you believe that your country providing financial support to developing countries has a positive or negative impact on the following?: Reducing levels of international migration</t>
  </si>
  <si>
    <t>To what extent do you believe that your country providing financial support to developing countries has a positive or negative impact on the following?: Your national economy overall</t>
  </si>
  <si>
    <t>To what extent do you believe that your country providing financial support to developing countries has a positive or negative impact on the following?: Your own income</t>
  </si>
  <si>
    <t>To what extent do you believe that your country providing financial support to developing countries has a positive or negative impact on the following?: Your own job security</t>
  </si>
  <si>
    <t>To what extent do you believe that your country providing financial support to developing countries has a positive or negative impact on the following?: Your own personal safety</t>
  </si>
  <si>
    <t>To what extent do you believe that your country providing financial support to developing countries has a positive or negative impact on the following?: The cost of goods for you personally</t>
  </si>
  <si>
    <t xml:space="preserve"> Money invested in other countries has no impact on our national economy |  Money invested in other countries can boost our own economy by providing new markets for our goods </t>
  </si>
  <si>
    <t xml:space="preserve"> Money invested in other countries has no impact on the price of food in my country | Money invested in other countries can reduce the price of food in my country</t>
  </si>
  <si>
    <t xml:space="preserve"> Money invested in other countries has no impact on the price of energy in my country | Money invested in other countries can reduce the price of energy in my country </t>
  </si>
  <si>
    <t xml:space="preserve"> Money invested in other countries has no impact on migration to my country | Money invested in other countries can reduce migration flows to my country by fixing problems abroad</t>
  </si>
  <si>
    <t xml:space="preserve">Which of the following comes closest to your view?: Money invested in other countries has no impact on our national economy |  Money invested in other countries can boost our own economy by providing new markets for our goods </t>
  </si>
  <si>
    <t>Which of the following comes closest to your view?: Money invested in other countries has no impact on the price of food in my country | Money invested in other countries can reduce the price of food in my country</t>
  </si>
  <si>
    <t xml:space="preserve">Which of the following comes closest to your view?: Money invested in other countries has no impact on the price of energy in my country | Money invested in other countries can reduce the price of energy in my country </t>
  </si>
  <si>
    <t>Which of the following comes closest to your view?: Money invested in other countries has no impact on migration to my country | Money invested in other countries can reduce migration flows to my country by fixing problems abroad</t>
  </si>
  <si>
    <t>Helping reduce poverty in other countries</t>
  </si>
  <si>
    <t>Reducing migration pressures to our country</t>
  </si>
  <si>
    <t>Promoting global stability and peace</t>
  </si>
  <si>
    <t>Supporting humanitarian values and international solidarity</t>
  </si>
  <si>
    <t>Preventing conflicts or security threats that might affect us</t>
  </si>
  <si>
    <t>Strengthening diplomatic or political relationships</t>
  </si>
  <si>
    <t>Creating new markets for businesses from our country</t>
  </si>
  <si>
    <t>Expanding trade opportunities for our country</t>
  </si>
  <si>
    <t>Improving health, education or infrastructure abroad</t>
  </si>
  <si>
    <t>Improving our country’s reputation internationally</t>
  </si>
  <si>
    <t>Creating jobs or economic growth in our country</t>
  </si>
  <si>
    <t>Building partnerships to tackle global challenges (e.g. climate change, pandemics)</t>
  </si>
  <si>
    <t>Reducing your own cost of living</t>
  </si>
  <si>
    <t>Increasing our country’s global influence</t>
  </si>
  <si>
    <t>Improving your own job security</t>
  </si>
  <si>
    <t>N/A - there are no benefits to investing in other countries</t>
  </si>
  <si>
    <t>Which, if any, of the following do you think are the main benefits of investment in other countries? Select all that apply.</t>
  </si>
  <si>
    <t>Full Results</t>
  </si>
  <si>
    <t>Public First Poll for CIFF - Italy</t>
  </si>
  <si>
    <t>Online adults in Italy</t>
  </si>
  <si>
    <t>All results are weighted using Iterative Proportional Fitting, or 'Raking'. The results are  weighted by interlocking age &amp; gender, region and education level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</si>
</sst>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17" sqref="F17:M17"/>
    </sheetView>
  </sheetViews>
  <sheetFormatPr defaultColWidth="11.54296875" defaultRowHeight="14.5" x14ac:dyDescent="0.35"/>
  <sheetData>
    <row r="7" spans="6:12" ht="40" customHeight="1" x14ac:dyDescent="0.35">
      <c r="F7" s="25" t="s">
        <v>498</v>
      </c>
      <c r="G7" s="26"/>
      <c r="H7" s="26"/>
      <c r="I7" s="26"/>
      <c r="J7" s="26"/>
      <c r="K7" s="26"/>
      <c r="L7" s="26"/>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499</v>
      </c>
    </row>
    <row r="13" spans="6:12" ht="20" customHeight="1" x14ac:dyDescent="0.45">
      <c r="F13" s="2" t="s">
        <v>5</v>
      </c>
      <c r="K13" s="3">
        <v>1024</v>
      </c>
    </row>
    <row r="14" spans="6:12" ht="18.5" x14ac:dyDescent="0.45">
      <c r="F14" s="2"/>
    </row>
    <row r="15" spans="6:12" ht="18.5" x14ac:dyDescent="0.45">
      <c r="F15" s="2"/>
    </row>
    <row r="16" spans="6:12" ht="18.5" x14ac:dyDescent="0.45">
      <c r="F16" s="2" t="s">
        <v>6</v>
      </c>
    </row>
    <row r="17" spans="6:13" ht="50" customHeight="1" x14ac:dyDescent="0.35">
      <c r="F17" s="27" t="s">
        <v>500</v>
      </c>
      <c r="G17" s="26"/>
      <c r="H17" s="26"/>
      <c r="I17" s="26"/>
      <c r="J17" s="26"/>
      <c r="K17" s="26"/>
      <c r="L17" s="26"/>
      <c r="M17" s="26"/>
    </row>
    <row r="19" spans="6:13" ht="30" customHeight="1" x14ac:dyDescent="0.35">
      <c r="F19" s="4" t="s">
        <v>7</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42"/>
  <sheetViews>
    <sheetView showGridLines="0" workbookViewId="0"/>
  </sheetViews>
  <sheetFormatPr defaultColWidth="11.54296875" defaultRowHeight="14.5" x14ac:dyDescent="0.35"/>
  <cols>
    <col min="4" max="4" width="100.6328125" customWidth="1"/>
    <col min="5" max="5" width="20.6328125" customWidth="1"/>
  </cols>
  <sheetData>
    <row r="2" spans="3:6" ht="40" customHeight="1" x14ac:dyDescent="0.35">
      <c r="D2" s="1" t="s">
        <v>8</v>
      </c>
    </row>
    <row r="6" spans="3:6" x14ac:dyDescent="0.35">
      <c r="D6" s="8" t="str">
        <f>HYPERLINK("#'Full Results'!A1", "Full Results")</f>
        <v>Full Results</v>
      </c>
    </row>
    <row r="8" spans="3:6" x14ac:dyDescent="0.35">
      <c r="D8" s="6" t="s">
        <v>9</v>
      </c>
      <c r="E8" s="6" t="s">
        <v>10</v>
      </c>
      <c r="F8" s="6" t="s">
        <v>11</v>
      </c>
    </row>
    <row r="9" spans="3:6" x14ac:dyDescent="0.35">
      <c r="C9">
        <v>1</v>
      </c>
      <c r="D9" s="8" t="str">
        <f>HYPERLINK("#'Table 1'!A1", "Which do you think are the most important issues facing the country at this time? Please select up to three.")</f>
        <v>Which do you think are the most important issues facing the country at this time? Please select up to three.</v>
      </c>
      <c r="E9" s="14" t="str">
        <f>HYPERLINK("#'Full Results'!A11", "11")</f>
        <v>11</v>
      </c>
      <c r="F9" t="s">
        <v>86</v>
      </c>
    </row>
    <row r="10" spans="3:6" x14ac:dyDescent="0.35">
      <c r="C10">
        <v>2</v>
      </c>
      <c r="D10" s="8" t="str">
        <f>HYPERLINK("#'Table 2'!A1", "Which do you think are the most important issues facing the world at this time? Please select up to three of the following")</f>
        <v>Which do you think are the most important issues facing the world at this time? Please select up to three of the following</v>
      </c>
      <c r="E10" s="14" t="str">
        <f>HYPERLINK("#'Full Results'!A34", "34")</f>
        <v>34</v>
      </c>
      <c r="F10" t="s">
        <v>86</v>
      </c>
    </row>
    <row r="11" spans="3:6" x14ac:dyDescent="0.35">
      <c r="C11">
        <v>3</v>
      </c>
      <c r="D11" s="8" t="str">
        <f>HYPERLINK("#'Table 3'!A1", "Grid Summary: Please indicate your level of agreement with each of the following statements")</f>
        <v>Grid Summary: Please indicate your level of agreement with each of the following statements</v>
      </c>
      <c r="E11" s="7"/>
      <c r="F11" t="s">
        <v>86</v>
      </c>
    </row>
    <row r="12" spans="3:6" x14ac:dyDescent="0.35">
      <c r="C12">
        <v>4</v>
      </c>
      <c r="D12" s="8" t="str">
        <f>HYPERLINK("#'Table 4'!A1", "Please indicate your level of agreement with each of the following statements: Politicians only look out for themselves")</f>
        <v>Please indicate your level of agreement with each of the following statements: Politicians only look out for themselves</v>
      </c>
      <c r="E12" s="14" t="str">
        <f>HYPERLINK("#'Full Results'!A50", "50")</f>
        <v>50</v>
      </c>
      <c r="F12" t="s">
        <v>86</v>
      </c>
    </row>
    <row r="13" spans="3:6" x14ac:dyDescent="0.35">
      <c r="C13">
        <v>5</v>
      </c>
      <c r="D13" s="8" t="str">
        <f>HYPERLINK("#'Table 5'!A1", "Please indicate your level of agreement with each of the following statements: Most political discussions are just talk with no real action")</f>
        <v>Please indicate your level of agreement with each of the following statements: Most political discussions are just talk with no real action</v>
      </c>
      <c r="E13" s="14" t="str">
        <f>HYPERLINK("#'Full Results'!A64", "64")</f>
        <v>64</v>
      </c>
      <c r="F13" t="s">
        <v>86</v>
      </c>
    </row>
    <row r="14" spans="3:6" x14ac:dyDescent="0.35">
      <c r="C14">
        <v>6</v>
      </c>
      <c r="D14" s="8" t="str">
        <f>HYPERLINK("#'Table 6'!A1", "Please indicate your level of agreement with each of the following statements: It doesn't matter what the public thinks because politicians will do what they want anyway")</f>
        <v>Please indicate your level of agreement with each of the following statements: It doesn't matter what the public thinks because politicians will do what they want anyway</v>
      </c>
      <c r="E14" s="14" t="str">
        <f>HYPERLINK("#'Full Results'!A78", "78")</f>
        <v>78</v>
      </c>
      <c r="F14" t="s">
        <v>86</v>
      </c>
    </row>
    <row r="15" spans="3:6" x14ac:dyDescent="0.35">
      <c r="C15">
        <v>7</v>
      </c>
      <c r="D15" s="8" t="str">
        <f>HYPERLINK("#'Table 7'!A1", "Please indicate your level of agreement with each of the following statements: Everyone just votes for who their friends vote for")</f>
        <v>Please indicate your level of agreement with each of the following statements: Everyone just votes for who their friends vote for</v>
      </c>
      <c r="E15" s="14" t="str">
        <f>HYPERLINK("#'Full Results'!A92", "92")</f>
        <v>92</v>
      </c>
      <c r="F15" t="s">
        <v>86</v>
      </c>
    </row>
    <row r="16" spans="3:6" x14ac:dyDescent="0.35">
      <c r="C16">
        <v>8</v>
      </c>
      <c r="D16" s="8" t="str">
        <f>HYPERLINK("#'Table 8'!A1", "Please indicate your level of agreement with each of the following statements: I would one day be interested in going into politics")</f>
        <v>Please indicate your level of agreement with each of the following statements: I would one day be interested in going into politics</v>
      </c>
      <c r="E16" s="14" t="str">
        <f>HYPERLINK("#'Full Results'!A106", "106")</f>
        <v>106</v>
      </c>
      <c r="F16" t="s">
        <v>86</v>
      </c>
    </row>
    <row r="17" spans="3:6" x14ac:dyDescent="0.35">
      <c r="C17">
        <v>9</v>
      </c>
      <c r="D17" s="8" t="str">
        <f>HYPERLINK("#'Table 9'!A1", "Please indicate your level of agreement with each of the following statements: If the UK Government disappeared tomorrow it would not really impact my life")</f>
        <v>Please indicate your level of agreement with each of the following statements: If the UK Government disappeared tomorrow it would not really impact my life</v>
      </c>
      <c r="E17" s="14" t="str">
        <f>HYPERLINK("#'Full Results'!A120", "120")</f>
        <v>120</v>
      </c>
      <c r="F17" t="s">
        <v>86</v>
      </c>
    </row>
    <row r="18" spans="3:6" x14ac:dyDescent="0.35">
      <c r="C18">
        <v>10</v>
      </c>
      <c r="D18" s="8" t="str">
        <f>HYPERLINK("#'Table 10'!A1", "Please indicate your level of agreement with each of the following statements: It is silly not to vote in elections")</f>
        <v>Please indicate your level of agreement with each of the following statements: It is silly not to vote in elections</v>
      </c>
      <c r="E18" s="14" t="str">
        <f>HYPERLINK("#'Full Results'!A134", "134")</f>
        <v>134</v>
      </c>
      <c r="F18" t="s">
        <v>86</v>
      </c>
    </row>
    <row r="19" spans="3:6" x14ac:dyDescent="0.35">
      <c r="C19">
        <v>11</v>
      </c>
      <c r="D19" s="8" t="str">
        <f>HYPERLINK("#'Table 11'!A1", "Please indicate your level of agreement with each of the following statements: If I am dissatisfied with the Government, it is within my power to change it")</f>
        <v>Please indicate your level of agreement with each of the following statements: If I am dissatisfied with the Government, it is within my power to change it</v>
      </c>
      <c r="E19" s="14" t="str">
        <f>HYPERLINK("#'Full Results'!A148", "148")</f>
        <v>148</v>
      </c>
      <c r="F19" t="s">
        <v>86</v>
      </c>
    </row>
    <row r="20" spans="3:6" x14ac:dyDescent="0.35">
      <c r="C20">
        <v>12</v>
      </c>
      <c r="D20" s="8" t="str">
        <f>HYPERLINK("#'Table 12'!A1", "Please indicate your level of agreement with each of the following statements: I feel well represented by at least one political party")</f>
        <v>Please indicate your level of agreement with each of the following statements: I feel well represented by at least one political party</v>
      </c>
      <c r="E20" s="14" t="str">
        <f>HYPERLINK("#'Full Results'!A162", "162")</f>
        <v>162</v>
      </c>
      <c r="F20" t="s">
        <v>86</v>
      </c>
    </row>
    <row r="21" spans="3:6" x14ac:dyDescent="0.35">
      <c r="C21">
        <v>13</v>
      </c>
      <c r="D21" s="8" t="str">
        <f>HYPERLINK("#'Table 13'!A1", " Which of the following comes closest to your view?")</f>
        <v xml:space="preserve"> Which of the following comes closest to your view?</v>
      </c>
      <c r="E21" s="14" t="str">
        <f>HYPERLINK("#'Full Results'!A176", "176")</f>
        <v>176</v>
      </c>
      <c r="F21" t="s">
        <v>86</v>
      </c>
    </row>
    <row r="22" spans="3:6" x14ac:dyDescent="0.35">
      <c r="C22">
        <v>14</v>
      </c>
      <c r="D22" s="8" t="str">
        <f>HYPERLINK("#'Table 14'!A1", "Which, if any, of the following activities have you taken part in during the last year?Select all that apply.")</f>
        <v>Which, if any, of the following activities have you taken part in during the last year?Select all that apply.</v>
      </c>
      <c r="E22" s="14" t="str">
        <f>HYPERLINK("#'Full Results'!A182", "182")</f>
        <v>182</v>
      </c>
      <c r="F22" t="s">
        <v>86</v>
      </c>
    </row>
    <row r="23" spans="3:6" x14ac:dyDescent="0.35">
      <c r="C23">
        <v>15</v>
      </c>
      <c r="D23" s="8" t="str">
        <f>HYPERLINK("#'Table 15'!A1", "Grid Summary: How much do you trust or not trust the following people and institutions?")</f>
        <v>Grid Summary: How much do you trust or not trust the following people and institutions?</v>
      </c>
      <c r="E23" s="7"/>
      <c r="F23" t="s">
        <v>86</v>
      </c>
    </row>
    <row r="24" spans="3:6" x14ac:dyDescent="0.35">
      <c r="C24">
        <v>16</v>
      </c>
      <c r="D24" s="8" t="str">
        <f>HYPERLINK("#'Table 16'!A1", "How much do you trust or not trust the following people and institutions?: National government")</f>
        <v>How much do you trust or not trust the following people and institutions?: National government</v>
      </c>
      <c r="E24" s="14" t="str">
        <f>HYPERLINK("#'Full Results'!A195", "195")</f>
        <v>195</v>
      </c>
      <c r="F24" t="s">
        <v>86</v>
      </c>
    </row>
    <row r="25" spans="3:6" x14ac:dyDescent="0.35">
      <c r="C25">
        <v>17</v>
      </c>
      <c r="D25" s="8" t="str">
        <f>HYPERLINK("#'Table 17'!A1", "How much do you trust or not trust the following people and institutions?: European Commission")</f>
        <v>How much do you trust or not trust the following people and institutions?: European Commission</v>
      </c>
      <c r="E25" s="14" t="str">
        <f>HYPERLINK("#'Full Results'!A202", "202")</f>
        <v>202</v>
      </c>
      <c r="F25" t="s">
        <v>86</v>
      </c>
    </row>
    <row r="26" spans="3:6" x14ac:dyDescent="0.35">
      <c r="C26">
        <v>18</v>
      </c>
      <c r="D26" s="8" t="str">
        <f>HYPERLINK("#'Table 18'!A1", "How much do you trust or not trust the following people and institutions?: International financial institutions (e.g. the World Bank, IMF)")</f>
        <v>How much do you trust or not trust the following people and institutions?: International financial institutions (e.g. the World Bank, IMF)</v>
      </c>
      <c r="E26" s="14" t="str">
        <f>HYPERLINK("#'Full Results'!A209", "209")</f>
        <v>209</v>
      </c>
      <c r="F26" t="s">
        <v>86</v>
      </c>
    </row>
    <row r="27" spans="3:6" x14ac:dyDescent="0.35">
      <c r="C27">
        <v>19</v>
      </c>
      <c r="D27" s="8" t="str">
        <f>HYPERLINK("#'Table 19'!A1", "How much do you trust or not trust the following people and institutions?: Private sector finance organisations (e.g. banks, hedgefunds)")</f>
        <v>How much do you trust or not trust the following people and institutions?: Private sector finance organisations (e.g. banks, hedgefunds)</v>
      </c>
      <c r="E27" s="14" t="str">
        <f>HYPERLINK("#'Full Results'!A216", "216")</f>
        <v>216</v>
      </c>
      <c r="F27" t="s">
        <v>86</v>
      </c>
    </row>
    <row r="28" spans="3:6" x14ac:dyDescent="0.35">
      <c r="C28">
        <v>20</v>
      </c>
      <c r="D28" s="8" t="str">
        <f>HYPERLINK("#'Table 20'!A1", "How much do you trust or not trust the following people and institutions?: United Nations")</f>
        <v>How much do you trust or not trust the following people and institutions?: United Nations</v>
      </c>
      <c r="E28" s="14" t="str">
        <f>HYPERLINK("#'Full Results'!A223", "223")</f>
        <v>223</v>
      </c>
      <c r="F28" t="s">
        <v>86</v>
      </c>
    </row>
    <row r="29" spans="3:6" x14ac:dyDescent="0.35">
      <c r="C29">
        <v>21</v>
      </c>
      <c r="D29" s="8" t="str">
        <f>HYPERLINK("#'Table 21'!A1", "How much do you trust or not trust the following people and institutions?: International charities (e.g. Red Cross, Save the Children, etc.)")</f>
        <v>How much do you trust or not trust the following people and institutions?: International charities (e.g. Red Cross, Save the Children, etc.)</v>
      </c>
      <c r="E29" s="14" t="str">
        <f>HYPERLINK("#'Full Results'!A230", "230")</f>
        <v>230</v>
      </c>
      <c r="F29" t="s">
        <v>86</v>
      </c>
    </row>
    <row r="30" spans="3:6" x14ac:dyDescent="0.35">
      <c r="C30">
        <v>22</v>
      </c>
      <c r="D30" s="8" t="str">
        <f>HYPERLINK("#'Table 22'!A1", "How much do you trust or not trust the following people and institutions?: Local government")</f>
        <v>How much do you trust or not trust the following people and institutions?: Local government</v>
      </c>
      <c r="E30" s="14" t="str">
        <f>HYPERLINK("#'Full Results'!A237", "237")</f>
        <v>237</v>
      </c>
      <c r="F30" t="s">
        <v>86</v>
      </c>
    </row>
    <row r="31" spans="3:6" x14ac:dyDescent="0.35">
      <c r="C31">
        <v>23</v>
      </c>
      <c r="D31" s="8" t="str">
        <f>HYPERLINK("#'Table 23'!A1", "How much do you trust or not trust the following people and institutions?: Police and law enforcement")</f>
        <v>How much do you trust or not trust the following people and institutions?: Police and law enforcement</v>
      </c>
      <c r="E31" s="14" t="str">
        <f>HYPERLINK("#'Full Results'!A244", "244")</f>
        <v>244</v>
      </c>
      <c r="F31" t="s">
        <v>86</v>
      </c>
    </row>
    <row r="32" spans="3:6" x14ac:dyDescent="0.35">
      <c r="C32">
        <v>24</v>
      </c>
      <c r="D32" s="8" t="str">
        <f>HYPERLINK("#'Table 24'!A1", "How much do you trust or not trust the following people and institutions?: Universities in your country")</f>
        <v>How much do you trust or not trust the following people and institutions?: Universities in your country</v>
      </c>
      <c r="E32" s="14" t="str">
        <f>HYPERLINK("#'Full Results'!A251", "251")</f>
        <v>251</v>
      </c>
      <c r="F32" t="s">
        <v>86</v>
      </c>
    </row>
    <row r="33" spans="3:6" x14ac:dyDescent="0.35">
      <c r="C33">
        <v>25</v>
      </c>
      <c r="D33" s="8" t="str">
        <f>HYPERLINK("#'Table 25'!A1", "How much do you trust or not trust the following people and institutions?: Scientists")</f>
        <v>How much do you trust or not trust the following people and institutions?: Scientists</v>
      </c>
      <c r="E33" s="14" t="str">
        <f>HYPERLINK("#'Full Results'!A258", "258")</f>
        <v>258</v>
      </c>
      <c r="F33" t="s">
        <v>86</v>
      </c>
    </row>
    <row r="34" spans="3:6" x14ac:dyDescent="0.35">
      <c r="C34">
        <v>26</v>
      </c>
      <c r="D34" s="8" t="str">
        <f>HYPERLINK("#'Table 26'!A1", "How much do you trust or not trust the following people and institutions?: Influencers")</f>
        <v>How much do you trust or not trust the following people and institutions?: Influencers</v>
      </c>
      <c r="E34" s="14" t="str">
        <f>HYPERLINK("#'Full Results'!A265", "265")</f>
        <v>265</v>
      </c>
      <c r="F34" t="s">
        <v>86</v>
      </c>
    </row>
    <row r="35" spans="3:6" x14ac:dyDescent="0.35">
      <c r="C35">
        <v>27</v>
      </c>
      <c r="D35" s="8" t="str">
        <f>HYPERLINK("#'Table 27'!A1", "How much do you trust or not trust the following people and institutions?: Journalists")</f>
        <v>How much do you trust or not trust the following people and institutions?: Journalists</v>
      </c>
      <c r="E35" s="14" t="str">
        <f>HYPERLINK("#'Full Results'!A272", "272")</f>
        <v>272</v>
      </c>
      <c r="F35" t="s">
        <v>86</v>
      </c>
    </row>
    <row r="36" spans="3:6" x14ac:dyDescent="0.35">
      <c r="C36">
        <v>28</v>
      </c>
      <c r="D36" s="8" t="str">
        <f>HYPERLINK("#'Table 28'!A1", "How much do you trust or not trust the following people and institutions?: Political activists")</f>
        <v>How much do you trust or not trust the following people and institutions?: Political activists</v>
      </c>
      <c r="E36" s="14" t="str">
        <f>HYPERLINK("#'Full Results'!A279", "279")</f>
        <v>279</v>
      </c>
      <c r="F36" t="s">
        <v>86</v>
      </c>
    </row>
    <row r="37" spans="3:6" x14ac:dyDescent="0.35">
      <c r="C37">
        <v>29</v>
      </c>
      <c r="D37" s="8" t="str">
        <f>HYPERLINK("#'Table 29'!A1", " To what extent do you agree or disagree with the following? ""I trust my government to spend the national budget in a way that is in my best interest"" ")</f>
        <v xml:space="preserve"> To what extent do you agree or disagree with the following? "I trust my government to spend the national budget in a way that is in my best interest" </v>
      </c>
      <c r="E37" s="14" t="str">
        <f>HYPERLINK("#'Full Results'!A286", "286")</f>
        <v>286</v>
      </c>
      <c r="F37" t="s">
        <v>86</v>
      </c>
    </row>
    <row r="38" spans="3:6" x14ac:dyDescent="0.35">
      <c r="C38">
        <v>30</v>
      </c>
      <c r="D38" s="8" t="str">
        <f>HYPERLINK("#'Table 30'!A1", " To what extent do you agree or disagree with the following? ""I trust my government to spend the national budget in a way that is in the best interest of the country""")</f>
        <v xml:space="preserve"> To what extent do you agree or disagree with the following? "I trust my government to spend the national budget in a way that is in the best interest of the country"</v>
      </c>
      <c r="E38" s="14" t="str">
        <f>HYPERLINK("#'Full Results'!A298", "298")</f>
        <v>298</v>
      </c>
      <c r="F38" t="s">
        <v>86</v>
      </c>
    </row>
    <row r="39" spans="3:6" x14ac:dyDescent="0.35">
      <c r="C39">
        <v>31</v>
      </c>
      <c r="D39" s="8" t="str">
        <f>HYPERLINK("#'Table 31'!A1", "Grid Summary: To what extent do you agree or disagree with the following?")</f>
        <v>Grid Summary: To what extent do you agree or disagree with the following?</v>
      </c>
      <c r="E39" s="7"/>
      <c r="F39" t="s">
        <v>86</v>
      </c>
    </row>
    <row r="40" spans="3:6" x14ac:dyDescent="0.35">
      <c r="C40">
        <v>32</v>
      </c>
      <c r="D40" s="8" t="str">
        <f>HYPERLINK("#'Table 32'!A1", "To what extent do you agree or disagree with the following?: People in lower income countries are facing similar issues to people in my country")</f>
        <v>To what extent do you agree or disagree with the following?: People in lower income countries are facing similar issues to people in my country</v>
      </c>
      <c r="E40" s="14" t="str">
        <f>HYPERLINK("#'Full Results'!A310", "310")</f>
        <v>310</v>
      </c>
      <c r="F40" t="s">
        <v>86</v>
      </c>
    </row>
    <row r="41" spans="3:6" x14ac:dyDescent="0.35">
      <c r="C41">
        <v>33</v>
      </c>
      <c r="D41" s="8" t="str">
        <f>HYPERLINK("#'Table 33'!A1", "To what extent do you agree or disagree with the following?: People in other countries have similar hopes and dreams as people in my country")</f>
        <v>To what extent do you agree or disagree with the following?: People in other countries have similar hopes and dreams as people in my country</v>
      </c>
      <c r="E41" s="14" t="str">
        <f>HYPERLINK("#'Full Results'!A322", "322")</f>
        <v>322</v>
      </c>
      <c r="F41" t="s">
        <v>86</v>
      </c>
    </row>
    <row r="42" spans="3:6" x14ac:dyDescent="0.35">
      <c r="C42">
        <v>34</v>
      </c>
      <c r="D42" s="8" t="str">
        <f>HYPERLINK("#'Table 34'!A1", "Grid Summary: Which of the following comes closest to your view?")</f>
        <v>Grid Summary: Which of the following comes closest to your view?</v>
      </c>
      <c r="E42" s="7"/>
      <c r="F42" t="s">
        <v>86</v>
      </c>
    </row>
    <row r="43" spans="3:6" x14ac:dyDescent="0.35">
      <c r="C43">
        <v>35</v>
      </c>
      <c r="D43" s="8" t="str">
        <f>HYPERLINK("#'Table 35'!A1", "Which of the following comes closest to your view?: It is important for young people today to have respect for our national traditions|It is NOT important for young people today to have respect for our national traditions")</f>
        <v>Which of the following comes closest to your view?: It is important for young people today to have respect for our national traditions|It is NOT important for young people today to have respect for our national traditions</v>
      </c>
      <c r="E43" s="14" t="str">
        <f>HYPERLINK("#'Full Results'!A334", "334")</f>
        <v>334</v>
      </c>
      <c r="F43" t="s">
        <v>86</v>
      </c>
    </row>
    <row r="44" spans="3:6" x14ac:dyDescent="0.35">
      <c r="C44">
        <v>36</v>
      </c>
      <c r="D44" s="8" t="str">
        <f>HYPERLINK("#'Table 36'!A1", "Which of the following comes closest to your view?: I am increasingly feeling more connected to people around me|I am increasingly feeling LESS connected to people around me")</f>
        <v>Which of the following comes closest to your view?: I am increasingly feeling more connected to people around me|I am increasingly feeling LESS connected to people around me</v>
      </c>
      <c r="E44" s="14" t="str">
        <f>HYPERLINK("#'Full Results'!A342", "342")</f>
        <v>342</v>
      </c>
      <c r="F44" t="s">
        <v>86</v>
      </c>
    </row>
    <row r="45" spans="3:6" x14ac:dyDescent="0.35">
      <c r="C45">
        <v>37</v>
      </c>
      <c r="D45" s="8" t="str">
        <f>HYPERLINK("#'Table 37'!A1", "Which of the following comes closest to your view?: The world is becoming a safer place|The world is becoming a more dangerous place")</f>
        <v>Which of the following comes closest to your view?: The world is becoming a safer place|The world is becoming a more dangerous place</v>
      </c>
      <c r="E45" s="14" t="str">
        <f>HYPERLINK("#'Full Results'!A350", "350")</f>
        <v>350</v>
      </c>
      <c r="F45" t="s">
        <v>86</v>
      </c>
    </row>
    <row r="46" spans="3:6" x14ac:dyDescent="0.35">
      <c r="C46">
        <v>38</v>
      </c>
      <c r="D46" s="8" t="str">
        <f>HYPERLINK("#'Table 38'!A1", "Which of the following comes closest to your view?: The standard of living for the average person in our country is INCREASING|The standard of living for the average person in our country is DECREASING")</f>
        <v>Which of the following comes closest to your view?: The standard of living for the average person in our country is INCREASING|The standard of living for the average person in our country is DECREASING</v>
      </c>
      <c r="E46" s="14" t="str">
        <f>HYPERLINK("#'Full Results'!A358", "358")</f>
        <v>358</v>
      </c>
      <c r="F46" t="s">
        <v>86</v>
      </c>
    </row>
    <row r="47" spans="3:6" x14ac:dyDescent="0.35">
      <c r="C47">
        <v>39</v>
      </c>
      <c r="D47" s="8" t="str">
        <f>HYPERLINK("#'Table 39'!A1", "Which of the following comes closest to your view?: The gap between rich and poor in this country is GROWING|The gap between rich and poor in this country is DECREASING")</f>
        <v>Which of the following comes closest to your view?: The gap between rich and poor in this country is GROWING|The gap between rich and poor in this country is DECREASING</v>
      </c>
      <c r="E47" s="14" t="str">
        <f>HYPERLINK("#'Full Results'!A366", "366")</f>
        <v>366</v>
      </c>
      <c r="F47" t="s">
        <v>86</v>
      </c>
    </row>
    <row r="48" spans="3:6" x14ac:dyDescent="0.35">
      <c r="C48">
        <v>40</v>
      </c>
      <c r="D48" s="8" t="str">
        <f>HYPERLINK("#'Table 40'!A1", "Which of the following comes closest to your view?: The gap between the rich and the poor globally is GROWING|The gap between the rich and poor globally is DECREASING")</f>
        <v>Which of the following comes closest to your view?: The gap between the rich and the poor globally is GROWING|The gap between the rich and poor globally is DECREASING</v>
      </c>
      <c r="E48" s="14" t="str">
        <f>HYPERLINK("#'Full Results'!A374", "374")</f>
        <v>374</v>
      </c>
      <c r="F48" t="s">
        <v>86</v>
      </c>
    </row>
    <row r="49" spans="3:6" x14ac:dyDescent="0.35">
      <c r="C49">
        <v>41</v>
      </c>
      <c r="D49" s="8" t="str">
        <f>HYPERLINK("#'Table 41'!A1", "Grid Summary: To what extent do you agree or disagree with the following?")</f>
        <v>Grid Summary: To what extent do you agree or disagree with the following?</v>
      </c>
      <c r="E49" s="7"/>
      <c r="F49" t="s">
        <v>86</v>
      </c>
    </row>
    <row r="50" spans="3:6" x14ac:dyDescent="0.35">
      <c r="C50">
        <v>42</v>
      </c>
      <c r="D50" s="8" t="str">
        <f>HYPERLINK("#'Table 42'!A1", "To what extent do you agree or disagree with the following?: Government should redistribute income from those who are wealthy to those who are poorer")</f>
        <v>To what extent do you agree or disagree with the following?: Government should redistribute income from those who are wealthy to those who are poorer</v>
      </c>
      <c r="E50" s="14" t="str">
        <f>HYPERLINK("#'Full Results'!A382", "382")</f>
        <v>382</v>
      </c>
      <c r="F50" t="s">
        <v>86</v>
      </c>
    </row>
    <row r="51" spans="3:6" x14ac:dyDescent="0.35">
      <c r="C51">
        <v>43</v>
      </c>
      <c r="D51" s="8" t="str">
        <f>HYPERLINK("#'Table 43'!A1", "To what extent do you agree or disagree with the following?: Ordinary people get their fair share of the country’s wealth")</f>
        <v>To what extent do you agree or disagree with the following?: Ordinary people get their fair share of the country’s wealth</v>
      </c>
      <c r="E51" s="14" t="str">
        <f>HYPERLINK("#'Full Results'!A394", "394")</f>
        <v>394</v>
      </c>
      <c r="F51" t="s">
        <v>86</v>
      </c>
    </row>
    <row r="52" spans="3:6" x14ac:dyDescent="0.35">
      <c r="C52">
        <v>44</v>
      </c>
      <c r="D52" s="8" t="str">
        <f>HYPERLINK("#'Table 44'!A1", "To what extent do you agree or disagree with the following?: People in our country generally have more than they need to get by")</f>
        <v>To what extent do you agree or disagree with the following?: People in our country generally have more than they need to get by</v>
      </c>
      <c r="E52" s="14" t="str">
        <f>HYPERLINK("#'Full Results'!A406", "406")</f>
        <v>406</v>
      </c>
      <c r="F52" t="s">
        <v>86</v>
      </c>
    </row>
    <row r="53" spans="3:6" x14ac:dyDescent="0.35">
      <c r="C53">
        <v>45</v>
      </c>
      <c r="D53" s="8" t="str">
        <f>HYPERLINK("#'Table 45'!A1", "To what extent do you agree or disagree with the following?: When the government is deciding upon making laws, the main principle should be ensuring everyone is treated fairly")</f>
        <v>To what extent do you agree or disagree with the following?: When the government is deciding upon making laws, the main principle should be ensuring everyone is treated fairly</v>
      </c>
      <c r="E53" s="14" t="str">
        <f>HYPERLINK("#'Full Results'!A418", "418")</f>
        <v>418</v>
      </c>
      <c r="F53" t="s">
        <v>86</v>
      </c>
    </row>
    <row r="54" spans="3:6" x14ac:dyDescent="0.35">
      <c r="C54">
        <v>46</v>
      </c>
      <c r="D54" s="8" t="str">
        <f>HYPERLINK("#'Table 46'!A1", "To what extent do you agree or disagree with the following?: I am proud of my country")</f>
        <v>To what extent do you agree or disagree with the following?: I am proud of my country</v>
      </c>
      <c r="E54" s="14" t="str">
        <f>HYPERLINK("#'Full Results'!A430", "430")</f>
        <v>430</v>
      </c>
      <c r="F54" t="s">
        <v>86</v>
      </c>
    </row>
    <row r="55" spans="3:6" x14ac:dyDescent="0.35">
      <c r="C55">
        <v>47</v>
      </c>
      <c r="D55" s="8" t="str">
        <f>HYPERLINK("#'Table 47'!A1", "Grid Summary: And to what extent do you agree or disagree with the following?")</f>
        <v>Grid Summary: And to what extent do you agree or disagree with the following?</v>
      </c>
      <c r="E55" s="7"/>
      <c r="F55" t="s">
        <v>86</v>
      </c>
    </row>
    <row r="56" spans="3:6" x14ac:dyDescent="0.35">
      <c r="C56">
        <v>48</v>
      </c>
      <c r="D56" s="8" t="str">
        <f>HYPERLINK("#'Table 48'!A1", "And to what extent do you agree or disagree with the following?: We should take care of our own people before we take care of people from other countries")</f>
        <v>And to what extent do you agree or disagree with the following?: We should take care of our own people before we take care of people from other countries</v>
      </c>
      <c r="E56" s="14" t="str">
        <f>HYPERLINK("#'Full Results'!A442", "442")</f>
        <v>442</v>
      </c>
      <c r="F56" t="s">
        <v>86</v>
      </c>
    </row>
    <row r="57" spans="3:6" x14ac:dyDescent="0.35">
      <c r="C57">
        <v>49</v>
      </c>
      <c r="D57" s="8" t="str">
        <f>HYPERLINK("#'Table 49'!A1", "And to what extent do you agree or disagree with the following?: We have to focus on fixing issues in our own country before we can start thinking about helping people in other countries")</f>
        <v>And to what extent do you agree or disagree with the following?: We have to focus on fixing issues in our own country before we can start thinking about helping people in other countries</v>
      </c>
      <c r="E57" s="14" t="str">
        <f>HYPERLINK("#'Full Results'!A454", "454")</f>
        <v>454</v>
      </c>
      <c r="F57" t="s">
        <v>86</v>
      </c>
    </row>
    <row r="58" spans="3:6" x14ac:dyDescent="0.35">
      <c r="C58">
        <v>50</v>
      </c>
      <c r="D58" s="8" t="str">
        <f>HYPERLINK("#'Table 50'!A1", "And to what extent do you agree or disagree with the following?: Our country has a responsibility to help people in other countries when they are in need")</f>
        <v>And to what extent do you agree or disagree with the following?: Our country has a responsibility to help people in other countries when they are in need</v>
      </c>
      <c r="E58" s="14" t="str">
        <f>HYPERLINK("#'Full Results'!A466", "466")</f>
        <v>466</v>
      </c>
      <c r="F58" t="s">
        <v>86</v>
      </c>
    </row>
    <row r="59" spans="3:6" x14ac:dyDescent="0.35">
      <c r="C59">
        <v>51</v>
      </c>
      <c r="D59" s="8" t="str">
        <f>HYPERLINK("#'Table 51'!A1", "And to what extent do you agree or disagree with the following?: Countries should work together to solve global problems, such as climate change or global poverty")</f>
        <v>And to what extent do you agree or disagree with the following?: Countries should work together to solve global problems, such as climate change or global poverty</v>
      </c>
      <c r="E59" s="14" t="str">
        <f>HYPERLINK("#'Full Results'!A478", "478")</f>
        <v>478</v>
      </c>
      <c r="F59" t="s">
        <v>86</v>
      </c>
    </row>
    <row r="60" spans="3:6" x14ac:dyDescent="0.35">
      <c r="C60">
        <v>52</v>
      </c>
      <c r="D60" s="8" t="str">
        <f>HYPERLINK("#'Table 52'!A1", "And to what extent do you agree or disagree with the following?: We should take care of our own people at the same time as taking care of people in other countries")</f>
        <v>And to what extent do you agree or disagree with the following?: We should take care of our own people at the same time as taking care of people in other countries</v>
      </c>
      <c r="E60" s="14" t="str">
        <f>HYPERLINK("#'Full Results'!A490", "490")</f>
        <v>490</v>
      </c>
      <c r="F60" t="s">
        <v>86</v>
      </c>
    </row>
    <row r="61" spans="3:6" x14ac:dyDescent="0.35">
      <c r="C61">
        <v>53</v>
      </c>
      <c r="D61" s="8" t="str">
        <f>HYPERLINK("#'Table 53'!A1", " Which of the following comes closest to your view?")</f>
        <v xml:space="preserve"> Which of the following comes closest to your view?</v>
      </c>
      <c r="E61" s="14" t="str">
        <f>HYPERLINK("#'Full Results'!A502", "502")</f>
        <v>502</v>
      </c>
      <c r="F61" t="s">
        <v>86</v>
      </c>
    </row>
    <row r="62" spans="3:6" x14ac:dyDescent="0.35">
      <c r="C62">
        <v>54</v>
      </c>
      <c r="D62" s="8" t="str">
        <f>HYPERLINK("#'Table 54'!A1", " How often do you read, watch, or consume the news?")</f>
        <v xml:space="preserve"> How often do you read, watch, or consume the news?</v>
      </c>
      <c r="E62" s="14" t="str">
        <f>HYPERLINK("#'Full Results'!A510", "510")</f>
        <v>510</v>
      </c>
      <c r="F62" t="s">
        <v>86</v>
      </c>
    </row>
    <row r="63" spans="3:6" x14ac:dyDescent="0.35">
      <c r="C63">
        <v>55</v>
      </c>
      <c r="D63" s="8" t="str">
        <f>HYPERLINK("#'Table 55'!A1", "And which of the following are the main ways you tend to receive the news?Select up to three of the following")</f>
        <v>And which of the following are the main ways you tend to receive the news?Select up to three of the following</v>
      </c>
      <c r="E63" s="14" t="str">
        <f>HYPERLINK("#'Full Results'!A522", "522")</f>
        <v>522</v>
      </c>
      <c r="F63" t="s">
        <v>86</v>
      </c>
    </row>
    <row r="64" spans="3:6" x14ac:dyDescent="0.35">
      <c r="C64">
        <v>56</v>
      </c>
      <c r="D64" s="8" t="str">
        <f>HYPERLINK("#'Table 56'!A1", "Grid Summary: How negative or positive an impression do you have of the following, if you have heard of them?")</f>
        <v>Grid Summary: How negative or positive an impression do you have of the following, if you have heard of them?</v>
      </c>
      <c r="E64" s="7"/>
      <c r="F64" t="s">
        <v>86</v>
      </c>
    </row>
    <row r="65" spans="3:6" x14ac:dyDescent="0.35">
      <c r="C65">
        <v>57</v>
      </c>
      <c r="D65" s="8" t="str">
        <f>HYPERLINK("#'Table 57'!A1", "How negative or positive an impression do you have of the following, if you have heard of them?: Save the Children")</f>
        <v>How negative or positive an impression do you have of the following, if you have heard of them?: Save the Children</v>
      </c>
      <c r="E65" s="14" t="str">
        <f>HYPERLINK("#'Full Results'!A538", "538")</f>
        <v>538</v>
      </c>
      <c r="F65" t="s">
        <v>86</v>
      </c>
    </row>
    <row r="66" spans="3:6" x14ac:dyDescent="0.35">
      <c r="C66">
        <v>58</v>
      </c>
      <c r="D66" s="8" t="str">
        <f>HYPERLINK("#'Table 58'!A1", "How negative or positive an impression do you have of the following, if you have heard of them?: AVSI Foundation")</f>
        <v>How negative or positive an impression do you have of the following, if you have heard of them?: AVSI Foundation</v>
      </c>
      <c r="E66" s="14" t="str">
        <f>HYPERLINK("#'Full Results'!A548", "548")</f>
        <v>548</v>
      </c>
      <c r="F66" t="s">
        <v>86</v>
      </c>
    </row>
    <row r="67" spans="3:6" x14ac:dyDescent="0.35">
      <c r="C67">
        <v>59</v>
      </c>
      <c r="D67" s="8" t="str">
        <f>HYPERLINK("#'Table 59'!A1", "How negative or positive an impression do you have of the following, if you have heard of them?: World Bank")</f>
        <v>How negative or positive an impression do you have of the following, if you have heard of them?: World Bank</v>
      </c>
      <c r="E67" s="14" t="str">
        <f>HYPERLINK("#'Full Results'!A558", "558")</f>
        <v>558</v>
      </c>
      <c r="F67" t="s">
        <v>86</v>
      </c>
    </row>
    <row r="68" spans="3:6" x14ac:dyDescent="0.35">
      <c r="C68">
        <v>60</v>
      </c>
      <c r="D68" s="8" t="str">
        <f>HYPERLINK("#'Table 60'!A1", "How negative or positive an impression do you have of the following, if you have heard of them?: International Monetary Fund (IMF)")</f>
        <v>How negative or positive an impression do you have of the following, if you have heard of them?: International Monetary Fund (IMF)</v>
      </c>
      <c r="E68" s="14" t="str">
        <f>HYPERLINK("#'Full Results'!A568", "568")</f>
        <v>568</v>
      </c>
      <c r="F68" t="s">
        <v>86</v>
      </c>
    </row>
    <row r="69" spans="3:6" x14ac:dyDescent="0.35">
      <c r="C69">
        <v>61</v>
      </c>
      <c r="D69" s="8" t="str">
        <f>HYPERLINK("#'Table 61'!A1", "How negative or positive an impression do you have of the following, if you have heard of them?: United Nations (UN)")</f>
        <v>How negative or positive an impression do you have of the following, if you have heard of them?: United Nations (UN)</v>
      </c>
      <c r="E69" s="14" t="str">
        <f>HYPERLINK("#'Full Results'!A578", "578")</f>
        <v>578</v>
      </c>
      <c r="F69" t="s">
        <v>86</v>
      </c>
    </row>
    <row r="70" spans="3:6" x14ac:dyDescent="0.35">
      <c r="C70">
        <v>62</v>
      </c>
      <c r="D70" s="8" t="str">
        <f>HYPERLINK("#'Table 62'!A1", "How negative or positive an impression do you have of the following, if you have heard of them?: European Union (EU)")</f>
        <v>How negative or positive an impression do you have of the following, if you have heard of them?: European Union (EU)</v>
      </c>
      <c r="E70" s="14" t="str">
        <f>HYPERLINK("#'Full Results'!A588", "588")</f>
        <v>588</v>
      </c>
      <c r="F70" t="s">
        <v>86</v>
      </c>
    </row>
    <row r="71" spans="3:6" x14ac:dyDescent="0.35">
      <c r="C71">
        <v>63</v>
      </c>
      <c r="D71" s="8" t="str">
        <f>HYPERLINK("#'Table 63'!A1", "How negative or positive an impression do you have of the following, if you have heard of them?: Organisation for Economic Cooperation and Development (OECD)")</f>
        <v>How negative or positive an impression do you have of the following, if you have heard of them?: Organisation for Economic Cooperation and Development (OECD)</v>
      </c>
      <c r="E71" s="14" t="str">
        <f>HYPERLINK("#'Full Results'!A598", "598")</f>
        <v>598</v>
      </c>
      <c r="F71" t="s">
        <v>86</v>
      </c>
    </row>
    <row r="72" spans="3:6" x14ac:dyDescent="0.35">
      <c r="C72">
        <v>64</v>
      </c>
      <c r="D72" s="8" t="str">
        <f>HYPERLINK("#'Table 64'!A1", "How negative or positive an impression do you have of the following, if you have heard of them?: Cassa Depositi e Prestiti (CDP)")</f>
        <v>How negative or positive an impression do you have of the following, if you have heard of them?: Cassa Depositi e Prestiti (CDP)</v>
      </c>
      <c r="E72" s="14" t="str">
        <f>HYPERLINK("#'Full Results'!A608", "608")</f>
        <v>608</v>
      </c>
      <c r="F72" t="s">
        <v>86</v>
      </c>
    </row>
    <row r="73" spans="3:6" x14ac:dyDescent="0.35">
      <c r="C73">
        <v>65</v>
      </c>
      <c r="D73" s="8" t="str">
        <f>HYPERLINK("#'Table 65'!A1", " In your view, how important or unimportant do you think it is for the government to reduce poverty in your country?")</f>
        <v xml:space="preserve"> In your view, how important or unimportant do you think it is for the government to reduce poverty in your country?</v>
      </c>
      <c r="E73" s="14" t="str">
        <f>HYPERLINK("#'Full Results'!A618", "618")</f>
        <v>618</v>
      </c>
      <c r="F73" t="s">
        <v>86</v>
      </c>
    </row>
    <row r="74" spans="3:6" x14ac:dyDescent="0.35">
      <c r="C74">
        <v>66</v>
      </c>
      <c r="D74" s="8" t="str">
        <f>HYPERLINK("#'Table 66'!A1", " In your view, how important or unimportant do you think it is for the government to reduce poverty in other countries?")</f>
        <v xml:space="preserve"> In your view, how important or unimportant do you think it is for the government to reduce poverty in other countries?</v>
      </c>
      <c r="E74" s="14" t="str">
        <f>HYPERLINK("#'Full Results'!A628", "628")</f>
        <v>628</v>
      </c>
      <c r="F74" t="s">
        <v>86</v>
      </c>
    </row>
    <row r="75" spans="3:6" x14ac:dyDescent="0.35">
      <c r="C75">
        <v>67</v>
      </c>
      <c r="D75" s="8" t="str">
        <f>HYPERLINK("#'Table 67'!A1", " Regardless of whether or not you think the government should address it, how big of an issue do you think poverty is in your country?")</f>
        <v xml:space="preserve"> Regardless of whether or not you think the government should address it, how big of an issue do you think poverty is in your country?</v>
      </c>
      <c r="E75" s="14" t="str">
        <f>HYPERLINK("#'Full Results'!A638", "638")</f>
        <v>638</v>
      </c>
      <c r="F75" t="s">
        <v>86</v>
      </c>
    </row>
    <row r="76" spans="3:6" x14ac:dyDescent="0.35">
      <c r="C76">
        <v>68</v>
      </c>
      <c r="D76" s="8" t="str">
        <f>HYPERLINK("#'Table 68'!A1", " And regardless of whether or not you think the government should address it, how big of an issue do you think poverty is in the rest of the world?  ")</f>
        <v xml:space="preserve"> And regardless of whether or not you think the government should address it, how big of an issue do you think poverty is in the rest of the world?  </v>
      </c>
      <c r="E76" s="14" t="str">
        <f>HYPERLINK("#'Full Results'!A646", "646")</f>
        <v>646</v>
      </c>
      <c r="F76" t="s">
        <v>86</v>
      </c>
    </row>
    <row r="77" spans="3:6" x14ac:dyDescent="0.35">
      <c r="C77">
        <v>69</v>
      </c>
      <c r="D77" s="8" t="str">
        <f>HYPERLINK("#'Table 69'!A1", " Which of the following comes closest to your view?")</f>
        <v xml:space="preserve"> Which of the following comes closest to your view?</v>
      </c>
      <c r="E77" s="14" t="str">
        <f>HYPERLINK("#'Full Results'!A654", "654")</f>
        <v>654</v>
      </c>
      <c r="F77" t="s">
        <v>86</v>
      </c>
    </row>
    <row r="78" spans="3:6" x14ac:dyDescent="0.35">
      <c r="C78">
        <v>70</v>
      </c>
      <c r="D78" s="8" t="str">
        <f>HYPERLINK("#'Table 70'!A1", " Which of the following comes closest to your view?")</f>
        <v xml:space="preserve"> Which of the following comes closest to your view?</v>
      </c>
      <c r="E78" s="14" t="str">
        <f>HYPERLINK("#'Full Results'!A660", "660")</f>
        <v>660</v>
      </c>
      <c r="F78" t="s">
        <v>86</v>
      </c>
    </row>
    <row r="79" spans="3:6" x14ac:dyDescent="0.35">
      <c r="C79">
        <v>71</v>
      </c>
      <c r="D79" s="8" t="str">
        <f>HYPERLINK("#'Table 71'!A1", "  Which of the following comes closest to your view?")</f>
        <v xml:space="preserve">  Which of the following comes closest to your view?</v>
      </c>
      <c r="E79" s="14" t="str">
        <f>HYPERLINK("#'Full Results'!A666", "666")</f>
        <v>666</v>
      </c>
      <c r="F79" t="s">
        <v>86</v>
      </c>
    </row>
    <row r="80" spans="3:6" x14ac:dyDescent="0.35">
      <c r="C80">
        <v>72</v>
      </c>
      <c r="D80" s="8" t="str">
        <f>HYPERLINK("#'Table 72'!A1", "In your view, which, if any, of the following would increase the respect other countries have for Italy on the world stage?Select any which apply")</f>
        <v>In your view, which, if any, of the following would increase the respect other countries have for Italy on the world stage?Select any which apply</v>
      </c>
      <c r="E80" s="14" t="str">
        <f>HYPERLINK("#'Full Results'!A673", "673")</f>
        <v>673</v>
      </c>
      <c r="F80" t="s">
        <v>86</v>
      </c>
    </row>
    <row r="81" spans="3:6" x14ac:dyDescent="0.35">
      <c r="C81">
        <v>73</v>
      </c>
      <c r="D81" s="8" t="str">
        <f>HYPERLINK("#'Table 73'!A1", " How important do you think it is that other countries have a positive view of your own country?")</f>
        <v xml:space="preserve"> How important do you think it is that other countries have a positive view of your own country?</v>
      </c>
      <c r="E81" s="14" t="str">
        <f>HYPERLINK("#'Full Results'!A689", "689")</f>
        <v>689</v>
      </c>
      <c r="F81" t="s">
        <v>86</v>
      </c>
    </row>
    <row r="82" spans="3:6" x14ac:dyDescent="0.35">
      <c r="C82">
        <v>74</v>
      </c>
      <c r="D82" s="8" t="str">
        <f>HYPERLINK("#'Table 74'!A1", "Thinking about how your country engages with others in the world, which do you think the government should prioritise?Select up to three of the following")</f>
        <v>Thinking about how your country engages with others in the world, which do you think the government should prioritise?Select up to three of the following</v>
      </c>
      <c r="E82" s="14" t="str">
        <f>HYPERLINK("#'Full Results'!A699", "699")</f>
        <v>699</v>
      </c>
      <c r="F82" t="s">
        <v>86</v>
      </c>
    </row>
    <row r="83" spans="3:6" x14ac:dyDescent="0.35">
      <c r="C83">
        <v>75</v>
      </c>
      <c r="D83" s="8" t="str">
        <f>HYPERLINK("#'Table 75'!A1", " To what extent do you support or oppose Italy spending money to reduce poverty in developing countries, such as by providing food assistance, or helping to construct vital infrastructure like schools or wells?  ")</f>
        <v xml:space="preserve"> To what extent do you support or oppose Italy spending money to reduce poverty in developing countries, such as by providing food assistance, or helping to construct vital infrastructure like schools or wells?  </v>
      </c>
      <c r="E83" s="14" t="str">
        <f>HYPERLINK("#'Full Results'!A716", "716")</f>
        <v>716</v>
      </c>
      <c r="F83" t="s">
        <v>86</v>
      </c>
    </row>
    <row r="84" spans="3:6" x14ac:dyDescent="0.35">
      <c r="C84">
        <v>76</v>
      </c>
      <c r="D84" s="8" t="str">
        <f>HYPERLINK("#'Table 76'!A1", " To what extent do you support or oppose Italy spending money to help other countries respond to a disaster, such as an earthquake, a flood, or the outbreak of a disease?")</f>
        <v xml:space="preserve"> To what extent do you support or oppose Italy spending money to help other countries respond to a disaster, such as an earthquake, a flood, or the outbreak of a disease?</v>
      </c>
      <c r="E84" s="14" t="str">
        <f>HYPERLINK("#'Full Results'!A728", "728")</f>
        <v>728</v>
      </c>
      <c r="F84" t="s">
        <v>86</v>
      </c>
    </row>
    <row r="85" spans="3:6" x14ac:dyDescent="0.35">
      <c r="C85">
        <v>77</v>
      </c>
      <c r="D85" s="8" t="str">
        <f>HYPERLINK("#'Table 77'!A1", " Do you think that your country currently spends too much, too little, or the right amount to reduce poverty in developing countries?")</f>
        <v xml:space="preserve"> Do you think that your country currently spends too much, too little, or the right amount to reduce poverty in developing countries?</v>
      </c>
      <c r="E85" s="14" t="str">
        <f>HYPERLINK("#'Full Results'!A740", "740")</f>
        <v>740</v>
      </c>
      <c r="F85" t="s">
        <v>86</v>
      </c>
    </row>
    <row r="86" spans="3:6" x14ac:dyDescent="0.35">
      <c r="C86">
        <v>78</v>
      </c>
      <c r="D86" s="8" t="str">
        <f>HYPERLINK("#'Table 78'!A1", " If you were to guess, what proportion of your country’s national budget do you think is spent to reduce poverty in developing countries?")</f>
        <v xml:space="preserve"> If you were to guess, what proportion of your country’s national budget do you think is spent to reduce poverty in developing countries?</v>
      </c>
      <c r="E86" s="14" t="str">
        <f>HYPERLINK("#'Full Results'!A749", "749")</f>
        <v>749</v>
      </c>
      <c r="F86" t="s">
        <v>86</v>
      </c>
    </row>
    <row r="87" spans="3:6" x14ac:dyDescent="0.35">
      <c r="C87">
        <v>79</v>
      </c>
      <c r="D87" s="8" t="str">
        <f>HYPERLINK("#'Table 79'!A1", "You said you opposed your country spending money to help reduce poverty in developing countries. Why is this?Select all that apply.")</f>
        <v>You said you opposed your country spending money to help reduce poverty in developing countries. Why is this?Select all that apply.</v>
      </c>
      <c r="E87" s="14" t="str">
        <f>HYPERLINK("#'Full Results'!A759", "759")</f>
        <v>759</v>
      </c>
      <c r="F87" t="s">
        <v>86</v>
      </c>
    </row>
    <row r="88" spans="3:6" x14ac:dyDescent="0.35">
      <c r="C88">
        <v>80</v>
      </c>
      <c r="D88" s="8" t="str">
        <f>HYPERLINK("#'Table 80'!A1", "You said you supported your country spending money to help reduce poverty in developing countries. Why is this? Select all that apply.")</f>
        <v>You said you supported your country spending money to help reduce poverty in developing countries. Why is this? Select all that apply.</v>
      </c>
      <c r="E88" s="14" t="str">
        <f>HYPERLINK("#'Full Results'!A776", "776")</f>
        <v>776</v>
      </c>
      <c r="F88" t="s">
        <v>86</v>
      </c>
    </row>
    <row r="89" spans="3:6" x14ac:dyDescent="0.35">
      <c r="C89">
        <v>81</v>
      </c>
      <c r="D89" s="8" t="str">
        <f>HYPERLINK("#'Table 81'!A1", " Think about how much your country spends supporting developing countries. Do you think you spend more or less than other wealthy countries?")</f>
        <v xml:space="preserve"> Think about how much your country spends supporting developing countries. Do you think you spend more or less than other wealthy countries?</v>
      </c>
      <c r="E89" s="14" t="str">
        <f>HYPERLINK("#'Full Results'!A795", "795")</f>
        <v>795</v>
      </c>
      <c r="F89" t="s">
        <v>86</v>
      </c>
    </row>
    <row r="90" spans="3:6" x14ac:dyDescent="0.35">
      <c r="C90">
        <v>82</v>
      </c>
      <c r="D90" s="8" t="str">
        <f>HYPERLINK("#'Table 82'!A1", " Do you think that money which countries send to developing countries is effective or ineffective in reducing poverty around the world?")</f>
        <v xml:space="preserve"> Do you think that money which countries send to developing countries is effective or ineffective in reducing poverty around the world?</v>
      </c>
      <c r="E90" s="14" t="str">
        <f>HYPERLINK("#'Full Results'!A804", "804")</f>
        <v>804</v>
      </c>
      <c r="F90" t="s">
        <v>86</v>
      </c>
    </row>
    <row r="91" spans="3:6" x14ac:dyDescent="0.35">
      <c r="C91">
        <v>83</v>
      </c>
      <c r="D91" s="8" t="str">
        <f>HYPERLINK("#'Table 83'!A1", " Thinking about your country specifically. Do you think the money your country sends to developing countries is effective or ineffective in its goals of reducing poverty around the world?")</f>
        <v xml:space="preserve"> Thinking about your country specifically. Do you think the money your country sends to developing countries is effective or ineffective in its goals of reducing poverty around the world?</v>
      </c>
      <c r="E91" s="14" t="str">
        <f>HYPERLINK("#'Full Results'!A812", "812")</f>
        <v>812</v>
      </c>
      <c r="F91" t="s">
        <v>86</v>
      </c>
    </row>
    <row r="92" spans="3:6" x14ac:dyDescent="0.35">
      <c r="C92">
        <v>84</v>
      </c>
      <c r="D92" s="8" t="str">
        <f>HYPERLINK("#'Table 84'!A1", " Imagine the government had a choice between increasing spending on support for developing countries, or increasing spending on national defence. Which would you want the government to prioritise?")</f>
        <v xml:space="preserve"> Imagine the government had a choice between increasing spending on support for developing countries, or increasing spending on national defence. Which would you want the government to prioritise?</v>
      </c>
      <c r="E92" s="14" t="str">
        <f>HYPERLINK("#'Full Results'!A820", "820")</f>
        <v>820</v>
      </c>
      <c r="F92" t="s">
        <v>86</v>
      </c>
    </row>
    <row r="93" spans="3:6" x14ac:dyDescent="0.35">
      <c r="C93">
        <v>85</v>
      </c>
      <c r="D93" s="8" t="str">
        <f>HYPERLINK("#'Table 85'!A1", " Imagine the government had a choice between increasing spending on support for developing countries, or increasing spending on healthcare. Which would you want the government to prioritise?")</f>
        <v xml:space="preserve"> Imagine the government had a choice between increasing spending on support for developing countries, or increasing spending on healthcare. Which would you want the government to prioritise?</v>
      </c>
      <c r="E93" s="14" t="str">
        <f>HYPERLINK("#'Full Results'!A826", "826")</f>
        <v>826</v>
      </c>
      <c r="F93" t="s">
        <v>86</v>
      </c>
    </row>
    <row r="94" spans="3:6" x14ac:dyDescent="0.35">
      <c r="C94">
        <v>86</v>
      </c>
      <c r="D94" s="8" t="str">
        <f>HYPERLINK("#'Table 86'!A1", " Imagine the government had a choice between increasing spending on support for developing countries, or increasing spending on social security. Which would you want the government to prioritise?")</f>
        <v xml:space="preserve"> Imagine the government had a choice between increasing spending on support for developing countries, or increasing spending on social security. Which would you want the government to prioritise?</v>
      </c>
      <c r="E94" s="14" t="str">
        <f>HYPERLINK("#'Full Results'!A832", "832")</f>
        <v>832</v>
      </c>
      <c r="F94" t="s">
        <v>86</v>
      </c>
    </row>
    <row r="95" spans="3:6" x14ac:dyDescent="0.35">
      <c r="C95">
        <v>87</v>
      </c>
      <c r="D95" s="8" t="str">
        <f>HYPERLINK("#'Table 87'!A1", " Imagine the government had a choice between increasing spending on support for developing countries, or increasing spending on education. Which would you want the government to prioritise?")</f>
        <v xml:space="preserve"> Imagine the government had a choice between increasing spending on support for developing countries, or increasing spending on education. Which would you want the government to prioritise?</v>
      </c>
      <c r="E95" s="14" t="str">
        <f>HYPERLINK("#'Full Results'!A838", "838")</f>
        <v>838</v>
      </c>
      <c r="F95" t="s">
        <v>86</v>
      </c>
    </row>
    <row r="96" spans="3:6" x14ac:dyDescent="0.35">
      <c r="C96">
        <v>88</v>
      </c>
      <c r="D96" s="8" t="str">
        <f>HYPERLINK("#'Table 88'!A1", " Imagine the government had a choice between increasing spending on support for developing countries, or increasing spending on reducing poverty at home. Which would you want the government to prioritise?")</f>
        <v xml:space="preserve"> Imagine the government had a choice between increasing spending on support for developing countries, or increasing spending on reducing poverty at home. Which would you want the government to prioritise?</v>
      </c>
      <c r="E96" s="14" t="str">
        <f>HYPERLINK("#'Full Results'!A844", "844")</f>
        <v>844</v>
      </c>
      <c r="F96" t="s">
        <v>86</v>
      </c>
    </row>
    <row r="97" spans="3:6" x14ac:dyDescent="0.35">
      <c r="C97">
        <v>89</v>
      </c>
      <c r="D97" s="8" t="str">
        <f>HYPERLINK("#'Table 89'!A1", " Imagine the government had a choice between increasing spending on support for developing countries, or increasing spending on fixing roads. Which would you want the government to prioritise?")</f>
        <v xml:space="preserve"> Imagine the government had a choice between increasing spending on support for developing countries, or increasing spending on fixing roads. Which would you want the government to prioritise?</v>
      </c>
      <c r="E97" s="14" t="str">
        <f>HYPERLINK("#'Full Results'!A850", "850")</f>
        <v>850</v>
      </c>
      <c r="F97" t="s">
        <v>86</v>
      </c>
    </row>
    <row r="98" spans="3:6" x14ac:dyDescent="0.35">
      <c r="C98">
        <v>90</v>
      </c>
      <c r="D98" s="8" t="str">
        <f>HYPERLINK("#'Table 90'!A1", " Imagine the government had a choice between increasing spending on support for developing countries, or increasing spending on improving public transport. Which would you want the government to prioritise?")</f>
        <v xml:space="preserve"> Imagine the government had a choice between increasing spending on support for developing countries, or increasing spending on improving public transport. Which would you want the government to prioritise?</v>
      </c>
      <c r="E98" s="14" t="str">
        <f>HYPERLINK("#'Full Results'!A856", "856")</f>
        <v>856</v>
      </c>
      <c r="F98" t="s">
        <v>86</v>
      </c>
    </row>
    <row r="99" spans="3:6" x14ac:dyDescent="0.35">
      <c r="C99">
        <v>91</v>
      </c>
      <c r="D99" s="8" t="str">
        <f>HYPERLINK("#'Table 91'!A1", "Grid Summary: To what extent would you support or oppose the following measures to raise money specifically to fund support for developing countries?")</f>
        <v>Grid Summary: To what extent would you support or oppose the following measures to raise money specifically to fund support for developing countries?</v>
      </c>
      <c r="E99" s="7"/>
      <c r="F99" t="s">
        <v>86</v>
      </c>
    </row>
    <row r="100" spans="3:6" x14ac:dyDescent="0.35">
      <c r="C100">
        <v>92</v>
      </c>
      <c r="D100" s="8" t="str">
        <f>HYPERLINK("#'Table 92'!A1", "To what extent would you support or oppose the following measures to raise money specifically to fund support for developing countries?: A wealth tax (e.g. a tax on the amount of property/assets people own)")</f>
        <v>To what extent would you support or oppose the following measures to raise money specifically to fund support for developing countries?: A wealth tax (e.g. a tax on the amount of property/assets people own)</v>
      </c>
      <c r="E100" s="14" t="str">
        <f>HYPERLINK("#'Full Results'!A862", "862")</f>
        <v>862</v>
      </c>
      <c r="F100" t="s">
        <v>86</v>
      </c>
    </row>
    <row r="101" spans="3:6" x14ac:dyDescent="0.35">
      <c r="C101">
        <v>93</v>
      </c>
      <c r="D101" s="8" t="str">
        <f>HYPERLINK("#'Table 93'!A1", "To what extent would you support or oppose the following measures to raise money specifically to fund support for developing countries?: A tax on long-haul flights")</f>
        <v>To what extent would you support or oppose the following measures to raise money specifically to fund support for developing countries?: A tax on long-haul flights</v>
      </c>
      <c r="E101" s="14" t="str">
        <f>HYPERLINK("#'Full Results'!A873", "873")</f>
        <v>873</v>
      </c>
      <c r="F101" t="s">
        <v>86</v>
      </c>
    </row>
    <row r="102" spans="3:6" x14ac:dyDescent="0.35">
      <c r="C102">
        <v>94</v>
      </c>
      <c r="D102" s="8" t="str">
        <f>HYPERLINK("#'Table 94'!A1", "To what extent would you support or oppose the following measures to raise money specifically to fund support for developing countries?: Tax on bank’s financial transitions")</f>
        <v>To what extent would you support or oppose the following measures to raise money specifically to fund support for developing countries?: Tax on bank’s financial transitions</v>
      </c>
      <c r="E102" s="14" t="str">
        <f>HYPERLINK("#'Full Results'!A884", "884")</f>
        <v>884</v>
      </c>
      <c r="F102" t="s">
        <v>86</v>
      </c>
    </row>
    <row r="103" spans="3:6" x14ac:dyDescent="0.35">
      <c r="C103">
        <v>95</v>
      </c>
      <c r="D103" s="8" t="str">
        <f>HYPERLINK("#'Table 95'!A1", "To what extent would you support or oppose the following measures to raise money specifically to fund support for developing countries?: Increases in income tax for the country’s richest people")</f>
        <v>To what extent would you support or oppose the following measures to raise money specifically to fund support for developing countries?: Increases in income tax for the country’s richest people</v>
      </c>
      <c r="E103" s="14" t="str">
        <f>HYPERLINK("#'Full Results'!A895", "895")</f>
        <v>895</v>
      </c>
      <c r="F103" t="s">
        <v>86</v>
      </c>
    </row>
    <row r="104" spans="3:6" x14ac:dyDescent="0.35">
      <c r="C104">
        <v>96</v>
      </c>
      <c r="D104" s="8" t="str">
        <f>HYPERLINK("#'Table 96'!A1", "To what extent would you support or oppose the following measures to raise money specifically to fund support for developing countries?: Increase in VAT")</f>
        <v>To what extent would you support or oppose the following measures to raise money specifically to fund support for developing countries?: Increase in VAT</v>
      </c>
      <c r="E104" s="14" t="str">
        <f>HYPERLINK("#'Full Results'!A906", "906")</f>
        <v>906</v>
      </c>
      <c r="F104" t="s">
        <v>86</v>
      </c>
    </row>
    <row r="105" spans="3:6" x14ac:dyDescent="0.35">
      <c r="C105">
        <v>97</v>
      </c>
      <c r="D105" s="8" t="str">
        <f>HYPERLINK("#'Table 97'!A1", "To what extent would you support or oppose the following measures to raise money specifically to fund support for developing countries?: Increases in corporation taxes")</f>
        <v>To what extent would you support or oppose the following measures to raise money specifically to fund support for developing countries?: Increases in corporation taxes</v>
      </c>
      <c r="E105" s="14" t="str">
        <f>HYPERLINK("#'Full Results'!A917", "917")</f>
        <v>917</v>
      </c>
      <c r="F105" t="s">
        <v>86</v>
      </c>
    </row>
    <row r="106" spans="3:6" x14ac:dyDescent="0.35">
      <c r="C106">
        <v>98</v>
      </c>
      <c r="D106" s="8" t="str">
        <f>HYPERLINK("#'Table 98'!A1", "Grid Summary: And to what extent would you support or oppose the following measures to raise money specifically to fund domestic spending?")</f>
        <v>Grid Summary: And to what extent would you support or oppose the following measures to raise money specifically to fund domestic spending?</v>
      </c>
      <c r="E106" s="7"/>
      <c r="F106" t="s">
        <v>86</v>
      </c>
    </row>
    <row r="107" spans="3:6" x14ac:dyDescent="0.35">
      <c r="C107">
        <v>99</v>
      </c>
      <c r="D107" s="8" t="str">
        <f>HYPERLINK("#'Table 99'!A1", "And to what extent would you support or oppose the following measures to raise money specifically to fund domestic spending?: A wealth tax (e.g. a tax on the amount of property/assets people own)")</f>
        <v>And to what extent would you support or oppose the following measures to raise money specifically to fund domestic spending?: A wealth tax (e.g. a tax on the amount of property/assets people own)</v>
      </c>
      <c r="E107" s="14" t="str">
        <f>HYPERLINK("#'Full Results'!A928", "928")</f>
        <v>928</v>
      </c>
      <c r="F107" t="s">
        <v>86</v>
      </c>
    </row>
    <row r="108" spans="3:6" x14ac:dyDescent="0.35">
      <c r="C108">
        <v>100</v>
      </c>
      <c r="D108" s="8" t="str">
        <f>HYPERLINK("#'Table 100'!A1", "And to what extent would you support or oppose the following measures to raise money specifically to fund domestic spending?: A tax on long-haul flights")</f>
        <v>And to what extent would you support or oppose the following measures to raise money specifically to fund domestic spending?: A tax on long-haul flights</v>
      </c>
      <c r="E108" s="14" t="str">
        <f>HYPERLINK("#'Full Results'!A939", "939")</f>
        <v>939</v>
      </c>
      <c r="F108" t="s">
        <v>86</v>
      </c>
    </row>
    <row r="109" spans="3:6" x14ac:dyDescent="0.35">
      <c r="C109">
        <v>101</v>
      </c>
      <c r="D109" s="8" t="str">
        <f>HYPERLINK("#'Table 101'!A1", "And to what extent would you support or oppose the following measures to raise money specifically to fund domestic spending?: Tax on bank’s financial transitions")</f>
        <v>And to what extent would you support or oppose the following measures to raise money specifically to fund domestic spending?: Tax on bank’s financial transitions</v>
      </c>
      <c r="E109" s="14" t="str">
        <f>HYPERLINK("#'Full Results'!A950", "950")</f>
        <v>950</v>
      </c>
      <c r="F109" t="s">
        <v>86</v>
      </c>
    </row>
    <row r="110" spans="3:6" x14ac:dyDescent="0.35">
      <c r="C110">
        <v>102</v>
      </c>
      <c r="D110" s="8" t="str">
        <f>HYPERLINK("#'Table 102'!A1", "And to what extent would you support or oppose the following measures to raise money specifically to fund domestic spending?: Increases in income tax for the country’s richest people")</f>
        <v>And to what extent would you support or oppose the following measures to raise money specifically to fund domestic spending?: Increases in income tax for the country’s richest people</v>
      </c>
      <c r="E110" s="14" t="str">
        <f>HYPERLINK("#'Full Results'!A961", "961")</f>
        <v>961</v>
      </c>
      <c r="F110" t="s">
        <v>86</v>
      </c>
    </row>
    <row r="111" spans="3:6" x14ac:dyDescent="0.35">
      <c r="C111">
        <v>103</v>
      </c>
      <c r="D111" s="8" t="str">
        <f>HYPERLINK("#'Table 103'!A1", "And to what extent would you support or oppose the following measures to raise money specifically to fund domestic spending?: Increase in VAT")</f>
        <v>And to what extent would you support or oppose the following measures to raise money specifically to fund domestic spending?: Increase in VAT</v>
      </c>
      <c r="E111" s="14" t="str">
        <f>HYPERLINK("#'Full Results'!A972", "972")</f>
        <v>972</v>
      </c>
      <c r="F111" t="s">
        <v>86</v>
      </c>
    </row>
    <row r="112" spans="3:6" x14ac:dyDescent="0.35">
      <c r="C112">
        <v>104</v>
      </c>
      <c r="D112" s="8" t="str">
        <f>HYPERLINK("#'Table 104'!A1", "And to what extent would you support or oppose the following measures to raise money specifically to fund domestic spending?: Increases in corporation taxes")</f>
        <v>And to what extent would you support or oppose the following measures to raise money specifically to fund domestic spending?: Increases in corporation taxes</v>
      </c>
      <c r="E112" s="14" t="str">
        <f>HYPERLINK("#'Full Results'!A983", "983")</f>
        <v>983</v>
      </c>
      <c r="F112" t="s">
        <v>86</v>
      </c>
    </row>
    <row r="113" spans="3:6" x14ac:dyDescent="0.35">
      <c r="C113">
        <v>105</v>
      </c>
      <c r="D113" s="8" t="str">
        <f>HYPERLINK("#'Table 105'!A1", " Imagine that aid spending in your country was focused on supporting education in developing countries. To what extent would you support or oppose your country spending more money to reduce poverty in developing countries in this scenario?")</f>
        <v xml:space="preserve"> Imagine that aid spending in your country was focused on supporting education in developing countries. To what extent would you support or oppose your country spending more money to reduce poverty in developing countries in this scenario?</v>
      </c>
      <c r="E113" s="14" t="str">
        <f>HYPERLINK("#'Full Results'!A994", "994")</f>
        <v>994</v>
      </c>
      <c r="F113" t="s">
        <v>86</v>
      </c>
    </row>
    <row r="114" spans="3:6" x14ac:dyDescent="0.35">
      <c r="C114">
        <v>106</v>
      </c>
      <c r="D114" s="8" t="str">
        <f>HYPERLINK("#'Table 106'!A1", " Imagine that aid spending in your country was focused on providing food and water to people without access in developing countries. To what extent would you support or oppose your country spending more money to reduce poverty in developing count...")</f>
        <v xml:space="preserve"> Imagine that aid spending in your country was focused on providing food and water to people without access in developing countries. To what extent would you support or oppose your country spending more money to reduce poverty in developing count...</v>
      </c>
      <c r="E114" s="14" t="str">
        <f>HYPERLINK("#'Full Results'!A1006", "1006")</f>
        <v>1006</v>
      </c>
      <c r="F114" t="s">
        <v>86</v>
      </c>
    </row>
    <row r="115" spans="3:6" x14ac:dyDescent="0.35">
      <c r="C115">
        <v>107</v>
      </c>
      <c r="D115" s="8" t="str">
        <f>HYPERLINK("#'Table 107'!A1", " Imagine that aid spending in your country was focused on building infrastructure in developing countries (e.g. new roads, railways, etc.) To what extent would you support or oppose your country spending more money to reduce poverty in developing...")</f>
        <v xml:space="preserve"> Imagine that aid spending in your country was focused on building infrastructure in developing countries (e.g. new roads, railways, etc.) To what extent would you support or oppose your country spending more money to reduce poverty in developing...</v>
      </c>
      <c r="E115" s="14" t="str">
        <f>HYPERLINK("#'Full Results'!A1018", "1018")</f>
        <v>1018</v>
      </c>
      <c r="F115" t="s">
        <v>86</v>
      </c>
    </row>
    <row r="116" spans="3:6" x14ac:dyDescent="0.35">
      <c r="C116">
        <v>108</v>
      </c>
      <c r="D116" s="8" t="str">
        <f>HYPERLINK("#'Table 108'!A1", " Imagine that aid spending in your country was focused on improving healthcare in developing countries. To what extent would you support or oppose your country spending more money to reduce poverty in developing countries in this scenario?")</f>
        <v xml:space="preserve"> Imagine that aid spending in your country was focused on improving healthcare in developing countries. To what extent would you support or oppose your country spending more money to reduce poverty in developing countries in this scenario?</v>
      </c>
      <c r="E116" s="14" t="str">
        <f>HYPERLINK("#'Full Results'!A1030", "1030")</f>
        <v>1030</v>
      </c>
      <c r="F116" t="s">
        <v>86</v>
      </c>
    </row>
    <row r="117" spans="3:6" x14ac:dyDescent="0.35">
      <c r="C117">
        <v>109</v>
      </c>
      <c r="D117" s="8" t="str">
        <f>HYPERLINK("#'Table 109'!A1", " Imagine that aid spending in your country was focused on responding to natural disasters (e.g. floods, earthquakes) in any countries. To what extent would you support or oppose your country spending more money to reduce poverty in developing cou...")</f>
        <v xml:space="preserve"> Imagine that aid spending in your country was focused on responding to natural disasters (e.g. floods, earthquakes) in any countries. To what extent would you support or oppose your country spending more money to reduce poverty in developing cou...</v>
      </c>
      <c r="E117" s="14" t="str">
        <f>HYPERLINK("#'Full Results'!A1042", "1042")</f>
        <v>1042</v>
      </c>
      <c r="F117" t="s">
        <v>86</v>
      </c>
    </row>
    <row r="118" spans="3:6" x14ac:dyDescent="0.35">
      <c r="C118">
        <v>110</v>
      </c>
      <c r="D118" s="8" t="str">
        <f>HYPERLINK("#'Table 110'!A1", " Imagine that aid spending in your country was focused on providing cash directly to people and families in need in lower income countries. To what extent would you support or oppose your country spending more money to reduce poverty in developin...")</f>
        <v xml:space="preserve"> Imagine that aid spending in your country was focused on providing cash directly to people and families in need in lower income countries. To what extent would you support or oppose your country spending more money to reduce poverty in developin...</v>
      </c>
      <c r="E118" s="14" t="str">
        <f>HYPERLINK("#'Full Results'!A1054", "1054")</f>
        <v>1054</v>
      </c>
      <c r="F118" t="s">
        <v>86</v>
      </c>
    </row>
    <row r="119" spans="3:6" x14ac:dyDescent="0.35">
      <c r="C119">
        <v>111</v>
      </c>
      <c r="D119" s="8" t="str">
        <f>HYPERLINK("#'Table 111'!A1", " Imagine that aid spending in your country was focused on supporting economic growth initiatives, such as job creation or helping create local financial markets. To what extent would you support or oppose your country spending more money to reduc...")</f>
        <v xml:space="preserve"> Imagine that aid spending in your country was focused on supporting economic growth initiatives, such as job creation or helping create local financial markets. To what extent would you support or oppose your country spending more money to reduc...</v>
      </c>
      <c r="E119" s="14" t="str">
        <f>HYPERLINK("#'Full Results'!A1066", "1066")</f>
        <v>1066</v>
      </c>
      <c r="F119" t="s">
        <v>86</v>
      </c>
    </row>
    <row r="120" spans="3:6" x14ac:dyDescent="0.35">
      <c r="C120">
        <v>112</v>
      </c>
      <c r="D120" s="8" t="str">
        <f>HYPERLINK("#'Table 112'!A1", " Imagine that aid spending in your country was focused on providing sexual and reproductive health services. To what extent would you support or oppose your country spending more money to reduce poverty in developing countries in this scenario?")</f>
        <v xml:space="preserve"> Imagine that aid spending in your country was focused on providing sexual and reproductive health services. To what extent would you support or oppose your country spending more money to reduce poverty in developing countries in this scenario?</v>
      </c>
      <c r="E120" s="14" t="str">
        <f>HYPERLINK("#'Full Results'!A1078", "1078")</f>
        <v>1078</v>
      </c>
      <c r="F120" t="s">
        <v>86</v>
      </c>
    </row>
    <row r="121" spans="3:6" x14ac:dyDescent="0.35">
      <c r="C121">
        <v>113</v>
      </c>
      <c r="D121" s="8" t="str">
        <f>HYPERLINK("#'Table 113'!A1", " Imagine that aid spending in your country was focused on promoting your country's values, such as democracy, human rights and gender equality. To what extent would you support or oppose your country spending more money to reduce poverty in devel...")</f>
        <v xml:space="preserve"> Imagine that aid spending in your country was focused on promoting your country's values, such as democracy, human rights and gender equality. To what extent would you support or oppose your country spending more money to reduce poverty in devel...</v>
      </c>
      <c r="E121" s="14" t="str">
        <f>HYPERLINK("#'Full Results'!A1090", "1090")</f>
        <v>1090</v>
      </c>
      <c r="F121" t="s">
        <v>86</v>
      </c>
    </row>
    <row r="122" spans="3:6" x14ac:dyDescent="0.35">
      <c r="C122">
        <v>114</v>
      </c>
      <c r="D122" s="8" t="str">
        <f>HYPERLINK("#'Table 114'!A1", " Imagine that aid spending in your country was focused on providing funding to local charities to use how they see fit in the community. To what extent would you support or oppose your country spending more money to reduce poverty in developing c...")</f>
        <v xml:space="preserve"> Imagine that aid spending in your country was focused on providing funding to local charities to use how they see fit in the community. To what extent would you support or oppose your country spending more money to reduce poverty in developing c...</v>
      </c>
      <c r="E122" s="14" t="str">
        <f>HYPERLINK("#'Full Results'!A1102", "1102")</f>
        <v>1102</v>
      </c>
      <c r="F122" t="s">
        <v>86</v>
      </c>
    </row>
    <row r="123" spans="3:6" x14ac:dyDescent="0.35">
      <c r="C123">
        <v>115</v>
      </c>
      <c r="D123" s="8" t="str">
        <f>HYPERLINK("#'Table 115'!A1", " Do you think the way in which your country currently spends money to reduce poverty in developing countries does or does NOT further your national interests or those of developing countries?")</f>
        <v xml:space="preserve"> Do you think the way in which your country currently spends money to reduce poverty in developing countries does or does NOT further your national interests or those of developing countries?</v>
      </c>
      <c r="E123" s="14" t="str">
        <f>HYPERLINK("#'Full Results'!A1114", "1114")</f>
        <v>1114</v>
      </c>
      <c r="F123" t="s">
        <v>86</v>
      </c>
    </row>
    <row r="124" spans="3:6" x14ac:dyDescent="0.35">
      <c r="C124">
        <v>116</v>
      </c>
      <c r="D124" s="8" t="str">
        <f>HYPERLINK("#'Table 116'!A1", " And how important or unimportant do you feel it is for a country’s international aid programme to support BOTH its own national interests and the national interests of developing countries?")</f>
        <v xml:space="preserve"> And how important or unimportant do you feel it is for a country’s international aid programme to support BOTH its own national interests and the national interests of developing countries?</v>
      </c>
      <c r="E124" s="14" t="str">
        <f>HYPERLINK("#'Full Results'!A1121", "1121")</f>
        <v>1121</v>
      </c>
      <c r="F124" t="s">
        <v>86</v>
      </c>
    </row>
    <row r="125" spans="3:6" x14ac:dyDescent="0.35">
      <c r="C125">
        <v>117</v>
      </c>
      <c r="D125" s="8" t="str">
        <f>HYPERLINK("#'Table 117'!A1", " Which of the following comes closest to your view?")</f>
        <v xml:space="preserve"> Which of the following comes closest to your view?</v>
      </c>
      <c r="E125" s="14" t="str">
        <f>HYPERLINK("#'Full Results'!A1130", "1130")</f>
        <v>1130</v>
      </c>
      <c r="F125" t="s">
        <v>86</v>
      </c>
    </row>
    <row r="126" spans="3:6" x14ac:dyDescent="0.35">
      <c r="C126">
        <v>118</v>
      </c>
      <c r="D126" s="8" t="str">
        <f>HYPERLINK("#'Table 118'!A1", "Grid Summary: To what extent do you believe that your country providing financial support to developing countries has a positive or negative impact on the following?")</f>
        <v>Grid Summary: To what extent do you believe that your country providing financial support to developing countries has a positive or negative impact on the following?</v>
      </c>
      <c r="E126" s="7"/>
      <c r="F126" t="s">
        <v>86</v>
      </c>
    </row>
    <row r="127" spans="3:6" x14ac:dyDescent="0.35">
      <c r="C127">
        <v>119</v>
      </c>
      <c r="D127" s="8" t="str">
        <f>HYPERLINK("#'Table 119'!A1", "To what extent do you believe that your country providing financial support to developing countries has a positive or negative impact on the following?: Improving global health")</f>
        <v>To what extent do you believe that your country providing financial support to developing countries has a positive or negative impact on the following?: Improving global health</v>
      </c>
      <c r="E127" s="14" t="str">
        <f>HYPERLINK("#'Full Results'!A1136", "1136")</f>
        <v>1136</v>
      </c>
      <c r="F127" t="s">
        <v>86</v>
      </c>
    </row>
    <row r="128" spans="3:6" x14ac:dyDescent="0.35">
      <c r="C128">
        <v>120</v>
      </c>
      <c r="D128" s="8" t="str">
        <f>HYPERLINK("#'Table 120'!A1", "To what extent do you believe that your country providing financial support to developing countries has a positive or negative impact on the following?: Your country’s international reputation")</f>
        <v>To what extent do you believe that your country providing financial support to developing countries has a positive or negative impact on the following?: Your country’s international reputation</v>
      </c>
      <c r="E128" s="14" t="str">
        <f>HYPERLINK("#'Full Results'!A1145", "1145")</f>
        <v>1145</v>
      </c>
      <c r="F128" t="s">
        <v>86</v>
      </c>
    </row>
    <row r="129" spans="3:6" x14ac:dyDescent="0.35">
      <c r="C129">
        <v>121</v>
      </c>
      <c r="D129" s="8" t="str">
        <f>HYPERLINK("#'Table 121'!A1", "To what extent do you believe that your country providing financial support to developing countries has a positive or negative impact on the following?: International security")</f>
        <v>To what extent do you believe that your country providing financial support to developing countries has a positive or negative impact on the following?: International security</v>
      </c>
      <c r="E129" s="14" t="str">
        <f>HYPERLINK("#'Full Results'!A1154", "1154")</f>
        <v>1154</v>
      </c>
      <c r="F129" t="s">
        <v>86</v>
      </c>
    </row>
    <row r="130" spans="3:6" x14ac:dyDescent="0.35">
      <c r="C130">
        <v>122</v>
      </c>
      <c r="D130" s="8" t="str">
        <f>HYPERLINK("#'Table 122'!A1", "To what extent do you believe that your country providing financial support to developing countries has a positive or negative impact on the following?: Climate protection")</f>
        <v>To what extent do you believe that your country providing financial support to developing countries has a positive or negative impact on the following?: Climate protection</v>
      </c>
      <c r="E130" s="14" t="str">
        <f>HYPERLINK("#'Full Results'!A1163", "1163")</f>
        <v>1163</v>
      </c>
      <c r="F130" t="s">
        <v>86</v>
      </c>
    </row>
    <row r="131" spans="3:6" x14ac:dyDescent="0.35">
      <c r="C131">
        <v>123</v>
      </c>
      <c r="D131" s="8" t="str">
        <f>HYPERLINK("#'Table 123'!A1", "To what extent do you believe that your country providing financial support to developing countries has a positive or negative impact on the following?: Reducing levels of international migration")</f>
        <v>To what extent do you believe that your country providing financial support to developing countries has a positive or negative impact on the following?: Reducing levels of international migration</v>
      </c>
      <c r="E131" s="14" t="str">
        <f>HYPERLINK("#'Full Results'!A1172", "1172")</f>
        <v>1172</v>
      </c>
      <c r="F131" t="s">
        <v>86</v>
      </c>
    </row>
    <row r="132" spans="3:6" x14ac:dyDescent="0.35">
      <c r="C132">
        <v>124</v>
      </c>
      <c r="D132" s="8" t="str">
        <f>HYPERLINK("#'Table 124'!A1", "To what extent do you believe that your country providing financial support to developing countries has a positive or negative impact on the following?: Your national economy overall")</f>
        <v>To what extent do you believe that your country providing financial support to developing countries has a positive or negative impact on the following?: Your national economy overall</v>
      </c>
      <c r="E132" s="14" t="str">
        <f>HYPERLINK("#'Full Results'!A1181", "1181")</f>
        <v>1181</v>
      </c>
      <c r="F132" t="s">
        <v>86</v>
      </c>
    </row>
    <row r="133" spans="3:6" x14ac:dyDescent="0.35">
      <c r="C133">
        <v>125</v>
      </c>
      <c r="D133" s="8" t="str">
        <f>HYPERLINK("#'Table 125'!A1", "To what extent do you believe that your country providing financial support to developing countries has a positive or negative impact on the following?: Your own income")</f>
        <v>To what extent do you believe that your country providing financial support to developing countries has a positive or negative impact on the following?: Your own income</v>
      </c>
      <c r="E133" s="14" t="str">
        <f>HYPERLINK("#'Full Results'!A1190", "1190")</f>
        <v>1190</v>
      </c>
      <c r="F133" t="s">
        <v>86</v>
      </c>
    </row>
    <row r="134" spans="3:6" x14ac:dyDescent="0.35">
      <c r="C134">
        <v>126</v>
      </c>
      <c r="D134" s="8" t="str">
        <f>HYPERLINK("#'Table 126'!A1", "To what extent do you believe that your country providing financial support to developing countries has a positive or negative impact on the following?: Your own job security")</f>
        <v>To what extent do you believe that your country providing financial support to developing countries has a positive or negative impact on the following?: Your own job security</v>
      </c>
      <c r="E134" s="14" t="str">
        <f>HYPERLINK("#'Full Results'!A1199", "1199")</f>
        <v>1199</v>
      </c>
      <c r="F134" t="s">
        <v>86</v>
      </c>
    </row>
    <row r="135" spans="3:6" x14ac:dyDescent="0.35">
      <c r="C135">
        <v>127</v>
      </c>
      <c r="D135" s="8" t="str">
        <f>HYPERLINK("#'Table 127'!A1", "To what extent do you believe that your country providing financial support to developing countries has a positive or negative impact on the following?: Your own personal safety")</f>
        <v>To what extent do you believe that your country providing financial support to developing countries has a positive or negative impact on the following?: Your own personal safety</v>
      </c>
      <c r="E135" s="14" t="str">
        <f>HYPERLINK("#'Full Results'!A1208", "1208")</f>
        <v>1208</v>
      </c>
      <c r="F135" t="s">
        <v>86</v>
      </c>
    </row>
    <row r="136" spans="3:6" x14ac:dyDescent="0.35">
      <c r="C136">
        <v>128</v>
      </c>
      <c r="D136" s="8" t="str">
        <f>HYPERLINK("#'Table 128'!A1", "To what extent do you believe that your country providing financial support to developing countries has a positive or negative impact on the following?: The cost of goods for you personally")</f>
        <v>To what extent do you believe that your country providing financial support to developing countries has a positive or negative impact on the following?: The cost of goods for you personally</v>
      </c>
      <c r="E136" s="14" t="str">
        <f>HYPERLINK("#'Full Results'!A1217", "1217")</f>
        <v>1217</v>
      </c>
      <c r="F136" t="s">
        <v>86</v>
      </c>
    </row>
    <row r="137" spans="3:6" x14ac:dyDescent="0.35">
      <c r="C137">
        <v>129</v>
      </c>
      <c r="D137" s="8" t="str">
        <f>HYPERLINK("#'Table 129'!A1", "Grid Summary: Which of the following comes closest to your view?")</f>
        <v>Grid Summary: Which of the following comes closest to your view?</v>
      </c>
      <c r="E137" s="7"/>
      <c r="F137" t="s">
        <v>86</v>
      </c>
    </row>
    <row r="138" spans="3:6" x14ac:dyDescent="0.35">
      <c r="C138">
        <v>130</v>
      </c>
      <c r="D138" s="8" t="str">
        <f>HYPERLINK("#'Table 130'!A1", "Which of the following comes closest to your view?: Money invested in other countries has no impact on our national economy |  Money invested in other countries can boost our own economy by providing new markets for our goods ")</f>
        <v xml:space="preserve">Which of the following comes closest to your view?: Money invested in other countries has no impact on our national economy |  Money invested in other countries can boost our own economy by providing new markets for our goods </v>
      </c>
      <c r="E138" s="14" t="str">
        <f>HYPERLINK("#'Full Results'!A1226", "1226")</f>
        <v>1226</v>
      </c>
      <c r="F138" t="s">
        <v>86</v>
      </c>
    </row>
    <row r="139" spans="3:6" x14ac:dyDescent="0.35">
      <c r="C139">
        <v>131</v>
      </c>
      <c r="D139" s="8" t="str">
        <f>HYPERLINK("#'Table 131'!A1", "Which of the following comes closest to your view?: Money invested in other countries has no impact on the price of food in my country | Money invested in other countries can reduce the price of food in my country")</f>
        <v>Which of the following comes closest to your view?: Money invested in other countries has no impact on the price of food in my country | Money invested in other countries can reduce the price of food in my country</v>
      </c>
      <c r="E139" s="14" t="str">
        <f>HYPERLINK("#'Full Results'!A1234", "1234")</f>
        <v>1234</v>
      </c>
      <c r="F139" t="s">
        <v>86</v>
      </c>
    </row>
    <row r="140" spans="3:6" x14ac:dyDescent="0.35">
      <c r="C140">
        <v>132</v>
      </c>
      <c r="D140" s="8" t="str">
        <f>HYPERLINK("#'Table 132'!A1", "Which of the following comes closest to your view?: Money invested in other countries has no impact on the price of energy in my country | Money invested in other countries can reduce the price of energy in my country ")</f>
        <v xml:space="preserve">Which of the following comes closest to your view?: Money invested in other countries has no impact on the price of energy in my country | Money invested in other countries can reduce the price of energy in my country </v>
      </c>
      <c r="E140" s="14" t="str">
        <f>HYPERLINK("#'Full Results'!A1242", "1242")</f>
        <v>1242</v>
      </c>
      <c r="F140" t="s">
        <v>86</v>
      </c>
    </row>
    <row r="141" spans="3:6" x14ac:dyDescent="0.35">
      <c r="C141">
        <v>133</v>
      </c>
      <c r="D141" s="8" t="str">
        <f>HYPERLINK("#'Table 133'!A1", "Which of the following comes closest to your view?: Money invested in other countries has no impact on migration to my country | Money invested in other countries can reduce migration flows to my country by fixing problems abroad")</f>
        <v>Which of the following comes closest to your view?: Money invested in other countries has no impact on migration to my country | Money invested in other countries can reduce migration flows to my country by fixing problems abroad</v>
      </c>
      <c r="E141" s="14" t="str">
        <f>HYPERLINK("#'Full Results'!A1250", "1250")</f>
        <v>1250</v>
      </c>
      <c r="F141" t="s">
        <v>86</v>
      </c>
    </row>
    <row r="142" spans="3:6" x14ac:dyDescent="0.35">
      <c r="C142">
        <v>134</v>
      </c>
      <c r="D142" s="8" t="str">
        <f>HYPERLINK("#'Table 134'!A1", "Which, if any, of the following do you think are the main benefits of investment in other countries? Select all that apply.")</f>
        <v>Which, if any, of the following do you think are the main benefits of investment in other countries? Select all that apply.</v>
      </c>
      <c r="E142" s="14" t="str">
        <f>HYPERLINK("#'Full Results'!A1258", "1258")</f>
        <v>1258</v>
      </c>
      <c r="F142" t="s">
        <v>86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G1278"/>
  <sheetViews>
    <sheetView showGridLines="0" workbookViewId="0">
      <pane xSplit="2" ySplit="8" topLeftCell="C9" activePane="bottomRight" state="frozen"/>
      <selection pane="topRight"/>
      <selection pane="bottomLeft"/>
      <selection pane="bottomRight"/>
    </sheetView>
  </sheetViews>
  <sheetFormatPr defaultColWidth="11.54296875" defaultRowHeight="14.5" x14ac:dyDescent="0.35"/>
  <cols>
    <col min="2" max="2" width="20.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25"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3"/>
      <c r="C5" s="13"/>
      <c r="D5" s="28" t="s">
        <v>54</v>
      </c>
      <c r="E5" s="28"/>
      <c r="F5" s="13"/>
      <c r="G5" s="28" t="s">
        <v>55</v>
      </c>
      <c r="H5" s="28"/>
      <c r="I5" s="28"/>
      <c r="J5" s="28"/>
      <c r="K5" s="28"/>
      <c r="L5" s="28"/>
      <c r="M5" s="13"/>
      <c r="N5" s="28" t="s">
        <v>56</v>
      </c>
      <c r="O5" s="28"/>
      <c r="P5" s="28"/>
      <c r="Q5" s="28"/>
      <c r="R5" s="28"/>
      <c r="S5" s="13"/>
      <c r="T5" s="28" t="s">
        <v>57</v>
      </c>
      <c r="U5" s="28"/>
      <c r="V5" s="13"/>
      <c r="W5" s="28" t="s">
        <v>58</v>
      </c>
      <c r="X5" s="28"/>
      <c r="Y5" s="13"/>
      <c r="Z5" s="28" t="s">
        <v>59</v>
      </c>
      <c r="AA5" s="28"/>
      <c r="AB5" s="28"/>
      <c r="AC5" s="13"/>
      <c r="AD5" s="28" t="s">
        <v>60</v>
      </c>
      <c r="AE5" s="28"/>
      <c r="AF5" s="13"/>
      <c r="AG5" s="28" t="s">
        <v>61</v>
      </c>
      <c r="AH5" s="28"/>
      <c r="AI5" s="28"/>
      <c r="AJ5" s="13"/>
      <c r="AK5" s="28" t="s">
        <v>62</v>
      </c>
      <c r="AL5" s="28"/>
      <c r="AM5" s="28"/>
      <c r="AN5" s="13"/>
      <c r="AO5" s="28" t="s">
        <v>63</v>
      </c>
      <c r="AP5" s="28"/>
      <c r="AQ5" s="28"/>
      <c r="AR5" s="13"/>
      <c r="AS5" s="28" t="s">
        <v>64</v>
      </c>
      <c r="AT5" s="28"/>
      <c r="AU5" s="28"/>
      <c r="AV5" s="28"/>
      <c r="AW5" s="28"/>
      <c r="AX5" s="28"/>
      <c r="AY5" s="28"/>
      <c r="AZ5" s="28"/>
      <c r="BA5" s="28"/>
      <c r="BB5" s="28"/>
      <c r="BC5" s="28"/>
      <c r="BD5" s="28"/>
      <c r="BE5" s="28"/>
      <c r="BF5" s="28"/>
      <c r="BG5" s="28"/>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2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2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11" spans="2:59" x14ac:dyDescent="0.35">
      <c r="B11" s="6" t="s">
        <v>85</v>
      </c>
    </row>
    <row r="12" spans="2:59" x14ac:dyDescent="0.35">
      <c r="B12" s="24" t="s">
        <v>86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row>
    <row r="13" spans="2:59" x14ac:dyDescent="0.35">
      <c r="B13" t="s">
        <v>65</v>
      </c>
      <c r="C13" s="17">
        <v>0.46438841756739802</v>
      </c>
      <c r="D13" s="17">
        <v>0.43844163355381599</v>
      </c>
      <c r="E13" s="17">
        <v>0.48841327689895803</v>
      </c>
      <c r="F13" s="17"/>
      <c r="G13" s="17">
        <v>0.49986237556567997</v>
      </c>
      <c r="H13" s="17">
        <v>0.49853111082335699</v>
      </c>
      <c r="I13" s="17">
        <v>0.50613417693358498</v>
      </c>
      <c r="J13" s="17">
        <v>0.51488665855614801</v>
      </c>
      <c r="K13" s="17">
        <v>0.50942980231257895</v>
      </c>
      <c r="L13" s="17">
        <v>0.35344242176499702</v>
      </c>
      <c r="M13" s="17"/>
      <c r="N13" s="17">
        <v>0.42451863612808</v>
      </c>
      <c r="O13" s="17">
        <v>0.483112141793206</v>
      </c>
      <c r="P13" s="17">
        <v>0.47483473545219901</v>
      </c>
      <c r="Q13" s="17">
        <v>0.50386049329400495</v>
      </c>
      <c r="R13" s="17">
        <v>0.42669897497775</v>
      </c>
      <c r="S13" s="17"/>
      <c r="T13" s="17">
        <v>0.36658994327830202</v>
      </c>
      <c r="U13" s="17">
        <v>0.48901737319521499</v>
      </c>
      <c r="V13" s="17"/>
      <c r="W13" s="17">
        <v>0.458388810771443</v>
      </c>
      <c r="X13" s="17">
        <v>0.46771456321778399</v>
      </c>
      <c r="Y13" s="17"/>
      <c r="Z13" s="17">
        <v>0.48821665468590297</v>
      </c>
      <c r="AA13" s="17">
        <v>0.42310961417873599</v>
      </c>
      <c r="AB13" s="17">
        <v>0.44887925492618302</v>
      </c>
      <c r="AC13" s="17"/>
      <c r="AD13" s="17">
        <v>0.45454696928835803</v>
      </c>
      <c r="AE13" s="17">
        <v>0.48286304398434099</v>
      </c>
      <c r="AF13" s="17"/>
      <c r="AG13" s="17">
        <v>0.31515793748051102</v>
      </c>
      <c r="AH13" s="17">
        <v>0.45911770542938901</v>
      </c>
      <c r="AI13" s="17">
        <v>0.50014786997850402</v>
      </c>
      <c r="AJ13" s="17"/>
      <c r="AK13" s="17">
        <v>0.50584943708144303</v>
      </c>
      <c r="AL13" s="17">
        <v>0.44733296008236301</v>
      </c>
      <c r="AM13" s="17">
        <v>0.44880818904072201</v>
      </c>
      <c r="AN13" s="17"/>
      <c r="AO13" s="17">
        <v>0.50678602860573596</v>
      </c>
      <c r="AP13" s="17">
        <v>0.44638552615372701</v>
      </c>
      <c r="AQ13" s="17">
        <v>0.483535439378805</v>
      </c>
      <c r="AR13" s="17"/>
      <c r="AS13" s="17">
        <v>0.52421706188727302</v>
      </c>
      <c r="AT13" s="17">
        <v>0.44873862638547302</v>
      </c>
      <c r="AU13" s="17">
        <v>0.52820887925768401</v>
      </c>
      <c r="AV13" s="17">
        <v>0.54559994502864895</v>
      </c>
      <c r="AW13" s="17">
        <v>0.35020930961893598</v>
      </c>
      <c r="AX13" s="17">
        <v>0.52256078897879699</v>
      </c>
      <c r="AY13" s="17">
        <v>0.474056809653987</v>
      </c>
      <c r="AZ13" s="17">
        <v>0.40160939838853899</v>
      </c>
      <c r="BA13" s="17">
        <v>0.40980505019719399</v>
      </c>
      <c r="BB13" s="17">
        <v>0.56311002285005796</v>
      </c>
      <c r="BC13" s="17">
        <v>0.35794660647669502</v>
      </c>
      <c r="BD13" s="17">
        <v>0.30430375578193197</v>
      </c>
      <c r="BE13" s="17">
        <v>0.44273485684749903</v>
      </c>
      <c r="BF13" s="17">
        <v>0.171619257655866</v>
      </c>
      <c r="BG13" s="17">
        <v>0.28397247880481702</v>
      </c>
    </row>
    <row r="14" spans="2:59" x14ac:dyDescent="0.35">
      <c r="B14" t="s">
        <v>66</v>
      </c>
      <c r="C14" s="17">
        <v>0.40954671313681801</v>
      </c>
      <c r="D14" s="17">
        <v>0.36994240223895303</v>
      </c>
      <c r="E14" s="17">
        <v>0.44606874759579601</v>
      </c>
      <c r="F14" s="17"/>
      <c r="G14" s="17">
        <v>0.272289846205862</v>
      </c>
      <c r="H14" s="17">
        <v>0.34734676789319202</v>
      </c>
      <c r="I14" s="17">
        <v>0.297185792927119</v>
      </c>
      <c r="J14" s="17">
        <v>0.406343014776337</v>
      </c>
      <c r="K14" s="17">
        <v>0.452056018847038</v>
      </c>
      <c r="L14" s="17">
        <v>0.51509264027089796</v>
      </c>
      <c r="M14" s="17"/>
      <c r="N14" s="17">
        <v>0.45374565993063598</v>
      </c>
      <c r="O14" s="17">
        <v>0.39084761670280599</v>
      </c>
      <c r="P14" s="17">
        <v>0.37132727751529498</v>
      </c>
      <c r="Q14" s="17">
        <v>0.40743041575628502</v>
      </c>
      <c r="R14" s="17">
        <v>0.40809654613997098</v>
      </c>
      <c r="S14" s="17"/>
      <c r="T14" s="17">
        <v>0.39842716810937301</v>
      </c>
      <c r="U14" s="17">
        <v>0.41234698975742101</v>
      </c>
      <c r="V14" s="17"/>
      <c r="W14" s="17">
        <v>0.36209447083693402</v>
      </c>
      <c r="X14" s="17">
        <v>0.45030180072513698</v>
      </c>
      <c r="Y14" s="17"/>
      <c r="Z14" s="17">
        <v>0.47996007022252901</v>
      </c>
      <c r="AA14" s="17">
        <v>0.48595200233828301</v>
      </c>
      <c r="AB14" s="17">
        <v>0.31811949524178001</v>
      </c>
      <c r="AC14" s="17"/>
      <c r="AD14" s="17">
        <v>0.422604571206041</v>
      </c>
      <c r="AE14" s="17">
        <v>0.38503415738339802</v>
      </c>
      <c r="AF14" s="17"/>
      <c r="AG14" s="17">
        <v>0.31559844726862102</v>
      </c>
      <c r="AH14" s="17">
        <v>0.417904587069866</v>
      </c>
      <c r="AI14" s="17">
        <v>0.44081866830010702</v>
      </c>
      <c r="AJ14" s="17"/>
      <c r="AK14" s="17">
        <v>0.40772665714473399</v>
      </c>
      <c r="AL14" s="17">
        <v>0.43758199044817098</v>
      </c>
      <c r="AM14" s="17">
        <v>0.35335583398418002</v>
      </c>
      <c r="AN14" s="17"/>
      <c r="AO14" s="17">
        <v>0.265782012638622</v>
      </c>
      <c r="AP14" s="17">
        <v>0.43675508196630802</v>
      </c>
      <c r="AQ14" s="17">
        <v>0.40495304920052799</v>
      </c>
      <c r="AR14" s="17"/>
      <c r="AS14" s="17">
        <v>0.29545076510401302</v>
      </c>
      <c r="AT14" s="17">
        <v>0.413037505332157</v>
      </c>
      <c r="AU14" s="17">
        <v>0.28059083853918199</v>
      </c>
      <c r="AV14" s="17">
        <v>0.34149212393545503</v>
      </c>
      <c r="AW14" s="17">
        <v>0.42764231225895899</v>
      </c>
      <c r="AX14" s="17">
        <v>0.43880518891960402</v>
      </c>
      <c r="AY14" s="17">
        <v>0.61281745934305698</v>
      </c>
      <c r="AZ14" s="17">
        <v>0.33336981832303098</v>
      </c>
      <c r="BA14" s="17">
        <v>0.38721309792769698</v>
      </c>
      <c r="BB14" s="17">
        <v>0.56699973871132003</v>
      </c>
      <c r="BC14" s="17">
        <v>0.47663639414679698</v>
      </c>
      <c r="BD14" s="17">
        <v>0.40743512343266503</v>
      </c>
      <c r="BE14" s="17">
        <v>0.15741608855349701</v>
      </c>
      <c r="BF14" s="17">
        <v>0.50376676307590396</v>
      </c>
      <c r="BG14" s="17">
        <v>0.35422341367635501</v>
      </c>
    </row>
    <row r="15" spans="2:59" x14ac:dyDescent="0.35">
      <c r="B15" t="s">
        <v>67</v>
      </c>
      <c r="C15" s="17">
        <v>0.30715278626808801</v>
      </c>
      <c r="D15" s="17">
        <v>0.287248141729601</v>
      </c>
      <c r="E15" s="17">
        <v>0.32490110467854899</v>
      </c>
      <c r="F15" s="17"/>
      <c r="G15" s="17">
        <v>0.26407644843542399</v>
      </c>
      <c r="H15" s="17">
        <v>0.31813064888638498</v>
      </c>
      <c r="I15" s="17">
        <v>0.29464065826871899</v>
      </c>
      <c r="J15" s="17">
        <v>0.197834813882029</v>
      </c>
      <c r="K15" s="17">
        <v>0.36459256023865599</v>
      </c>
      <c r="L15" s="17">
        <v>0.36138484727772402</v>
      </c>
      <c r="M15" s="17"/>
      <c r="N15" s="17">
        <v>0.30567640977181498</v>
      </c>
      <c r="O15" s="17">
        <v>0.31381146673267302</v>
      </c>
      <c r="P15" s="17">
        <v>0.29617144589140099</v>
      </c>
      <c r="Q15" s="17">
        <v>0.29522436764891302</v>
      </c>
      <c r="R15" s="17">
        <v>0.34415566667171699</v>
      </c>
      <c r="S15" s="17"/>
      <c r="T15" s="17">
        <v>0.28504261982448897</v>
      </c>
      <c r="U15" s="17">
        <v>0.31272087219398198</v>
      </c>
      <c r="V15" s="17"/>
      <c r="W15" s="17">
        <v>0.29793673844705998</v>
      </c>
      <c r="X15" s="17">
        <v>0.31255156967294401</v>
      </c>
      <c r="Y15" s="17"/>
      <c r="Z15" s="17">
        <v>0.34839740300794603</v>
      </c>
      <c r="AA15" s="17">
        <v>0.31567565578714302</v>
      </c>
      <c r="AB15" s="17">
        <v>0.26297473203241301</v>
      </c>
      <c r="AC15" s="17"/>
      <c r="AD15" s="17">
        <v>0.31277951109968299</v>
      </c>
      <c r="AE15" s="17">
        <v>0.29659014992968902</v>
      </c>
      <c r="AF15" s="17"/>
      <c r="AG15" s="17">
        <v>0.248246442147569</v>
      </c>
      <c r="AH15" s="17">
        <v>0.30287716993132702</v>
      </c>
      <c r="AI15" s="17">
        <v>0.34109977194275298</v>
      </c>
      <c r="AJ15" s="17"/>
      <c r="AK15" s="17">
        <v>0.32961320379220299</v>
      </c>
      <c r="AL15" s="17">
        <v>0.33137038640695199</v>
      </c>
      <c r="AM15" s="17">
        <v>0.20603926190830199</v>
      </c>
      <c r="AN15" s="17"/>
      <c r="AO15" s="17">
        <v>0.36087507132032298</v>
      </c>
      <c r="AP15" s="17">
        <v>0.320061274242879</v>
      </c>
      <c r="AQ15" s="17">
        <v>0.28846846023272599</v>
      </c>
      <c r="AR15" s="17"/>
      <c r="AS15" s="17">
        <v>0.300577982324158</v>
      </c>
      <c r="AT15" s="17">
        <v>0.30691551638081399</v>
      </c>
      <c r="AU15" s="17">
        <v>0.378431142759243</v>
      </c>
      <c r="AV15" s="17">
        <v>0.323089662833562</v>
      </c>
      <c r="AW15" s="17">
        <v>0.252713008020296</v>
      </c>
      <c r="AX15" s="17">
        <v>0.28808062398766798</v>
      </c>
      <c r="AY15" s="17">
        <v>0.30077317769359102</v>
      </c>
      <c r="AZ15" s="17">
        <v>0.35766395141565699</v>
      </c>
      <c r="BA15" s="17">
        <v>0.39650556336420301</v>
      </c>
      <c r="BB15" s="17">
        <v>0.28240046602979801</v>
      </c>
      <c r="BC15" s="17">
        <v>0.240062378494245</v>
      </c>
      <c r="BD15" s="17">
        <v>0.40814834727521299</v>
      </c>
      <c r="BE15" s="17">
        <v>0.159342478407242</v>
      </c>
      <c r="BF15" s="17">
        <v>0.54355010212993804</v>
      </c>
      <c r="BG15" s="17">
        <v>0.32732961833267998</v>
      </c>
    </row>
    <row r="16" spans="2:59" x14ac:dyDescent="0.35">
      <c r="B16" t="s">
        <v>68</v>
      </c>
      <c r="C16" s="17">
        <v>0.26190343805425198</v>
      </c>
      <c r="D16" s="17">
        <v>0.30186978349516003</v>
      </c>
      <c r="E16" s="17">
        <v>0.22369055957015199</v>
      </c>
      <c r="F16" s="17"/>
      <c r="G16" s="17">
        <v>0.31280922475131201</v>
      </c>
      <c r="H16" s="17">
        <v>0.30930408414072003</v>
      </c>
      <c r="I16" s="17">
        <v>0.262671482763218</v>
      </c>
      <c r="J16" s="17">
        <v>0.23818664270336201</v>
      </c>
      <c r="K16" s="17">
        <v>0.22389950518823501</v>
      </c>
      <c r="L16" s="17">
        <v>0.264661949909901</v>
      </c>
      <c r="M16" s="17"/>
      <c r="N16" s="17">
        <v>0.24306716566318401</v>
      </c>
      <c r="O16" s="17">
        <v>0.30055462226802099</v>
      </c>
      <c r="P16" s="17">
        <v>0.25571481133905799</v>
      </c>
      <c r="Q16" s="17">
        <v>0.27998395734813197</v>
      </c>
      <c r="R16" s="17">
        <v>0.21190146356589101</v>
      </c>
      <c r="S16" s="17"/>
      <c r="T16" s="17">
        <v>0.26316076944988698</v>
      </c>
      <c r="U16" s="17">
        <v>0.26158679958542402</v>
      </c>
      <c r="V16" s="17"/>
      <c r="W16" s="17">
        <v>0.239898707881744</v>
      </c>
      <c r="X16" s="17">
        <v>0.28448332367177398</v>
      </c>
      <c r="Y16" s="17"/>
      <c r="Z16" s="17">
        <v>0.28590409673197398</v>
      </c>
      <c r="AA16" s="17">
        <v>0.29947501674031801</v>
      </c>
      <c r="AB16" s="17">
        <v>0.228725117717229</v>
      </c>
      <c r="AC16" s="17"/>
      <c r="AD16" s="17">
        <v>0.26180902609065099</v>
      </c>
      <c r="AE16" s="17">
        <v>0.262080670683776</v>
      </c>
      <c r="AF16" s="17"/>
      <c r="AG16" s="17">
        <v>0.149263764447846</v>
      </c>
      <c r="AH16" s="17">
        <v>0.26361315755056602</v>
      </c>
      <c r="AI16" s="17">
        <v>0.29913262794061601</v>
      </c>
      <c r="AJ16" s="17"/>
      <c r="AK16" s="17">
        <v>0.30355278167111699</v>
      </c>
      <c r="AL16" s="17">
        <v>0.26647520260267599</v>
      </c>
      <c r="AM16" s="17">
        <v>0.232038428514446</v>
      </c>
      <c r="AN16" s="17"/>
      <c r="AO16" s="17">
        <v>0.25207831725876501</v>
      </c>
      <c r="AP16" s="17">
        <v>0.265758971727167</v>
      </c>
      <c r="AQ16" s="17">
        <v>0.27023942042703097</v>
      </c>
      <c r="AR16" s="17"/>
      <c r="AS16" s="17">
        <v>0.234460748143481</v>
      </c>
      <c r="AT16" s="17">
        <v>0.253899470708425</v>
      </c>
      <c r="AU16" s="17">
        <v>0.28179465985790098</v>
      </c>
      <c r="AV16" s="17">
        <v>0.29206304715188303</v>
      </c>
      <c r="AW16" s="17">
        <v>0.280650855122828</v>
      </c>
      <c r="AX16" s="17">
        <v>0.19490395094404001</v>
      </c>
      <c r="AY16" s="17">
        <v>0.23788658903381599</v>
      </c>
      <c r="AZ16" s="17">
        <v>0.34649301600472399</v>
      </c>
      <c r="BA16" s="17">
        <v>0.19908275911367199</v>
      </c>
      <c r="BB16" s="17">
        <v>0.22416057948343299</v>
      </c>
      <c r="BC16" s="17">
        <v>0.25862469776082597</v>
      </c>
      <c r="BD16" s="17">
        <v>0.28392286535016498</v>
      </c>
      <c r="BE16" s="17">
        <v>0.284785003662612</v>
      </c>
      <c r="BF16" s="17">
        <v>0.20649284277496799</v>
      </c>
      <c r="BG16" s="17">
        <v>0.23609263679923501</v>
      </c>
    </row>
    <row r="17" spans="2:59" x14ac:dyDescent="0.35">
      <c r="B17" t="s">
        <v>69</v>
      </c>
      <c r="C17" s="17">
        <v>0.228067948705514</v>
      </c>
      <c r="D17" s="17">
        <v>0.245863215486988</v>
      </c>
      <c r="E17" s="17">
        <v>0.212429794480717</v>
      </c>
      <c r="F17" s="17"/>
      <c r="G17" s="17">
        <v>0.209833805276328</v>
      </c>
      <c r="H17" s="17">
        <v>0.210302290010112</v>
      </c>
      <c r="I17" s="17">
        <v>0.25250888513026198</v>
      </c>
      <c r="J17" s="17">
        <v>0.26389652568955102</v>
      </c>
      <c r="K17" s="17">
        <v>0.184916728824326</v>
      </c>
      <c r="L17" s="17">
        <v>0.23037129805367401</v>
      </c>
      <c r="M17" s="17"/>
      <c r="N17" s="17">
        <v>0.24715635525594201</v>
      </c>
      <c r="O17" s="17">
        <v>0.233438359682685</v>
      </c>
      <c r="P17" s="17">
        <v>0.196413747300554</v>
      </c>
      <c r="Q17" s="17">
        <v>0.23455052699489701</v>
      </c>
      <c r="R17" s="17">
        <v>0.21522371230568699</v>
      </c>
      <c r="S17" s="17"/>
      <c r="T17" s="17">
        <v>0.21662165309713399</v>
      </c>
      <c r="U17" s="17">
        <v>0.230950512147233</v>
      </c>
      <c r="V17" s="17"/>
      <c r="W17" s="17">
        <v>0.21727577110745599</v>
      </c>
      <c r="X17" s="17">
        <v>0.23786597701010201</v>
      </c>
      <c r="Y17" s="17"/>
      <c r="Z17" s="17">
        <v>0.16624103910760901</v>
      </c>
      <c r="AA17" s="17">
        <v>0.23682305218128699</v>
      </c>
      <c r="AB17" s="17">
        <v>0.29897253558979697</v>
      </c>
      <c r="AC17" s="17"/>
      <c r="AD17" s="17">
        <v>0.21729037975139601</v>
      </c>
      <c r="AE17" s="17">
        <v>0.24829988555714999</v>
      </c>
      <c r="AF17" s="17"/>
      <c r="AG17" s="17">
        <v>0.41556508840051698</v>
      </c>
      <c r="AH17" s="17">
        <v>0.231834945565671</v>
      </c>
      <c r="AI17" s="17">
        <v>0.17875144904262499</v>
      </c>
      <c r="AJ17" s="17"/>
      <c r="AK17" s="17">
        <v>0.21168183293957199</v>
      </c>
      <c r="AL17" s="17">
        <v>0.232169861064182</v>
      </c>
      <c r="AM17" s="17">
        <v>0.235404385347534</v>
      </c>
      <c r="AN17" s="17"/>
      <c r="AO17" s="17">
        <v>0.185959073918774</v>
      </c>
      <c r="AP17" s="17">
        <v>0.25810378827445801</v>
      </c>
      <c r="AQ17" s="17">
        <v>0.20535156829206599</v>
      </c>
      <c r="AR17" s="17"/>
      <c r="AS17" s="17">
        <v>0.183159612160712</v>
      </c>
      <c r="AT17" s="17">
        <v>0.17358966234708201</v>
      </c>
      <c r="AU17" s="17">
        <v>0.27078530318124899</v>
      </c>
      <c r="AV17" s="17">
        <v>0.24925025669109099</v>
      </c>
      <c r="AW17" s="17">
        <v>0.24242883568943499</v>
      </c>
      <c r="AX17" s="17">
        <v>0.19268512196910401</v>
      </c>
      <c r="AY17" s="17">
        <v>0.19228834282718299</v>
      </c>
      <c r="AZ17" s="17">
        <v>0.25374849546137701</v>
      </c>
      <c r="BA17" s="17">
        <v>0.21747869532787401</v>
      </c>
      <c r="BB17" s="17">
        <v>0.231223534523288</v>
      </c>
      <c r="BC17" s="17">
        <v>0.21732294594253601</v>
      </c>
      <c r="BD17" s="17">
        <v>0.35308145028059701</v>
      </c>
      <c r="BE17" s="17">
        <v>0.31126631567458102</v>
      </c>
      <c r="BF17" s="17">
        <v>0.23715179631588701</v>
      </c>
      <c r="BG17" s="17">
        <v>5.46962104628681E-2</v>
      </c>
    </row>
    <row r="18" spans="2:59" x14ac:dyDescent="0.35">
      <c r="B18" t="s">
        <v>70</v>
      </c>
      <c r="C18" s="17">
        <v>0.22423947308887299</v>
      </c>
      <c r="D18" s="17">
        <v>0.244636940773581</v>
      </c>
      <c r="E18" s="17">
        <v>0.20616138085194899</v>
      </c>
      <c r="F18" s="17"/>
      <c r="G18" s="17">
        <v>0.199427257488177</v>
      </c>
      <c r="H18" s="17">
        <v>0.197192586706532</v>
      </c>
      <c r="I18" s="17">
        <v>0.20015441687767599</v>
      </c>
      <c r="J18" s="17">
        <v>0.284705657833284</v>
      </c>
      <c r="K18" s="17">
        <v>0.230747643683541</v>
      </c>
      <c r="L18" s="17">
        <v>0.21130628536063201</v>
      </c>
      <c r="M18" s="17"/>
      <c r="N18" s="17">
        <v>0.26757521466923401</v>
      </c>
      <c r="O18" s="17">
        <v>0.26438795018973499</v>
      </c>
      <c r="P18" s="17">
        <v>0.234674253917419</v>
      </c>
      <c r="Q18" s="17">
        <v>0.15690036813154601</v>
      </c>
      <c r="R18" s="17">
        <v>0.168062855679246</v>
      </c>
      <c r="S18" s="17"/>
      <c r="T18" s="17">
        <v>0.23081732040205599</v>
      </c>
      <c r="U18" s="17">
        <v>0.22258294919337701</v>
      </c>
      <c r="V18" s="17"/>
      <c r="W18" s="17">
        <v>0.21393560177880799</v>
      </c>
      <c r="X18" s="17">
        <v>0.22867354978131399</v>
      </c>
      <c r="Y18" s="17"/>
      <c r="Z18" s="17">
        <v>0.26814700394035901</v>
      </c>
      <c r="AA18" s="17">
        <v>0.27812594183519701</v>
      </c>
      <c r="AB18" s="17">
        <v>0.14697069519244799</v>
      </c>
      <c r="AC18" s="17"/>
      <c r="AD18" s="17">
        <v>0.234592991225854</v>
      </c>
      <c r="AE18" s="17">
        <v>0.204803575621509</v>
      </c>
      <c r="AF18" s="17"/>
      <c r="AG18" s="17">
        <v>0.13713523724711399</v>
      </c>
      <c r="AH18" s="17">
        <v>0.194964438540462</v>
      </c>
      <c r="AI18" s="17">
        <v>0.25858814934170998</v>
      </c>
      <c r="AJ18" s="17"/>
      <c r="AK18" s="17">
        <v>0.246895160668369</v>
      </c>
      <c r="AL18" s="17">
        <v>0.21600610623261501</v>
      </c>
      <c r="AM18" s="17">
        <v>0.19903817549594</v>
      </c>
      <c r="AN18" s="17"/>
      <c r="AO18" s="17">
        <v>0.245586968269384</v>
      </c>
      <c r="AP18" s="17">
        <v>0.23561090824217401</v>
      </c>
      <c r="AQ18" s="17">
        <v>0.20675649220735801</v>
      </c>
      <c r="AR18" s="17"/>
      <c r="AS18" s="17">
        <v>0.30869793237158999</v>
      </c>
      <c r="AT18" s="17">
        <v>0.32546060001417598</v>
      </c>
      <c r="AU18" s="17">
        <v>0.217035991871531</v>
      </c>
      <c r="AV18" s="17">
        <v>0.205485469307635</v>
      </c>
      <c r="AW18" s="17">
        <v>0.247601204592134</v>
      </c>
      <c r="AX18" s="17">
        <v>0.21348619999058899</v>
      </c>
      <c r="AY18" s="17">
        <v>0.20658027107326099</v>
      </c>
      <c r="AZ18" s="17">
        <v>0.14117984034630601</v>
      </c>
      <c r="BA18" s="17">
        <v>0.24613392989140101</v>
      </c>
      <c r="BB18" s="17">
        <v>0.147092579891618</v>
      </c>
      <c r="BC18" s="17">
        <v>0.24043448666067299</v>
      </c>
      <c r="BD18" s="17">
        <v>0.18234534726656301</v>
      </c>
      <c r="BE18" s="17">
        <v>9.0165188961066706E-2</v>
      </c>
      <c r="BF18" s="17">
        <v>0.56692806821757302</v>
      </c>
      <c r="BG18" s="17">
        <v>0.28212909591158702</v>
      </c>
    </row>
    <row r="19" spans="2:59" x14ac:dyDescent="0.35">
      <c r="B19" t="s">
        <v>71</v>
      </c>
      <c r="C19" s="17">
        <v>0.21850853452190699</v>
      </c>
      <c r="D19" s="17">
        <v>0.25118964275844502</v>
      </c>
      <c r="E19" s="17">
        <v>0.18896360511409099</v>
      </c>
      <c r="F19" s="17"/>
      <c r="G19" s="17">
        <v>0.22490485657227399</v>
      </c>
      <c r="H19" s="17">
        <v>0.193984956122181</v>
      </c>
      <c r="I19" s="17">
        <v>0.214801054907345</v>
      </c>
      <c r="J19" s="17">
        <v>0.26182774570275102</v>
      </c>
      <c r="K19" s="17">
        <v>0.24100785762124899</v>
      </c>
      <c r="L19" s="17">
        <v>0.18604339156529801</v>
      </c>
      <c r="M19" s="17"/>
      <c r="N19" s="17">
        <v>0.243439574480839</v>
      </c>
      <c r="O19" s="17">
        <v>0.162817351821404</v>
      </c>
      <c r="P19" s="17">
        <v>0.247623227422616</v>
      </c>
      <c r="Q19" s="17">
        <v>0.21800924410108299</v>
      </c>
      <c r="R19" s="17">
        <v>0.204965273068479</v>
      </c>
      <c r="S19" s="17"/>
      <c r="T19" s="17">
        <v>0.23903232735444699</v>
      </c>
      <c r="U19" s="17">
        <v>0.213339950996842</v>
      </c>
      <c r="V19" s="17"/>
      <c r="W19" s="17">
        <v>0.215881570026251</v>
      </c>
      <c r="X19" s="17">
        <v>0.220838116173738</v>
      </c>
      <c r="Y19" s="17"/>
      <c r="Z19" s="17">
        <v>0.16451441389549901</v>
      </c>
      <c r="AA19" s="17">
        <v>0.27589221535409902</v>
      </c>
      <c r="AB19" s="17">
        <v>0.24840000914042501</v>
      </c>
      <c r="AC19" s="17"/>
      <c r="AD19" s="17">
        <v>0.21485950564195</v>
      </c>
      <c r="AE19" s="17">
        <v>0.22535858783016199</v>
      </c>
      <c r="AF19" s="17"/>
      <c r="AG19" s="17">
        <v>0.18946140666150199</v>
      </c>
      <c r="AH19" s="17">
        <v>0.239694832856538</v>
      </c>
      <c r="AI19" s="17">
        <v>0.21371771405494999</v>
      </c>
      <c r="AJ19" s="17"/>
      <c r="AK19" s="17">
        <v>0.20208443341799701</v>
      </c>
      <c r="AL19" s="17">
        <v>0.219179949637195</v>
      </c>
      <c r="AM19" s="17">
        <v>0.272811478048675</v>
      </c>
      <c r="AN19" s="17"/>
      <c r="AO19" s="17">
        <v>0.13059204234924701</v>
      </c>
      <c r="AP19" s="17">
        <v>0.202253034241413</v>
      </c>
      <c r="AQ19" s="17">
        <v>0.26386138442200102</v>
      </c>
      <c r="AR19" s="17"/>
      <c r="AS19" s="17">
        <v>0.16400465037381301</v>
      </c>
      <c r="AT19" s="17">
        <v>0.19393899550935301</v>
      </c>
      <c r="AU19" s="17">
        <v>0.25836816331845103</v>
      </c>
      <c r="AV19" s="17">
        <v>0.22217670374998699</v>
      </c>
      <c r="AW19" s="17">
        <v>0.22674346746676999</v>
      </c>
      <c r="AX19" s="17">
        <v>0.20810857360222601</v>
      </c>
      <c r="AY19" s="17">
        <v>0.198245904401045</v>
      </c>
      <c r="AZ19" s="17">
        <v>0.18284533174857301</v>
      </c>
      <c r="BA19" s="17">
        <v>0.20978540413088101</v>
      </c>
      <c r="BB19" s="17">
        <v>0.27691609135524903</v>
      </c>
      <c r="BC19" s="17">
        <v>0.23011614752475101</v>
      </c>
      <c r="BD19" s="17">
        <v>0.21676438789721</v>
      </c>
      <c r="BE19" s="17">
        <v>0.265130439727714</v>
      </c>
      <c r="BF19" s="17">
        <v>0.11315210755137101</v>
      </c>
      <c r="BG19" s="17">
        <v>0.40295204586880401</v>
      </c>
    </row>
    <row r="20" spans="2:59" x14ac:dyDescent="0.35">
      <c r="B20" t="s">
        <v>72</v>
      </c>
      <c r="C20" s="17">
        <v>0.206749834150326</v>
      </c>
      <c r="D20" s="17">
        <v>0.20731958889229801</v>
      </c>
      <c r="E20" s="17">
        <v>0.20707084059766101</v>
      </c>
      <c r="F20" s="17"/>
      <c r="G20" s="17">
        <v>0.153896426457001</v>
      </c>
      <c r="H20" s="17">
        <v>0.143414120137449</v>
      </c>
      <c r="I20" s="17">
        <v>0.201178838153309</v>
      </c>
      <c r="J20" s="17">
        <v>0.22112714118244001</v>
      </c>
      <c r="K20" s="17">
        <v>0.18055099691306101</v>
      </c>
      <c r="L20" s="17">
        <v>0.26037764454935303</v>
      </c>
      <c r="M20" s="17"/>
      <c r="N20" s="17">
        <v>0.19732425596640699</v>
      </c>
      <c r="O20" s="17">
        <v>0.195883511420087</v>
      </c>
      <c r="P20" s="17">
        <v>0.153127852024287</v>
      </c>
      <c r="Q20" s="17">
        <v>0.25592940421351501</v>
      </c>
      <c r="R20" s="17">
        <v>0.24353784939916301</v>
      </c>
      <c r="S20" s="17"/>
      <c r="T20" s="17">
        <v>0.23234787742362301</v>
      </c>
      <c r="U20" s="17">
        <v>0.20030338315485</v>
      </c>
      <c r="V20" s="17"/>
      <c r="W20" s="17">
        <v>0.19284353245615601</v>
      </c>
      <c r="X20" s="17">
        <v>0.21341485287616699</v>
      </c>
      <c r="Y20" s="17"/>
      <c r="Z20" s="17">
        <v>9.7821945021549894E-2</v>
      </c>
      <c r="AA20" s="17">
        <v>0.113050724327698</v>
      </c>
      <c r="AB20" s="17">
        <v>0.361460840610763</v>
      </c>
      <c r="AC20" s="17"/>
      <c r="AD20" s="17">
        <v>0.205642741928381</v>
      </c>
      <c r="AE20" s="17">
        <v>0.208828096884592</v>
      </c>
      <c r="AF20" s="17"/>
      <c r="AG20" s="17">
        <v>0.416519336165878</v>
      </c>
      <c r="AH20" s="17">
        <v>0.21639798534410701</v>
      </c>
      <c r="AI20" s="17">
        <v>0.155608544427212</v>
      </c>
      <c r="AJ20" s="17"/>
      <c r="AK20" s="17">
        <v>0.15947103583915301</v>
      </c>
      <c r="AL20" s="17">
        <v>0.21483972942383101</v>
      </c>
      <c r="AM20" s="17">
        <v>0.29129720647037299</v>
      </c>
      <c r="AN20" s="17"/>
      <c r="AO20" s="17">
        <v>0.22480422525486099</v>
      </c>
      <c r="AP20" s="17">
        <v>0.198082177627811</v>
      </c>
      <c r="AQ20" s="17">
        <v>0.225205712569918</v>
      </c>
      <c r="AR20" s="17"/>
      <c r="AS20" s="17">
        <v>0.140002950260083</v>
      </c>
      <c r="AT20" s="17">
        <v>0.142644954057978</v>
      </c>
      <c r="AU20" s="17">
        <v>0.17622125018360901</v>
      </c>
      <c r="AV20" s="17">
        <v>0.17858315378137701</v>
      </c>
      <c r="AW20" s="17">
        <v>0.27601020208166899</v>
      </c>
      <c r="AX20" s="17">
        <v>0.17160008263069601</v>
      </c>
      <c r="AY20" s="17">
        <v>0.20950628220225201</v>
      </c>
      <c r="AZ20" s="17">
        <v>0.31366644589735898</v>
      </c>
      <c r="BA20" s="17">
        <v>0.182916291635598</v>
      </c>
      <c r="BB20" s="17">
        <v>0.19627336329355</v>
      </c>
      <c r="BC20" s="17">
        <v>0.327122799063847</v>
      </c>
      <c r="BD20" s="17">
        <v>0.22973085277274</v>
      </c>
      <c r="BE20" s="17">
        <v>0.34621860437191598</v>
      </c>
      <c r="BF20" s="17">
        <v>0.154067843074773</v>
      </c>
      <c r="BG20" s="17">
        <v>0.17101379432869601</v>
      </c>
    </row>
    <row r="21" spans="2:59" x14ac:dyDescent="0.35">
      <c r="B21" t="s">
        <v>73</v>
      </c>
      <c r="C21" s="17">
        <v>0.13661573647924699</v>
      </c>
      <c r="D21" s="17">
        <v>0.12382439239512701</v>
      </c>
      <c r="E21" s="17">
        <v>0.14909476831771601</v>
      </c>
      <c r="F21" s="17"/>
      <c r="G21" s="17">
        <v>0.22402961417665199</v>
      </c>
      <c r="H21" s="17">
        <v>0.127623248879699</v>
      </c>
      <c r="I21" s="17">
        <v>0.174422529404375</v>
      </c>
      <c r="J21" s="17">
        <v>0.148771712542662</v>
      </c>
      <c r="K21" s="17">
        <v>8.3501644274978595E-2</v>
      </c>
      <c r="L21" s="17">
        <v>0.11864785673278801</v>
      </c>
      <c r="M21" s="17"/>
      <c r="N21" s="17">
        <v>0.12336280572458599</v>
      </c>
      <c r="O21" s="17">
        <v>0.20207966352126799</v>
      </c>
      <c r="P21" s="17">
        <v>0.16526674915675099</v>
      </c>
      <c r="Q21" s="17">
        <v>8.2589144641074502E-2</v>
      </c>
      <c r="R21" s="17">
        <v>0.113512151909489</v>
      </c>
      <c r="S21" s="17"/>
      <c r="T21" s="17">
        <v>0.14910434819992499</v>
      </c>
      <c r="U21" s="17">
        <v>0.13347068267183901</v>
      </c>
      <c r="V21" s="17"/>
      <c r="W21" s="17">
        <v>0.15691690955913701</v>
      </c>
      <c r="X21" s="17">
        <v>0.124987338023362</v>
      </c>
      <c r="Y21" s="17"/>
      <c r="Z21" s="17">
        <v>0.17445754132732899</v>
      </c>
      <c r="AA21" s="17">
        <v>0.144236075631231</v>
      </c>
      <c r="AB21" s="17">
        <v>8.1864022151760502E-2</v>
      </c>
      <c r="AC21" s="17"/>
      <c r="AD21" s="17">
        <v>0.143449367279261</v>
      </c>
      <c r="AE21" s="17">
        <v>0.1237874644077</v>
      </c>
      <c r="AF21" s="17"/>
      <c r="AG21" s="17">
        <v>0.10842652177655</v>
      </c>
      <c r="AH21" s="17">
        <v>0.107380886341471</v>
      </c>
      <c r="AI21" s="17">
        <v>0.16936601847556901</v>
      </c>
      <c r="AJ21" s="17"/>
      <c r="AK21" s="17">
        <v>0.179473209761146</v>
      </c>
      <c r="AL21" s="17">
        <v>0.118348088987593</v>
      </c>
      <c r="AM21" s="17">
        <v>0.10686148332150899</v>
      </c>
      <c r="AN21" s="17"/>
      <c r="AO21" s="17">
        <v>0.158927127586656</v>
      </c>
      <c r="AP21" s="17">
        <v>0.14141043782694401</v>
      </c>
      <c r="AQ21" s="17">
        <v>0.124931626270661</v>
      </c>
      <c r="AR21" s="17"/>
      <c r="AS21" s="17">
        <v>0.14397281580552901</v>
      </c>
      <c r="AT21" s="17">
        <v>0.185983550656451</v>
      </c>
      <c r="AU21" s="17">
        <v>0.20882123705018499</v>
      </c>
      <c r="AV21" s="17">
        <v>0.14003158546049399</v>
      </c>
      <c r="AW21" s="17">
        <v>0.16429408614659999</v>
      </c>
      <c r="AX21" s="17">
        <v>0.118419603149618</v>
      </c>
      <c r="AY21" s="17">
        <v>8.7393179409484406E-2</v>
      </c>
      <c r="AZ21" s="17">
        <v>9.9070318823133899E-2</v>
      </c>
      <c r="BA21" s="17">
        <v>9.1403176500083297E-2</v>
      </c>
      <c r="BB21" s="17">
        <v>0.105246589512358</v>
      </c>
      <c r="BC21" s="17">
        <v>0.15502899360544201</v>
      </c>
      <c r="BD21" s="17">
        <v>0.156362710860454</v>
      </c>
      <c r="BE21" s="17">
        <v>7.7322490657569395E-2</v>
      </c>
      <c r="BF21" s="17">
        <v>3.0691052677803001E-2</v>
      </c>
      <c r="BG21" s="17">
        <v>0.11215084204975299</v>
      </c>
    </row>
    <row r="22" spans="2:59" x14ac:dyDescent="0.35">
      <c r="B22" t="s">
        <v>74</v>
      </c>
      <c r="C22" s="17">
        <v>0.10010560599736</v>
      </c>
      <c r="D22" s="17">
        <v>8.1603425472392493E-2</v>
      </c>
      <c r="E22" s="17">
        <v>0.117754337450985</v>
      </c>
      <c r="F22" s="17"/>
      <c r="G22" s="17">
        <v>6.3834136150462795E-2</v>
      </c>
      <c r="H22" s="17">
        <v>0.12041022241362501</v>
      </c>
      <c r="I22" s="17">
        <v>0.132992029350567</v>
      </c>
      <c r="J22" s="17">
        <v>7.0494434145247295E-2</v>
      </c>
      <c r="K22" s="17">
        <v>0.122210443510092</v>
      </c>
      <c r="L22" s="17">
        <v>9.0712162194308402E-2</v>
      </c>
      <c r="M22" s="17"/>
      <c r="N22" s="17">
        <v>0.122012170847875</v>
      </c>
      <c r="O22" s="17">
        <v>6.0336332183727602E-2</v>
      </c>
      <c r="P22" s="17">
        <v>0.118741241890477</v>
      </c>
      <c r="Q22" s="17">
        <v>7.8461306401190298E-2</v>
      </c>
      <c r="R22" s="17">
        <v>0.129309136544281</v>
      </c>
      <c r="S22" s="17"/>
      <c r="T22" s="17">
        <v>0.10119061600757601</v>
      </c>
      <c r="U22" s="17">
        <v>9.98323638676481E-2</v>
      </c>
      <c r="V22" s="17"/>
      <c r="W22" s="17">
        <v>0.111819063331384</v>
      </c>
      <c r="X22" s="17">
        <v>8.8542881739983106E-2</v>
      </c>
      <c r="Y22" s="17"/>
      <c r="Z22" s="17">
        <v>0.111416893139236</v>
      </c>
      <c r="AA22" s="17">
        <v>5.2011899167735597E-2</v>
      </c>
      <c r="AB22" s="17">
        <v>0.10933914629189299</v>
      </c>
      <c r="AC22" s="17"/>
      <c r="AD22" s="17">
        <v>0.10388366804419</v>
      </c>
      <c r="AE22" s="17">
        <v>9.3013328223176206E-2</v>
      </c>
      <c r="AF22" s="17"/>
      <c r="AG22" s="17">
        <v>2.1216907622337602E-2</v>
      </c>
      <c r="AH22" s="17">
        <v>0.101413953410235</v>
      </c>
      <c r="AI22" s="17">
        <v>0.11361387579957</v>
      </c>
      <c r="AJ22" s="17"/>
      <c r="AK22" s="17">
        <v>9.3472126119141796E-2</v>
      </c>
      <c r="AL22" s="17">
        <v>9.9591241065936295E-2</v>
      </c>
      <c r="AM22" s="17">
        <v>0.10137641464333701</v>
      </c>
      <c r="AN22" s="17"/>
      <c r="AO22" s="17">
        <v>6.3560250142701905E-2</v>
      </c>
      <c r="AP22" s="17">
        <v>9.8961606428120893E-2</v>
      </c>
      <c r="AQ22" s="17">
        <v>9.9033296396398796E-2</v>
      </c>
      <c r="AR22" s="17"/>
      <c r="AS22" s="17">
        <v>7.1136141456903904E-2</v>
      </c>
      <c r="AT22" s="17">
        <v>9.4734215148545103E-2</v>
      </c>
      <c r="AU22" s="17">
        <v>0.13215482313693999</v>
      </c>
      <c r="AV22" s="17">
        <v>7.3322287034291098E-2</v>
      </c>
      <c r="AW22" s="17">
        <v>0.108898855342263</v>
      </c>
      <c r="AX22" s="17">
        <v>0.13013714257710501</v>
      </c>
      <c r="AY22" s="17">
        <v>0.101016384205236</v>
      </c>
      <c r="AZ22" s="17">
        <v>0.118360697118829</v>
      </c>
      <c r="BA22" s="17">
        <v>0.14635286261169</v>
      </c>
      <c r="BB22" s="17">
        <v>8.9977396991607894E-2</v>
      </c>
      <c r="BC22" s="17">
        <v>0.10317266681845901</v>
      </c>
      <c r="BD22" s="17">
        <v>0.12415945668735499</v>
      </c>
      <c r="BE22" s="17">
        <v>0.109179798627762</v>
      </c>
      <c r="BF22" s="17">
        <v>3.0691052677803001E-2</v>
      </c>
      <c r="BG22" s="17">
        <v>0</v>
      </c>
    </row>
    <row r="23" spans="2:59" x14ac:dyDescent="0.35">
      <c r="B23" t="s">
        <v>75</v>
      </c>
      <c r="C23" s="17">
        <v>7.4714297354064194E-2</v>
      </c>
      <c r="D23" s="17">
        <v>8.8748330790956995E-2</v>
      </c>
      <c r="E23" s="17">
        <v>5.9888318219957298E-2</v>
      </c>
      <c r="F23" s="17"/>
      <c r="G23" s="17">
        <v>8.9145387152291297E-2</v>
      </c>
      <c r="H23" s="17">
        <v>7.2639117648382601E-2</v>
      </c>
      <c r="I23" s="17">
        <v>7.5050183100014004E-2</v>
      </c>
      <c r="J23" s="17">
        <v>6.1596083789503202E-2</v>
      </c>
      <c r="K23" s="17">
        <v>9.1612284582019102E-2</v>
      </c>
      <c r="L23" s="17">
        <v>6.9742905630267499E-2</v>
      </c>
      <c r="M23" s="17"/>
      <c r="N23" s="17">
        <v>7.0216787190879995E-2</v>
      </c>
      <c r="O23" s="17">
        <v>9.5578609788651001E-2</v>
      </c>
      <c r="P23" s="17">
        <v>7.4456467394903997E-2</v>
      </c>
      <c r="Q23" s="17">
        <v>5.87548520410036E-2</v>
      </c>
      <c r="R23" s="17">
        <v>8.2526503927808303E-2</v>
      </c>
      <c r="S23" s="17"/>
      <c r="T23" s="17">
        <v>8.06584244776479E-2</v>
      </c>
      <c r="U23" s="17">
        <v>7.3217365584555397E-2</v>
      </c>
      <c r="V23" s="17"/>
      <c r="W23" s="17">
        <v>8.1330238906438104E-2</v>
      </c>
      <c r="X23" s="17">
        <v>7.2155826781274898E-2</v>
      </c>
      <c r="Y23" s="17"/>
      <c r="Z23" s="17">
        <v>4.7143944257290002E-2</v>
      </c>
      <c r="AA23" s="17">
        <v>6.3099703311890798E-2</v>
      </c>
      <c r="AB23" s="17">
        <v>0.10343676761295401</v>
      </c>
      <c r="AC23" s="17"/>
      <c r="AD23" s="17">
        <v>7.0525656819917806E-2</v>
      </c>
      <c r="AE23" s="17">
        <v>8.2577323899458696E-2</v>
      </c>
      <c r="AF23" s="17"/>
      <c r="AG23" s="17">
        <v>0.15436554623288001</v>
      </c>
      <c r="AH23" s="17">
        <v>8.3215021855886903E-2</v>
      </c>
      <c r="AI23" s="17">
        <v>4.7182368164310803E-2</v>
      </c>
      <c r="AJ23" s="17"/>
      <c r="AK23" s="17">
        <v>6.5206391920123993E-2</v>
      </c>
      <c r="AL23" s="17">
        <v>6.6293360451185196E-2</v>
      </c>
      <c r="AM23" s="17">
        <v>0.10894891360418001</v>
      </c>
      <c r="AN23" s="17"/>
      <c r="AO23" s="17">
        <v>0.12355284295956701</v>
      </c>
      <c r="AP23" s="17">
        <v>5.7614504749698502E-2</v>
      </c>
      <c r="AQ23" s="17">
        <v>8.8321880356714594E-2</v>
      </c>
      <c r="AR23" s="17"/>
      <c r="AS23" s="17">
        <v>5.9130866628437202E-2</v>
      </c>
      <c r="AT23" s="17">
        <v>5.1186181640470403E-2</v>
      </c>
      <c r="AU23" s="17">
        <v>2.0513145920829E-2</v>
      </c>
      <c r="AV23" s="17">
        <v>0.10009933276613101</v>
      </c>
      <c r="AW23" s="17">
        <v>0.100601497864311</v>
      </c>
      <c r="AX23" s="17">
        <v>6.3287125931538499E-2</v>
      </c>
      <c r="AY23" s="17">
        <v>5.85159687839426E-2</v>
      </c>
      <c r="AZ23" s="17">
        <v>0.13039635492933299</v>
      </c>
      <c r="BA23" s="17">
        <v>0.109283848297269</v>
      </c>
      <c r="BB23" s="17">
        <v>4.4994480918904997E-2</v>
      </c>
      <c r="BC23" s="17">
        <v>4.04595912800488E-2</v>
      </c>
      <c r="BD23" s="17">
        <v>7.0425374118029405E-2</v>
      </c>
      <c r="BE23" s="17">
        <v>0.239392399754846</v>
      </c>
      <c r="BF23" s="17">
        <v>3.9781439441147898E-2</v>
      </c>
      <c r="BG23" s="17">
        <v>8.7433680602983496E-2</v>
      </c>
    </row>
    <row r="24" spans="2:59" x14ac:dyDescent="0.35">
      <c r="B24" t="s">
        <v>76</v>
      </c>
      <c r="C24" s="17">
        <v>6.73421044947346E-2</v>
      </c>
      <c r="D24" s="17">
        <v>5.7463704315474901E-2</v>
      </c>
      <c r="E24" s="17">
        <v>7.6822090738781296E-2</v>
      </c>
      <c r="F24" s="17"/>
      <c r="G24" s="17">
        <v>5.3924912869401799E-2</v>
      </c>
      <c r="H24" s="17">
        <v>4.5061636274475299E-2</v>
      </c>
      <c r="I24" s="17">
        <v>7.2779827584430107E-2</v>
      </c>
      <c r="J24" s="17">
        <v>4.4219718496601598E-2</v>
      </c>
      <c r="K24" s="17">
        <v>8.3488350830469904E-2</v>
      </c>
      <c r="L24" s="17">
        <v>8.4366648920241594E-2</v>
      </c>
      <c r="M24" s="17"/>
      <c r="N24" s="17">
        <v>5.4815924789839203E-2</v>
      </c>
      <c r="O24" s="17">
        <v>4.4089059985524398E-2</v>
      </c>
      <c r="P24" s="17">
        <v>9.8425109109873302E-2</v>
      </c>
      <c r="Q24" s="17">
        <v>8.0379901456902297E-2</v>
      </c>
      <c r="R24" s="17">
        <v>5.5853327079374002E-2</v>
      </c>
      <c r="S24" s="17"/>
      <c r="T24" s="17">
        <v>4.3500450525270601E-2</v>
      </c>
      <c r="U24" s="17">
        <v>7.3346237401470005E-2</v>
      </c>
      <c r="V24" s="17"/>
      <c r="W24" s="17">
        <v>6.4351526062638803E-2</v>
      </c>
      <c r="X24" s="17">
        <v>6.3891678000272401E-2</v>
      </c>
      <c r="Y24" s="17"/>
      <c r="Z24" s="17">
        <v>4.2139654759116497E-2</v>
      </c>
      <c r="AA24" s="17">
        <v>8.6259195511943498E-2</v>
      </c>
      <c r="AB24" s="17">
        <v>9.6519382819492003E-2</v>
      </c>
      <c r="AC24" s="17"/>
      <c r="AD24" s="17">
        <v>6.4314672658077596E-2</v>
      </c>
      <c r="AE24" s="17">
        <v>7.3025279429882795E-2</v>
      </c>
      <c r="AF24" s="17"/>
      <c r="AG24" s="17">
        <v>0.15876422548959099</v>
      </c>
      <c r="AH24" s="17">
        <v>7.6390488849818403E-2</v>
      </c>
      <c r="AI24" s="17">
        <v>2.8696592370925499E-2</v>
      </c>
      <c r="AJ24" s="17"/>
      <c r="AK24" s="17">
        <v>7.7881568264547604E-2</v>
      </c>
      <c r="AL24" s="17">
        <v>5.4612811387782102E-2</v>
      </c>
      <c r="AM24" s="17">
        <v>6.9318159970675405E-2</v>
      </c>
      <c r="AN24" s="17"/>
      <c r="AO24" s="17">
        <v>0.12929958603373001</v>
      </c>
      <c r="AP24" s="17">
        <v>5.8985413910729999E-2</v>
      </c>
      <c r="AQ24" s="17">
        <v>6.2728192342965602E-2</v>
      </c>
      <c r="AR24" s="17"/>
      <c r="AS24" s="17">
        <v>0.112959135486701</v>
      </c>
      <c r="AT24" s="17">
        <v>3.4448421845199202E-2</v>
      </c>
      <c r="AU24" s="17">
        <v>7.1931555769787395E-2</v>
      </c>
      <c r="AV24" s="17">
        <v>6.8810837782509501E-2</v>
      </c>
      <c r="AW24" s="17">
        <v>8.1768039920064595E-3</v>
      </c>
      <c r="AX24" s="17">
        <v>6.3788352798335196E-2</v>
      </c>
      <c r="AY24" s="17">
        <v>6.7018252701541506E-2</v>
      </c>
      <c r="AZ24" s="17">
        <v>0.11355668352803</v>
      </c>
      <c r="BA24" s="17">
        <v>0.120581535126476</v>
      </c>
      <c r="BB24" s="17">
        <v>7.6513644308574894E-2</v>
      </c>
      <c r="BC24" s="17">
        <v>5.04840672615448E-2</v>
      </c>
      <c r="BD24" s="17">
        <v>3.65663008470032E-2</v>
      </c>
      <c r="BE24" s="17">
        <v>0</v>
      </c>
      <c r="BF24" s="17">
        <v>0.106226107991202</v>
      </c>
      <c r="BG24" s="17">
        <v>5.2324408904351201E-2</v>
      </c>
    </row>
    <row r="25" spans="2:59" x14ac:dyDescent="0.35">
      <c r="B25" t="s">
        <v>77</v>
      </c>
      <c r="C25" s="17">
        <v>6.45613807186875E-2</v>
      </c>
      <c r="D25" s="17">
        <v>7.1451063194453296E-2</v>
      </c>
      <c r="E25" s="17">
        <v>5.8409055765829998E-2</v>
      </c>
      <c r="F25" s="17"/>
      <c r="G25" s="17">
        <v>7.0189494856082404E-2</v>
      </c>
      <c r="H25" s="17">
        <v>8.5513672693793702E-2</v>
      </c>
      <c r="I25" s="17">
        <v>5.9824535110863199E-2</v>
      </c>
      <c r="J25" s="17">
        <v>3.0629234029482099E-2</v>
      </c>
      <c r="K25" s="17">
        <v>6.03900701857467E-2</v>
      </c>
      <c r="L25" s="17">
        <v>8.1852885534768299E-2</v>
      </c>
      <c r="M25" s="17"/>
      <c r="N25" s="17">
        <v>7.9031085423501499E-2</v>
      </c>
      <c r="O25" s="17">
        <v>4.3552677493321201E-2</v>
      </c>
      <c r="P25" s="17">
        <v>5.44928426390765E-2</v>
      </c>
      <c r="Q25" s="17">
        <v>7.9921813215535598E-2</v>
      </c>
      <c r="R25" s="17">
        <v>5.2447511073220501E-2</v>
      </c>
      <c r="S25" s="17"/>
      <c r="T25" s="17">
        <v>6.6109347479926805E-2</v>
      </c>
      <c r="U25" s="17">
        <v>6.4171550458522006E-2</v>
      </c>
      <c r="V25" s="17"/>
      <c r="W25" s="17">
        <v>7.5527102793672599E-2</v>
      </c>
      <c r="X25" s="17">
        <v>6.0540671265896698E-2</v>
      </c>
      <c r="Y25" s="17"/>
      <c r="Z25" s="17">
        <v>8.7769107502007601E-2</v>
      </c>
      <c r="AA25" s="17">
        <v>5.0935596709115599E-2</v>
      </c>
      <c r="AB25" s="17">
        <v>5.8002014914815402E-2</v>
      </c>
      <c r="AC25" s="17"/>
      <c r="AD25" s="17">
        <v>6.5194393731706393E-2</v>
      </c>
      <c r="AE25" s="17">
        <v>6.3373071985968199E-2</v>
      </c>
      <c r="AF25" s="17"/>
      <c r="AG25" s="17">
        <v>8.6698642809997103E-2</v>
      </c>
      <c r="AH25" s="17">
        <v>5.85987993430305E-2</v>
      </c>
      <c r="AI25" s="17">
        <v>6.66049734661599E-2</v>
      </c>
      <c r="AJ25" s="17"/>
      <c r="AK25" s="17">
        <v>5.4870747229069899E-2</v>
      </c>
      <c r="AL25" s="17">
        <v>6.7924890907707605E-2</v>
      </c>
      <c r="AM25" s="17">
        <v>7.8844842371744203E-2</v>
      </c>
      <c r="AN25" s="17"/>
      <c r="AO25" s="17">
        <v>5.0607005749385203E-2</v>
      </c>
      <c r="AP25" s="17">
        <v>5.7276413398702E-2</v>
      </c>
      <c r="AQ25" s="17">
        <v>7.3221820005312299E-2</v>
      </c>
      <c r="AR25" s="17"/>
      <c r="AS25" s="17">
        <v>8.5224662713982602E-2</v>
      </c>
      <c r="AT25" s="17">
        <v>5.4417394491243699E-2</v>
      </c>
      <c r="AU25" s="17">
        <v>0</v>
      </c>
      <c r="AV25" s="17">
        <v>7.3142250042729007E-2</v>
      </c>
      <c r="AW25" s="17">
        <v>6.1801067798798598E-2</v>
      </c>
      <c r="AX25" s="17">
        <v>4.9515667889338401E-2</v>
      </c>
      <c r="AY25" s="17">
        <v>9.0989031759264094E-2</v>
      </c>
      <c r="AZ25" s="17">
        <v>4.00350777968181E-2</v>
      </c>
      <c r="BA25" s="17">
        <v>0.134122417393506</v>
      </c>
      <c r="BB25" s="17">
        <v>0.108219273741955</v>
      </c>
      <c r="BC25" s="17">
        <v>4.9203956650480898E-2</v>
      </c>
      <c r="BD25" s="17">
        <v>1.9981033843223101E-2</v>
      </c>
      <c r="BE25" s="17">
        <v>4.6341640901154099E-2</v>
      </c>
      <c r="BF25" s="17">
        <v>0.106226107991202</v>
      </c>
      <c r="BG25" s="17">
        <v>1.3786316223403299E-2</v>
      </c>
    </row>
    <row r="26" spans="2:59" x14ac:dyDescent="0.35">
      <c r="B26" t="s">
        <v>78</v>
      </c>
      <c r="C26" s="17">
        <v>4.1689819944654899E-2</v>
      </c>
      <c r="D26" s="17">
        <v>4.5803977298368603E-2</v>
      </c>
      <c r="E26" s="17">
        <v>3.5968969160848401E-2</v>
      </c>
      <c r="F26" s="17"/>
      <c r="G26" s="17">
        <v>8.1787660356664502E-2</v>
      </c>
      <c r="H26" s="17">
        <v>6.1966142355838097E-2</v>
      </c>
      <c r="I26" s="17">
        <v>5.98251590905578E-2</v>
      </c>
      <c r="J26" s="17">
        <v>2.2462459793277999E-2</v>
      </c>
      <c r="K26" s="17">
        <v>3.7901277920132197E-2</v>
      </c>
      <c r="L26" s="17">
        <v>2.6343156635281102E-2</v>
      </c>
      <c r="M26" s="17"/>
      <c r="N26" s="17">
        <v>3.2667437034051998E-2</v>
      </c>
      <c r="O26" s="17">
        <v>4.14938303561493E-2</v>
      </c>
      <c r="P26" s="17">
        <v>4.0073180878137299E-2</v>
      </c>
      <c r="Q26" s="17">
        <v>5.0202670711591298E-2</v>
      </c>
      <c r="R26" s="17">
        <v>4.9319936631085401E-2</v>
      </c>
      <c r="S26" s="17"/>
      <c r="T26" s="17">
        <v>6.2456339431751197E-2</v>
      </c>
      <c r="U26" s="17">
        <v>3.6460109658173402E-2</v>
      </c>
      <c r="V26" s="17"/>
      <c r="W26" s="17">
        <v>4.9968594600321499E-2</v>
      </c>
      <c r="X26" s="17">
        <v>3.5907326487312097E-2</v>
      </c>
      <c r="Y26" s="17"/>
      <c r="Z26" s="17">
        <v>6.7076581224284101E-2</v>
      </c>
      <c r="AA26" s="17">
        <v>4.00098055897396E-2</v>
      </c>
      <c r="AB26" s="17">
        <v>2.6658686555331799E-2</v>
      </c>
      <c r="AC26" s="17"/>
      <c r="AD26" s="17">
        <v>4.9438074791190702E-2</v>
      </c>
      <c r="AE26" s="17">
        <v>2.7144591476819999E-2</v>
      </c>
      <c r="AF26" s="17"/>
      <c r="AG26" s="17">
        <v>5.4889203752235001E-2</v>
      </c>
      <c r="AH26" s="17">
        <v>3.5874967143588198E-2</v>
      </c>
      <c r="AI26" s="17">
        <v>4.4455157308491901E-2</v>
      </c>
      <c r="AJ26" s="17"/>
      <c r="AK26" s="17">
        <v>2.6505620757150399E-2</v>
      </c>
      <c r="AL26" s="17">
        <v>5.4919649409931597E-2</v>
      </c>
      <c r="AM26" s="17">
        <v>2.0860323114716001E-2</v>
      </c>
      <c r="AN26" s="17"/>
      <c r="AO26" s="17">
        <v>1.3759837810593501E-2</v>
      </c>
      <c r="AP26" s="17">
        <v>4.4074289971202399E-2</v>
      </c>
      <c r="AQ26" s="17">
        <v>3.9889922928043803E-2</v>
      </c>
      <c r="AR26" s="17"/>
      <c r="AS26" s="17">
        <v>1.3339461039218899E-2</v>
      </c>
      <c r="AT26" s="17">
        <v>5.0923008077978497E-2</v>
      </c>
      <c r="AU26" s="17">
        <v>3.5988863437710502E-3</v>
      </c>
      <c r="AV26" s="17">
        <v>4.2289733534543003E-2</v>
      </c>
      <c r="AW26" s="17">
        <v>4.3534035042783498E-2</v>
      </c>
      <c r="AX26" s="17">
        <v>9.8214531332036906E-2</v>
      </c>
      <c r="AY26" s="17">
        <v>3.6305842843049899E-2</v>
      </c>
      <c r="AZ26" s="17">
        <v>1.1117646584614799E-2</v>
      </c>
      <c r="BA26" s="17">
        <v>6.7047942250613696E-2</v>
      </c>
      <c r="BB26" s="17">
        <v>2.4965151404288101E-2</v>
      </c>
      <c r="BC26" s="17">
        <v>8.0616108013678203E-2</v>
      </c>
      <c r="BD26" s="17">
        <v>7.7466646576699993E-2</v>
      </c>
      <c r="BE26" s="17">
        <v>0</v>
      </c>
      <c r="BF26" s="17">
        <v>6.3626606547180803E-2</v>
      </c>
      <c r="BG26" s="17">
        <v>0.129110833093634</v>
      </c>
    </row>
    <row r="27" spans="2:59" x14ac:dyDescent="0.35">
      <c r="B27" t="s">
        <v>79</v>
      </c>
      <c r="C27" s="17">
        <v>2.8364515611163502E-2</v>
      </c>
      <c r="D27" s="17">
        <v>1.9342003501588E-2</v>
      </c>
      <c r="E27" s="17">
        <v>3.6886589217227699E-2</v>
      </c>
      <c r="F27" s="17"/>
      <c r="G27" s="17">
        <v>3.3769989047583701E-2</v>
      </c>
      <c r="H27" s="17">
        <v>9.5070399162629996E-3</v>
      </c>
      <c r="I27" s="17">
        <v>2.9224899179247501E-2</v>
      </c>
      <c r="J27" s="17">
        <v>2.4125390366151699E-2</v>
      </c>
      <c r="K27" s="17">
        <v>9.7294298665749606E-3</v>
      </c>
      <c r="L27" s="17">
        <v>4.9202529762518897E-2</v>
      </c>
      <c r="M27" s="17"/>
      <c r="N27" s="17">
        <v>2.7083314043220799E-2</v>
      </c>
      <c r="O27" s="17">
        <v>1.1955215417571699E-2</v>
      </c>
      <c r="P27" s="17">
        <v>2.5142733005109899E-2</v>
      </c>
      <c r="Q27" s="17">
        <v>4.2791818332167303E-2</v>
      </c>
      <c r="R27" s="17">
        <v>3.6447525162396403E-2</v>
      </c>
      <c r="S27" s="17"/>
      <c r="T27" s="17">
        <v>2.3463170929458599E-2</v>
      </c>
      <c r="U27" s="17">
        <v>2.95988395774609E-2</v>
      </c>
      <c r="V27" s="17"/>
      <c r="W27" s="17">
        <v>2.67291648253895E-2</v>
      </c>
      <c r="X27" s="17">
        <v>3.2412134733392502E-2</v>
      </c>
      <c r="Y27" s="17"/>
      <c r="Z27" s="17">
        <v>2.4384932374070901E-2</v>
      </c>
      <c r="AA27" s="17">
        <v>2.8546758086372401E-2</v>
      </c>
      <c r="AB27" s="17">
        <v>2.4684321038066798E-2</v>
      </c>
      <c r="AC27" s="17"/>
      <c r="AD27" s="17">
        <v>2.7929100164436099E-2</v>
      </c>
      <c r="AE27" s="17">
        <v>2.9181888978007199E-2</v>
      </c>
      <c r="AF27" s="17"/>
      <c r="AG27" s="17">
        <v>1.02257667691902E-2</v>
      </c>
      <c r="AH27" s="17">
        <v>3.1938603462042303E-2</v>
      </c>
      <c r="AI27" s="17">
        <v>2.01762461755229E-2</v>
      </c>
      <c r="AJ27" s="17"/>
      <c r="AK27" s="17">
        <v>1.71486650460606E-2</v>
      </c>
      <c r="AL27" s="17">
        <v>2.8226736066730301E-2</v>
      </c>
      <c r="AM27" s="17">
        <v>2.96237393634948E-2</v>
      </c>
      <c r="AN27" s="17"/>
      <c r="AO27" s="17">
        <v>1.8480736718297201E-2</v>
      </c>
      <c r="AP27" s="17">
        <v>2.2210407845583698E-2</v>
      </c>
      <c r="AQ27" s="17">
        <v>3.0344484977183901E-2</v>
      </c>
      <c r="AR27" s="17"/>
      <c r="AS27" s="17">
        <v>2.6913114719702199E-2</v>
      </c>
      <c r="AT27" s="17">
        <v>5.30358131298636E-2</v>
      </c>
      <c r="AU27" s="17">
        <v>4.7955047221996797E-2</v>
      </c>
      <c r="AV27" s="17">
        <v>9.4580507924244203E-3</v>
      </c>
      <c r="AW27" s="17">
        <v>3.24729125318821E-2</v>
      </c>
      <c r="AX27" s="17">
        <v>3.67380928142036E-2</v>
      </c>
      <c r="AY27" s="17">
        <v>6.3944819713946796E-3</v>
      </c>
      <c r="AZ27" s="17">
        <v>1.45515893906624E-2</v>
      </c>
      <c r="BA27" s="17">
        <v>0</v>
      </c>
      <c r="BB27" s="17">
        <v>1.2608509069883299E-2</v>
      </c>
      <c r="BC27" s="17">
        <v>0.102720978342887</v>
      </c>
      <c r="BD27" s="17">
        <v>0</v>
      </c>
      <c r="BE27" s="17">
        <v>7.6979264890075394E-2</v>
      </c>
      <c r="BF27" s="17">
        <v>0</v>
      </c>
      <c r="BG27" s="17">
        <v>2.13249011846087E-2</v>
      </c>
    </row>
    <row r="28" spans="2:59" x14ac:dyDescent="0.35">
      <c r="B28" t="s">
        <v>80</v>
      </c>
      <c r="C28" s="17">
        <v>2.3788313412098201E-2</v>
      </c>
      <c r="D28" s="17">
        <v>2.7105606371328701E-2</v>
      </c>
      <c r="E28" s="17">
        <v>2.0795985307829602E-2</v>
      </c>
      <c r="F28" s="17"/>
      <c r="G28" s="17">
        <v>3.9659332331709603E-2</v>
      </c>
      <c r="H28" s="17">
        <v>3.4084060211448601E-2</v>
      </c>
      <c r="I28" s="17">
        <v>1.2188011970063899E-2</v>
      </c>
      <c r="J28" s="17">
        <v>3.4335060053023198E-2</v>
      </c>
      <c r="K28" s="17">
        <v>7.6963037930718303E-3</v>
      </c>
      <c r="L28" s="17">
        <v>2.33592360257679E-2</v>
      </c>
      <c r="M28" s="17"/>
      <c r="N28" s="17">
        <v>2.7803828011701202E-2</v>
      </c>
      <c r="O28" s="17">
        <v>2.7331297455813301E-2</v>
      </c>
      <c r="P28" s="17">
        <v>2.02568839686177E-2</v>
      </c>
      <c r="Q28" s="17">
        <v>2.0039567116113301E-2</v>
      </c>
      <c r="R28" s="17">
        <v>2.18491670881013E-2</v>
      </c>
      <c r="S28" s="17"/>
      <c r="T28" s="17">
        <v>3.7483135412809503E-2</v>
      </c>
      <c r="U28" s="17">
        <v>2.0339495157640299E-2</v>
      </c>
      <c r="V28" s="17"/>
      <c r="W28" s="17">
        <v>4.21164652720021E-2</v>
      </c>
      <c r="X28" s="17">
        <v>1.0140942826503799E-2</v>
      </c>
      <c r="Y28" s="17"/>
      <c r="Z28" s="17">
        <v>2.88426175383074E-2</v>
      </c>
      <c r="AA28" s="17">
        <v>6.9224070906746902E-3</v>
      </c>
      <c r="AB28" s="17">
        <v>2.1331683732801698E-2</v>
      </c>
      <c r="AC28" s="17"/>
      <c r="AD28" s="17">
        <v>2.4328446281778299E-2</v>
      </c>
      <c r="AE28" s="17">
        <v>2.2774361735483199E-2</v>
      </c>
      <c r="AF28" s="17"/>
      <c r="AG28" s="17">
        <v>1.4433617323361099E-2</v>
      </c>
      <c r="AH28" s="17">
        <v>2.0430343781873798E-2</v>
      </c>
      <c r="AI28" s="17">
        <v>2.75005484721247E-2</v>
      </c>
      <c r="AJ28" s="17"/>
      <c r="AK28" s="17">
        <v>2.77376757436767E-2</v>
      </c>
      <c r="AL28" s="17">
        <v>1.6206825828982099E-2</v>
      </c>
      <c r="AM28" s="17">
        <v>3.4807908576885802E-2</v>
      </c>
      <c r="AN28" s="17"/>
      <c r="AO28" s="17">
        <v>6.7699194272276102E-3</v>
      </c>
      <c r="AP28" s="17">
        <v>3.2812613090189902E-2</v>
      </c>
      <c r="AQ28" s="17">
        <v>1.8162636033810499E-2</v>
      </c>
      <c r="AR28" s="17"/>
      <c r="AS28" s="17">
        <v>1.24829928091587E-2</v>
      </c>
      <c r="AT28" s="17">
        <v>2.1709138083552602E-2</v>
      </c>
      <c r="AU28" s="17">
        <v>3.2454116522532502E-2</v>
      </c>
      <c r="AV28" s="17">
        <v>4.0026960327580699E-2</v>
      </c>
      <c r="AW28" s="17">
        <v>4.1227025280475199E-2</v>
      </c>
      <c r="AX28" s="17">
        <v>1.9549900461650602E-2</v>
      </c>
      <c r="AY28" s="17">
        <v>0</v>
      </c>
      <c r="AZ28" s="17">
        <v>2.4807731769547901E-2</v>
      </c>
      <c r="BA28" s="17">
        <v>0</v>
      </c>
      <c r="BB28" s="17">
        <v>0</v>
      </c>
      <c r="BC28" s="17">
        <v>3.4557842531899599E-2</v>
      </c>
      <c r="BD28" s="17">
        <v>4.0567148672492899E-2</v>
      </c>
      <c r="BE28" s="17">
        <v>0</v>
      </c>
      <c r="BF28" s="17">
        <v>0</v>
      </c>
      <c r="BG28" s="17">
        <v>8.5387862087934294E-2</v>
      </c>
    </row>
    <row r="29" spans="2:59" x14ac:dyDescent="0.35">
      <c r="B29" t="s">
        <v>81</v>
      </c>
      <c r="C29" s="17">
        <v>2.27141378401403E-2</v>
      </c>
      <c r="D29" s="17">
        <v>2.1496886023767099E-2</v>
      </c>
      <c r="E29" s="17">
        <v>2.39416875589414E-2</v>
      </c>
      <c r="F29" s="17"/>
      <c r="G29" s="17">
        <v>3.7380752867054903E-2</v>
      </c>
      <c r="H29" s="17">
        <v>3.1635532837362E-2</v>
      </c>
      <c r="I29" s="17">
        <v>3.6770578450970599E-2</v>
      </c>
      <c r="J29" s="17">
        <v>2.30020408902811E-2</v>
      </c>
      <c r="K29" s="17">
        <v>2.8426598405194799E-2</v>
      </c>
      <c r="L29" s="17">
        <v>3.01370670362277E-3</v>
      </c>
      <c r="M29" s="17"/>
      <c r="N29" s="17">
        <v>1.65596695772212E-2</v>
      </c>
      <c r="O29" s="17">
        <v>1.80853808890537E-2</v>
      </c>
      <c r="P29" s="17">
        <v>3.6011521678488402E-2</v>
      </c>
      <c r="Q29" s="17">
        <v>1.6252825001962099E-2</v>
      </c>
      <c r="R29" s="17">
        <v>3.5687968982590697E-2</v>
      </c>
      <c r="S29" s="17"/>
      <c r="T29" s="17">
        <v>4.1327846444723697E-2</v>
      </c>
      <c r="U29" s="17">
        <v>1.80265779715044E-2</v>
      </c>
      <c r="V29" s="17"/>
      <c r="W29" s="17">
        <v>4.2706375938376902E-2</v>
      </c>
      <c r="X29" s="17">
        <v>8.0810794692032593E-3</v>
      </c>
      <c r="Y29" s="17"/>
      <c r="Z29" s="17">
        <v>1.8181324479072499E-2</v>
      </c>
      <c r="AA29" s="17">
        <v>9.1682534692917594E-3</v>
      </c>
      <c r="AB29" s="17">
        <v>3.4261272254266402E-2</v>
      </c>
      <c r="AC29" s="17"/>
      <c r="AD29" s="17">
        <v>2.3198667764830198E-2</v>
      </c>
      <c r="AE29" s="17">
        <v>2.1804565479175999E-2</v>
      </c>
      <c r="AF29" s="17"/>
      <c r="AG29" s="17">
        <v>2.1870656067766399E-2</v>
      </c>
      <c r="AH29" s="17">
        <v>3.0030410665184502E-2</v>
      </c>
      <c r="AI29" s="17">
        <v>1.57712558393296E-2</v>
      </c>
      <c r="AJ29" s="17"/>
      <c r="AK29" s="17">
        <v>1.9528246656433899E-2</v>
      </c>
      <c r="AL29" s="17">
        <v>1.15872029383006E-2</v>
      </c>
      <c r="AM29" s="17">
        <v>4.9806430898690197E-2</v>
      </c>
      <c r="AN29" s="17"/>
      <c r="AO29" s="17">
        <v>4.0483004174787597E-2</v>
      </c>
      <c r="AP29" s="17">
        <v>1.8101846883655799E-2</v>
      </c>
      <c r="AQ29" s="17">
        <v>2.2847669944239601E-2</v>
      </c>
      <c r="AR29" s="17"/>
      <c r="AS29" s="17">
        <v>1.5795390068712299E-2</v>
      </c>
      <c r="AT29" s="17">
        <v>5.58172480045553E-2</v>
      </c>
      <c r="AU29" s="17">
        <v>2.2238871534125199E-2</v>
      </c>
      <c r="AV29" s="17">
        <v>2.1287473779189599E-2</v>
      </c>
      <c r="AW29" s="17">
        <v>1.8550752970613E-2</v>
      </c>
      <c r="AX29" s="17">
        <v>2.54296576572603E-2</v>
      </c>
      <c r="AY29" s="17">
        <v>4.5325205616964001E-2</v>
      </c>
      <c r="AZ29" s="17">
        <v>2.64526922386061E-2</v>
      </c>
      <c r="BA29" s="17">
        <v>1.9141243087361301E-2</v>
      </c>
      <c r="BB29" s="17">
        <v>0</v>
      </c>
      <c r="BC29" s="17">
        <v>1.8243136463042701E-2</v>
      </c>
      <c r="BD29" s="17">
        <v>0</v>
      </c>
      <c r="BE29" s="17">
        <v>0</v>
      </c>
      <c r="BF29" s="17">
        <v>0</v>
      </c>
      <c r="BG29" s="17">
        <v>4.1688949496521903E-2</v>
      </c>
    </row>
    <row r="30" spans="2:59" x14ac:dyDescent="0.35">
      <c r="B30" t="s">
        <v>82</v>
      </c>
      <c r="C30" s="17">
        <v>1.9130615684646399E-2</v>
      </c>
      <c r="D30" s="17">
        <v>2.0938693276647501E-2</v>
      </c>
      <c r="E30" s="17">
        <v>1.7525057387483601E-2</v>
      </c>
      <c r="F30" s="17"/>
      <c r="G30" s="17">
        <v>1.7872258297294101E-2</v>
      </c>
      <c r="H30" s="17">
        <v>2.9815440330039598E-2</v>
      </c>
      <c r="I30" s="17">
        <v>1.33020154250694E-2</v>
      </c>
      <c r="J30" s="17">
        <v>2.7822234574786699E-2</v>
      </c>
      <c r="K30" s="17">
        <v>2.3877078202573801E-2</v>
      </c>
      <c r="L30" s="17">
        <v>8.9355087908830899E-3</v>
      </c>
      <c r="M30" s="17"/>
      <c r="N30" s="17">
        <v>2.1689811219396302E-3</v>
      </c>
      <c r="O30" s="17">
        <v>1.05986040951269E-2</v>
      </c>
      <c r="P30" s="17">
        <v>7.8899666124910197E-3</v>
      </c>
      <c r="Q30" s="17">
        <v>4.6694846078535399E-2</v>
      </c>
      <c r="R30" s="17">
        <v>3.86947725182911E-2</v>
      </c>
      <c r="S30" s="17"/>
      <c r="T30" s="17">
        <v>2.44043532594896E-2</v>
      </c>
      <c r="U30" s="17">
        <v>1.7802510623011102E-2</v>
      </c>
      <c r="V30" s="17"/>
      <c r="W30" s="17">
        <v>2.75821909672034E-2</v>
      </c>
      <c r="X30" s="17">
        <v>9.5581683634833499E-3</v>
      </c>
      <c r="Y30" s="17"/>
      <c r="Z30" s="17">
        <v>1.10459899378616E-2</v>
      </c>
      <c r="AA30" s="17">
        <v>3.47400247695775E-2</v>
      </c>
      <c r="AB30" s="17">
        <v>1.9744895950197999E-2</v>
      </c>
      <c r="AC30" s="17"/>
      <c r="AD30" s="17">
        <v>2.3009769058748901E-2</v>
      </c>
      <c r="AE30" s="17">
        <v>1.1848566603191699E-2</v>
      </c>
      <c r="AF30" s="17"/>
      <c r="AG30" s="17">
        <v>4.6811478197613901E-2</v>
      </c>
      <c r="AH30" s="17">
        <v>1.7532344108051601E-2</v>
      </c>
      <c r="AI30" s="17">
        <v>1.52944134679865E-2</v>
      </c>
      <c r="AJ30" s="17"/>
      <c r="AK30" s="17">
        <v>1.38175842971187E-2</v>
      </c>
      <c r="AL30" s="17">
        <v>1.6612051578214E-2</v>
      </c>
      <c r="AM30" s="17">
        <v>4.1092953553978302E-2</v>
      </c>
      <c r="AN30" s="17"/>
      <c r="AO30" s="17">
        <v>5.1575430989209102E-2</v>
      </c>
      <c r="AP30" s="17">
        <v>2.0955531536573101E-2</v>
      </c>
      <c r="AQ30" s="17">
        <v>1.3485396087098801E-2</v>
      </c>
      <c r="AR30" s="17"/>
      <c r="AS30" s="17">
        <v>1.28588048078573E-2</v>
      </c>
      <c r="AT30" s="17">
        <v>2.02070237053666E-2</v>
      </c>
      <c r="AU30" s="17">
        <v>4.5104441321110501E-2</v>
      </c>
      <c r="AV30" s="17">
        <v>1.8974086502899501E-2</v>
      </c>
      <c r="AW30" s="17">
        <v>2.4601789762370801E-2</v>
      </c>
      <c r="AX30" s="17">
        <v>2.3224833770347501E-2</v>
      </c>
      <c r="AY30" s="17">
        <v>1.3346590563098899E-2</v>
      </c>
      <c r="AZ30" s="17">
        <v>1.1877847119877501E-2</v>
      </c>
      <c r="BA30" s="17">
        <v>0</v>
      </c>
      <c r="BB30" s="17">
        <v>0</v>
      </c>
      <c r="BC30" s="17">
        <v>0</v>
      </c>
      <c r="BD30" s="17">
        <v>1.8131772321801999E-2</v>
      </c>
      <c r="BE30" s="17">
        <v>0.22463986122027499</v>
      </c>
      <c r="BF30" s="17">
        <v>0</v>
      </c>
      <c r="BG30" s="17">
        <v>0</v>
      </c>
    </row>
    <row r="31" spans="2:59" x14ac:dyDescent="0.35">
      <c r="B31" t="s">
        <v>83</v>
      </c>
      <c r="C31" s="17">
        <v>1.8211928511008699E-2</v>
      </c>
      <c r="D31" s="17">
        <v>2.8718932238881001E-2</v>
      </c>
      <c r="E31" s="17">
        <v>8.4988166218151907E-3</v>
      </c>
      <c r="F31" s="17"/>
      <c r="G31" s="17">
        <v>3.1526491016680702E-2</v>
      </c>
      <c r="H31" s="17">
        <v>1.76814027725982E-2</v>
      </c>
      <c r="I31" s="17">
        <v>2.6226355678867299E-2</v>
      </c>
      <c r="J31" s="17">
        <v>1.2025513754592E-2</v>
      </c>
      <c r="K31" s="17">
        <v>1.1537599793231299E-2</v>
      </c>
      <c r="L31" s="17">
        <v>1.8523596446857801E-2</v>
      </c>
      <c r="M31" s="17"/>
      <c r="N31" s="17">
        <v>1.79647503176062E-2</v>
      </c>
      <c r="O31" s="17">
        <v>1.4181261141726499E-2</v>
      </c>
      <c r="P31" s="17">
        <v>1.14564438301792E-2</v>
      </c>
      <c r="Q31" s="17">
        <v>2.01782509531141E-2</v>
      </c>
      <c r="R31" s="17">
        <v>3.42763898733724E-2</v>
      </c>
      <c r="S31" s="17"/>
      <c r="T31" s="17">
        <v>2.7530607319145198E-2</v>
      </c>
      <c r="U31" s="17">
        <v>1.58651707671503E-2</v>
      </c>
      <c r="V31" s="17"/>
      <c r="W31" s="17">
        <v>2.51794898268543E-2</v>
      </c>
      <c r="X31" s="17">
        <v>1.20344043481638E-2</v>
      </c>
      <c r="Y31" s="17"/>
      <c r="Z31" s="17">
        <v>1.56772036206827E-2</v>
      </c>
      <c r="AA31" s="17">
        <v>3.78745843958723E-3</v>
      </c>
      <c r="AB31" s="17">
        <v>2.6693895353404499E-2</v>
      </c>
      <c r="AC31" s="17"/>
      <c r="AD31" s="17">
        <v>1.95113158378513E-2</v>
      </c>
      <c r="AE31" s="17">
        <v>1.5772684331322801E-2</v>
      </c>
      <c r="AF31" s="17"/>
      <c r="AG31" s="17">
        <v>3.5740584327591501E-2</v>
      </c>
      <c r="AH31" s="17">
        <v>1.8828979772463901E-2</v>
      </c>
      <c r="AI31" s="17">
        <v>1.4995480600240699E-2</v>
      </c>
      <c r="AJ31" s="17"/>
      <c r="AK31" s="17">
        <v>1.14941561402343E-2</v>
      </c>
      <c r="AL31" s="17">
        <v>1.57380655920752E-2</v>
      </c>
      <c r="AM31" s="17">
        <v>4.6240228465901201E-2</v>
      </c>
      <c r="AN31" s="17"/>
      <c r="AO31" s="17">
        <v>2.3175546402134001E-2</v>
      </c>
      <c r="AP31" s="17">
        <v>1.51642189438966E-2</v>
      </c>
      <c r="AQ31" s="17">
        <v>2.19441158497585E-2</v>
      </c>
      <c r="AR31" s="17"/>
      <c r="AS31" s="17">
        <v>1.4011191099258399E-2</v>
      </c>
      <c r="AT31" s="17">
        <v>1.36296995367614E-2</v>
      </c>
      <c r="AU31" s="17">
        <v>0</v>
      </c>
      <c r="AV31" s="17">
        <v>1.9542877766047701E-2</v>
      </c>
      <c r="AW31" s="17">
        <v>2.9064365580781001E-2</v>
      </c>
      <c r="AX31" s="17">
        <v>6.1620754176966802E-2</v>
      </c>
      <c r="AY31" s="17">
        <v>0</v>
      </c>
      <c r="AZ31" s="17">
        <v>1.45515893906624E-2</v>
      </c>
      <c r="BA31" s="17">
        <v>0</v>
      </c>
      <c r="BB31" s="17">
        <v>3.2575735124876097E-2</v>
      </c>
      <c r="BC31" s="17">
        <v>0</v>
      </c>
      <c r="BD31" s="17">
        <v>0</v>
      </c>
      <c r="BE31" s="17">
        <v>9.1763077084619796E-2</v>
      </c>
      <c r="BF31" s="17">
        <v>0</v>
      </c>
      <c r="BG31" s="17">
        <v>8.99821304188968E-2</v>
      </c>
    </row>
    <row r="32" spans="2:59" x14ac:dyDescent="0.35">
      <c r="B32" t="s">
        <v>84</v>
      </c>
      <c r="C32" s="17">
        <v>6.7323972206318403E-3</v>
      </c>
      <c r="D32" s="17">
        <v>4.7776583472573702E-3</v>
      </c>
      <c r="E32" s="17">
        <v>8.5811345804957407E-3</v>
      </c>
      <c r="F32" s="17"/>
      <c r="G32" s="17">
        <v>9.1804443656198498E-3</v>
      </c>
      <c r="H32" s="17">
        <v>6.28551708819445E-3</v>
      </c>
      <c r="I32" s="17">
        <v>1.8686976432813699E-2</v>
      </c>
      <c r="J32" s="17">
        <v>1.24304658799209E-2</v>
      </c>
      <c r="K32" s="17">
        <v>0</v>
      </c>
      <c r="L32" s="17">
        <v>0</v>
      </c>
      <c r="M32" s="17"/>
      <c r="N32" s="17">
        <v>0</v>
      </c>
      <c r="O32" s="17">
        <v>1.01046155795338E-2</v>
      </c>
      <c r="P32" s="17">
        <v>1.15587662658816E-2</v>
      </c>
      <c r="Q32" s="17">
        <v>2.2288354676501601E-3</v>
      </c>
      <c r="R32" s="17">
        <v>1.8052759388184101E-2</v>
      </c>
      <c r="S32" s="17"/>
      <c r="T32" s="17">
        <v>4.1790528044046496E-3</v>
      </c>
      <c r="U32" s="17">
        <v>7.3754154966010404E-3</v>
      </c>
      <c r="V32" s="17"/>
      <c r="W32" s="17">
        <v>4.4165576599403998E-3</v>
      </c>
      <c r="X32" s="17">
        <v>4.4343381143582602E-3</v>
      </c>
      <c r="Y32" s="17"/>
      <c r="Z32" s="17">
        <v>3.9286672607210301E-3</v>
      </c>
      <c r="AA32" s="17">
        <v>0</v>
      </c>
      <c r="AB32" s="17">
        <v>2.3072972681262502E-3</v>
      </c>
      <c r="AC32" s="17"/>
      <c r="AD32" s="17">
        <v>2.4566348849132699E-3</v>
      </c>
      <c r="AE32" s="17">
        <v>1.4758971111008601E-2</v>
      </c>
      <c r="AF32" s="17"/>
      <c r="AG32" s="17">
        <v>7.1798344556999001E-3</v>
      </c>
      <c r="AH32" s="17">
        <v>3.7363234166075299E-3</v>
      </c>
      <c r="AI32" s="17">
        <v>2.44940715816568E-3</v>
      </c>
      <c r="AJ32" s="17"/>
      <c r="AK32" s="17">
        <v>2.9101890958341298E-3</v>
      </c>
      <c r="AL32" s="17">
        <v>3.2943148075916398E-3</v>
      </c>
      <c r="AM32" s="17">
        <v>5.7778331822891504E-3</v>
      </c>
      <c r="AN32" s="17"/>
      <c r="AO32" s="17">
        <v>2.3873870718322001E-2</v>
      </c>
      <c r="AP32" s="17">
        <v>2.6354616056729202E-3</v>
      </c>
      <c r="AQ32" s="17">
        <v>1.25155862389079E-3</v>
      </c>
      <c r="AR32" s="17"/>
      <c r="AS32" s="17">
        <v>5.4384825510636899E-2</v>
      </c>
      <c r="AT32" s="17">
        <v>0</v>
      </c>
      <c r="AU32" s="17">
        <v>0</v>
      </c>
      <c r="AV32" s="17">
        <v>0</v>
      </c>
      <c r="AW32" s="17">
        <v>0</v>
      </c>
      <c r="AX32" s="17">
        <v>0</v>
      </c>
      <c r="AY32" s="17">
        <v>0</v>
      </c>
      <c r="AZ32" s="17">
        <v>6.9772293044711702E-3</v>
      </c>
      <c r="BA32" s="17">
        <v>0</v>
      </c>
      <c r="BB32" s="17">
        <v>5.5742809297459096E-3</v>
      </c>
      <c r="BC32" s="17">
        <v>0</v>
      </c>
      <c r="BD32" s="17">
        <v>0</v>
      </c>
      <c r="BE32" s="17">
        <v>0</v>
      </c>
      <c r="BF32" s="17">
        <v>0</v>
      </c>
      <c r="BG32" s="17">
        <v>0</v>
      </c>
    </row>
    <row r="33" spans="2:59" x14ac:dyDescent="0.35">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row>
    <row r="34" spans="2:59" x14ac:dyDescent="0.35">
      <c r="B34" s="6" t="s">
        <v>100</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row>
    <row r="35" spans="2:59" x14ac:dyDescent="0.35">
      <c r="B35" s="24" t="s">
        <v>86</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row>
    <row r="36" spans="2:59" x14ac:dyDescent="0.35">
      <c r="B36" t="s">
        <v>89</v>
      </c>
      <c r="C36" s="17">
        <v>0.70804672718711004</v>
      </c>
      <c r="D36" s="17">
        <v>0.70299432580246601</v>
      </c>
      <c r="E36" s="17">
        <v>0.71567050910283103</v>
      </c>
      <c r="F36" s="17"/>
      <c r="G36" s="17">
        <v>0.69198253207923399</v>
      </c>
      <c r="H36" s="17">
        <v>0.64288387964303895</v>
      </c>
      <c r="I36" s="17">
        <v>0.72775639075599896</v>
      </c>
      <c r="J36" s="17">
        <v>0.62163469972067797</v>
      </c>
      <c r="K36" s="17">
        <v>0.76425386597725298</v>
      </c>
      <c r="L36" s="17">
        <v>0.75622505153999098</v>
      </c>
      <c r="M36" s="17"/>
      <c r="N36" s="17">
        <v>0.73973026352092797</v>
      </c>
      <c r="O36" s="17">
        <v>0.70808226894601201</v>
      </c>
      <c r="P36" s="17">
        <v>0.70432121113580504</v>
      </c>
      <c r="Q36" s="17">
        <v>0.68726672437980196</v>
      </c>
      <c r="R36" s="17">
        <v>0.68030966140237104</v>
      </c>
      <c r="S36" s="17"/>
      <c r="T36" s="17">
        <v>0.69320252383288095</v>
      </c>
      <c r="U36" s="17">
        <v>0.71178499844746601</v>
      </c>
      <c r="V36" s="17"/>
      <c r="W36" s="17">
        <v>0.69902992556153798</v>
      </c>
      <c r="X36" s="17">
        <v>0.71842496070977402</v>
      </c>
      <c r="Y36" s="17"/>
      <c r="Z36" s="17">
        <v>0.69858107832734395</v>
      </c>
      <c r="AA36" s="17">
        <v>0.67134892027562199</v>
      </c>
      <c r="AB36" s="17">
        <v>0.74410526552089595</v>
      </c>
      <c r="AC36" s="17"/>
      <c r="AD36" s="17">
        <v>0.72293756811459398</v>
      </c>
      <c r="AE36" s="17">
        <v>0.68009324764128998</v>
      </c>
      <c r="AF36" s="17"/>
      <c r="AG36" s="17">
        <v>0.80045053359681695</v>
      </c>
      <c r="AH36" s="17">
        <v>0.71498850716801399</v>
      </c>
      <c r="AI36" s="17">
        <v>0.68228873320797101</v>
      </c>
      <c r="AJ36" s="17"/>
      <c r="AK36" s="17">
        <v>0.760378848651453</v>
      </c>
      <c r="AL36" s="17">
        <v>0.71836754769334599</v>
      </c>
      <c r="AM36" s="17">
        <v>0.62230773741765699</v>
      </c>
      <c r="AN36" s="17"/>
      <c r="AO36" s="17">
        <v>0.71076699970520296</v>
      </c>
      <c r="AP36" s="17">
        <v>0.72077277509184501</v>
      </c>
      <c r="AQ36" s="17">
        <v>0.703247295931826</v>
      </c>
      <c r="AR36" s="17"/>
      <c r="AS36" s="17">
        <v>0.59556262013118999</v>
      </c>
      <c r="AT36" s="17">
        <v>0.64082317011205203</v>
      </c>
      <c r="AU36" s="17">
        <v>0.72310149510931199</v>
      </c>
      <c r="AV36" s="17">
        <v>0.74448019730179205</v>
      </c>
      <c r="AW36" s="17">
        <v>0.65165501204200504</v>
      </c>
      <c r="AX36" s="17">
        <v>0.72552278672232096</v>
      </c>
      <c r="AY36" s="17">
        <v>0.67181108275868595</v>
      </c>
      <c r="AZ36" s="17">
        <v>0.75761810927440598</v>
      </c>
      <c r="BA36" s="17">
        <v>0.74303990204582304</v>
      </c>
      <c r="BB36" s="17">
        <v>0.74692828451896198</v>
      </c>
      <c r="BC36" s="17">
        <v>0.79162139033192402</v>
      </c>
      <c r="BD36" s="17">
        <v>0.816739380581054</v>
      </c>
      <c r="BE36" s="17">
        <v>0.71000119383667004</v>
      </c>
      <c r="BF36" s="17">
        <v>0.74337852416434802</v>
      </c>
      <c r="BG36" s="17">
        <v>0.690760510644712</v>
      </c>
    </row>
    <row r="37" spans="2:59" x14ac:dyDescent="0.35">
      <c r="B37" t="s">
        <v>67</v>
      </c>
      <c r="C37" s="17">
        <v>0.539494112801154</v>
      </c>
      <c r="D37" s="17">
        <v>0.50826668341090397</v>
      </c>
      <c r="E37" s="17">
        <v>0.57080768393813897</v>
      </c>
      <c r="F37" s="17"/>
      <c r="G37" s="17">
        <v>0.42018963765184297</v>
      </c>
      <c r="H37" s="17">
        <v>0.49827913097301701</v>
      </c>
      <c r="I37" s="17">
        <v>0.55256166924146</v>
      </c>
      <c r="J37" s="17">
        <v>0.48666789878595401</v>
      </c>
      <c r="K37" s="17">
        <v>0.570503227753275</v>
      </c>
      <c r="L37" s="17">
        <v>0.60373445894030198</v>
      </c>
      <c r="M37" s="17"/>
      <c r="N37" s="17">
        <v>0.53346593440702295</v>
      </c>
      <c r="O37" s="17">
        <v>0.58056783493522002</v>
      </c>
      <c r="P37" s="17">
        <v>0.51379661564394696</v>
      </c>
      <c r="Q37" s="17">
        <v>0.55637667248176403</v>
      </c>
      <c r="R37" s="17">
        <v>0.49159249631852397</v>
      </c>
      <c r="S37" s="17"/>
      <c r="T37" s="17">
        <v>0.47140364949522801</v>
      </c>
      <c r="U37" s="17">
        <v>0.55664158889042203</v>
      </c>
      <c r="V37" s="17"/>
      <c r="W37" s="17">
        <v>0.48910977904423703</v>
      </c>
      <c r="X37" s="17">
        <v>0.57267677773478598</v>
      </c>
      <c r="Y37" s="17"/>
      <c r="Z37" s="17">
        <v>0.60959484123199204</v>
      </c>
      <c r="AA37" s="17">
        <v>0.53161073325048502</v>
      </c>
      <c r="AB37" s="17">
        <v>0.49944434000311499</v>
      </c>
      <c r="AC37" s="17"/>
      <c r="AD37" s="17">
        <v>0.55639373763591904</v>
      </c>
      <c r="AE37" s="17">
        <v>0.50776969109447101</v>
      </c>
      <c r="AF37" s="17"/>
      <c r="AG37" s="17">
        <v>0.47400582558771198</v>
      </c>
      <c r="AH37" s="17">
        <v>0.51745580239001199</v>
      </c>
      <c r="AI37" s="17">
        <v>0.58555848016742695</v>
      </c>
      <c r="AJ37" s="17"/>
      <c r="AK37" s="17">
        <v>0.60934805878381704</v>
      </c>
      <c r="AL37" s="17">
        <v>0.53364518704694597</v>
      </c>
      <c r="AM37" s="17">
        <v>0.45527381085229801</v>
      </c>
      <c r="AN37" s="17"/>
      <c r="AO37" s="17">
        <v>0.51311583208316502</v>
      </c>
      <c r="AP37" s="17">
        <v>0.60099572472841201</v>
      </c>
      <c r="AQ37" s="17">
        <v>0.479606286426075</v>
      </c>
      <c r="AR37" s="17"/>
      <c r="AS37" s="17">
        <v>0.39505428868464598</v>
      </c>
      <c r="AT37" s="17">
        <v>0.52443706106656296</v>
      </c>
      <c r="AU37" s="17">
        <v>0.60599207402511501</v>
      </c>
      <c r="AV37" s="17">
        <v>0.56458830531575699</v>
      </c>
      <c r="AW37" s="17">
        <v>0.53572406102111703</v>
      </c>
      <c r="AX37" s="17">
        <v>0.42280610282313902</v>
      </c>
      <c r="AY37" s="17">
        <v>0.56913793253981904</v>
      </c>
      <c r="AZ37" s="17">
        <v>0.60789570610444699</v>
      </c>
      <c r="BA37" s="17">
        <v>0.58883523481302802</v>
      </c>
      <c r="BB37" s="17">
        <v>0.556501172825978</v>
      </c>
      <c r="BC37" s="17">
        <v>0.71199482008483295</v>
      </c>
      <c r="BD37" s="17">
        <v>0.58596911252825101</v>
      </c>
      <c r="BE37" s="17">
        <v>0.38632588238975801</v>
      </c>
      <c r="BF37" s="17">
        <v>0.61195174129827001</v>
      </c>
      <c r="BG37" s="17">
        <v>0.458592507060683</v>
      </c>
    </row>
    <row r="38" spans="2:59" x14ac:dyDescent="0.35">
      <c r="B38" t="s">
        <v>90</v>
      </c>
      <c r="C38" s="17">
        <v>0.38312731909810799</v>
      </c>
      <c r="D38" s="17">
        <v>0.40087592308945902</v>
      </c>
      <c r="E38" s="17">
        <v>0.36611152849672102</v>
      </c>
      <c r="F38" s="17"/>
      <c r="G38" s="17">
        <v>0.40486930355732498</v>
      </c>
      <c r="H38" s="17">
        <v>0.410095004435861</v>
      </c>
      <c r="I38" s="17">
        <v>0.39535425440400901</v>
      </c>
      <c r="J38" s="17">
        <v>0.401852593195207</v>
      </c>
      <c r="K38" s="17">
        <v>0.37486170118529999</v>
      </c>
      <c r="L38" s="17">
        <v>0.35013492927126599</v>
      </c>
      <c r="M38" s="17"/>
      <c r="N38" s="17">
        <v>0.32920443759787998</v>
      </c>
      <c r="O38" s="17">
        <v>0.40115523683997101</v>
      </c>
      <c r="P38" s="17">
        <v>0.459457993650772</v>
      </c>
      <c r="Q38" s="17">
        <v>0.35386802580233701</v>
      </c>
      <c r="R38" s="17">
        <v>0.40667960943465498</v>
      </c>
      <c r="S38" s="17"/>
      <c r="T38" s="17">
        <v>0.33548454910720599</v>
      </c>
      <c r="U38" s="17">
        <v>0.39512537608848203</v>
      </c>
      <c r="V38" s="17"/>
      <c r="W38" s="17">
        <v>0.36604868452047401</v>
      </c>
      <c r="X38" s="17">
        <v>0.38937896038887698</v>
      </c>
      <c r="Y38" s="17"/>
      <c r="Z38" s="17">
        <v>0.395568844240057</v>
      </c>
      <c r="AA38" s="17">
        <v>0.39213337845506302</v>
      </c>
      <c r="AB38" s="17">
        <v>0.35558074800582101</v>
      </c>
      <c r="AC38" s="17"/>
      <c r="AD38" s="17">
        <v>0.35981228624320999</v>
      </c>
      <c r="AE38" s="17">
        <v>0.42689491403739699</v>
      </c>
      <c r="AF38" s="17"/>
      <c r="AG38" s="17">
        <v>0.38934112032357399</v>
      </c>
      <c r="AH38" s="17">
        <v>0.35075929371292802</v>
      </c>
      <c r="AI38" s="17">
        <v>0.413663384402989</v>
      </c>
      <c r="AJ38" s="17"/>
      <c r="AK38" s="17">
        <v>0.39246951380374001</v>
      </c>
      <c r="AL38" s="17">
        <v>0.37731378142524502</v>
      </c>
      <c r="AM38" s="17">
        <v>0.40980056836845402</v>
      </c>
      <c r="AN38" s="17"/>
      <c r="AO38" s="17">
        <v>0.37102189272952502</v>
      </c>
      <c r="AP38" s="17">
        <v>0.38296060106054702</v>
      </c>
      <c r="AQ38" s="17">
        <v>0.38754847885096599</v>
      </c>
      <c r="AR38" s="17"/>
      <c r="AS38" s="17">
        <v>0.51895945372864305</v>
      </c>
      <c r="AT38" s="17">
        <v>0.454671595104434</v>
      </c>
      <c r="AU38" s="17">
        <v>0.45379914342160699</v>
      </c>
      <c r="AV38" s="17">
        <v>0.355263577453865</v>
      </c>
      <c r="AW38" s="17">
        <v>0.404961198905335</v>
      </c>
      <c r="AX38" s="17">
        <v>0.47964106564577902</v>
      </c>
      <c r="AY38" s="17">
        <v>0.38421560072413702</v>
      </c>
      <c r="AZ38" s="17">
        <v>0.28033384067945699</v>
      </c>
      <c r="BA38" s="17">
        <v>0.17600345618853999</v>
      </c>
      <c r="BB38" s="17">
        <v>0.30291781786775701</v>
      </c>
      <c r="BC38" s="17">
        <v>0.30240864223809799</v>
      </c>
      <c r="BD38" s="17">
        <v>0.28291230128320499</v>
      </c>
      <c r="BE38" s="17">
        <v>0.367167120231009</v>
      </c>
      <c r="BF38" s="17">
        <v>0.194606376580785</v>
      </c>
      <c r="BG38" s="17">
        <v>0.17375070737166701</v>
      </c>
    </row>
    <row r="39" spans="2:59" x14ac:dyDescent="0.35">
      <c r="B39" t="s">
        <v>91</v>
      </c>
      <c r="C39" s="17">
        <v>0.233426172244667</v>
      </c>
      <c r="D39" s="17">
        <v>0.20691905893395099</v>
      </c>
      <c r="E39" s="17">
        <v>0.25702149283731202</v>
      </c>
      <c r="F39" s="17"/>
      <c r="G39" s="17">
        <v>0.179682056554475</v>
      </c>
      <c r="H39" s="17">
        <v>9.48084183955855E-2</v>
      </c>
      <c r="I39" s="17">
        <v>0.23334662066143799</v>
      </c>
      <c r="J39" s="17">
        <v>0.24424387486423299</v>
      </c>
      <c r="K39" s="17">
        <v>0.28958626683615701</v>
      </c>
      <c r="L39" s="17">
        <v>0.26993279712054602</v>
      </c>
      <c r="M39" s="17"/>
      <c r="N39" s="17">
        <v>0.27591289324550999</v>
      </c>
      <c r="O39" s="17">
        <v>0.21717263869835299</v>
      </c>
      <c r="P39" s="17">
        <v>0.18344398891336999</v>
      </c>
      <c r="Q39" s="17">
        <v>0.23044186651682999</v>
      </c>
      <c r="R39" s="17">
        <v>0.25515440034091103</v>
      </c>
      <c r="S39" s="17"/>
      <c r="T39" s="17">
        <v>0.192453759773031</v>
      </c>
      <c r="U39" s="17">
        <v>0.24374440814828099</v>
      </c>
      <c r="V39" s="17"/>
      <c r="W39" s="17">
        <v>0.230799391366104</v>
      </c>
      <c r="X39" s="17">
        <v>0.238434291211257</v>
      </c>
      <c r="Y39" s="17"/>
      <c r="Z39" s="17">
        <v>0.23045769127155</v>
      </c>
      <c r="AA39" s="17">
        <v>0.24880357934275801</v>
      </c>
      <c r="AB39" s="17">
        <v>0.20332592635818</v>
      </c>
      <c r="AC39" s="17"/>
      <c r="AD39" s="17">
        <v>0.24033679217641299</v>
      </c>
      <c r="AE39" s="17">
        <v>0.220453374143354</v>
      </c>
      <c r="AF39" s="17"/>
      <c r="AG39" s="17">
        <v>0.17657319965931201</v>
      </c>
      <c r="AH39" s="17">
        <v>0.23996216295939099</v>
      </c>
      <c r="AI39" s="17">
        <v>0.242199243846419</v>
      </c>
      <c r="AJ39" s="17"/>
      <c r="AK39" s="17">
        <v>0.20814277363848499</v>
      </c>
      <c r="AL39" s="17">
        <v>0.23971460196883701</v>
      </c>
      <c r="AM39" s="17">
        <v>0.27191990224558699</v>
      </c>
      <c r="AN39" s="17"/>
      <c r="AO39" s="17">
        <v>7.5111570276611195E-2</v>
      </c>
      <c r="AP39" s="17">
        <v>0.23516423888513299</v>
      </c>
      <c r="AQ39" s="17">
        <v>0.26243997461107399</v>
      </c>
      <c r="AR39" s="17"/>
      <c r="AS39" s="17">
        <v>0.19339714516965201</v>
      </c>
      <c r="AT39" s="17">
        <v>0.192601125918129</v>
      </c>
      <c r="AU39" s="17">
        <v>0.27128647602146</v>
      </c>
      <c r="AV39" s="17">
        <v>0.234119557065599</v>
      </c>
      <c r="AW39" s="17">
        <v>0.219028315601799</v>
      </c>
      <c r="AX39" s="17">
        <v>0.30134172034809198</v>
      </c>
      <c r="AY39" s="17">
        <v>0.28369019024596998</v>
      </c>
      <c r="AZ39" s="17">
        <v>0.280450174519773</v>
      </c>
      <c r="BA39" s="17">
        <v>0.36695389042524201</v>
      </c>
      <c r="BB39" s="17">
        <v>0.177736873974151</v>
      </c>
      <c r="BC39" s="17">
        <v>0.109460853564898</v>
      </c>
      <c r="BD39" s="17">
        <v>0.22954188891609001</v>
      </c>
      <c r="BE39" s="17">
        <v>0.32337697819765499</v>
      </c>
      <c r="BF39" s="17">
        <v>0.200309043316967</v>
      </c>
      <c r="BG39" s="17">
        <v>0.15625476402785099</v>
      </c>
    </row>
    <row r="40" spans="2:59" x14ac:dyDescent="0.35">
      <c r="B40" t="s">
        <v>92</v>
      </c>
      <c r="C40" s="17">
        <v>0.22943263286941701</v>
      </c>
      <c r="D40" s="17">
        <v>0.19433068200091699</v>
      </c>
      <c r="E40" s="17">
        <v>0.263078231565748</v>
      </c>
      <c r="F40" s="17"/>
      <c r="G40" s="17">
        <v>0.135648254882245</v>
      </c>
      <c r="H40" s="17">
        <v>0.167610277436649</v>
      </c>
      <c r="I40" s="17">
        <v>0.22396739592765</v>
      </c>
      <c r="J40" s="17">
        <v>0.25003942746076102</v>
      </c>
      <c r="K40" s="17">
        <v>0.26348214454407198</v>
      </c>
      <c r="L40" s="17">
        <v>0.25307231020195198</v>
      </c>
      <c r="M40" s="17"/>
      <c r="N40" s="17">
        <v>0.247250990847905</v>
      </c>
      <c r="O40" s="17">
        <v>0.21066389486012899</v>
      </c>
      <c r="P40" s="17">
        <v>0.16479367545898699</v>
      </c>
      <c r="Q40" s="17">
        <v>0.25900372222496798</v>
      </c>
      <c r="R40" s="17">
        <v>0.274645095279199</v>
      </c>
      <c r="S40" s="17"/>
      <c r="T40" s="17">
        <v>0.21702212714928601</v>
      </c>
      <c r="U40" s="17">
        <v>0.232558016950525</v>
      </c>
      <c r="V40" s="17"/>
      <c r="W40" s="17">
        <v>0.198280387542241</v>
      </c>
      <c r="X40" s="17">
        <v>0.251255695538183</v>
      </c>
      <c r="Y40" s="17"/>
      <c r="Z40" s="17">
        <v>0.111624305742428</v>
      </c>
      <c r="AA40" s="17">
        <v>0.21517697561461299</v>
      </c>
      <c r="AB40" s="17">
        <v>0.34420236410140898</v>
      </c>
      <c r="AC40" s="17"/>
      <c r="AD40" s="17">
        <v>0.20204664536838801</v>
      </c>
      <c r="AE40" s="17">
        <v>0.28084233129948599</v>
      </c>
      <c r="AF40" s="17"/>
      <c r="AG40" s="17">
        <v>0.363660901618929</v>
      </c>
      <c r="AH40" s="17">
        <v>0.24710452336650199</v>
      </c>
      <c r="AI40" s="17">
        <v>0.180300548120297</v>
      </c>
      <c r="AJ40" s="17"/>
      <c r="AK40" s="17">
        <v>0.19080720823127501</v>
      </c>
      <c r="AL40" s="17">
        <v>0.237037521370559</v>
      </c>
      <c r="AM40" s="17">
        <v>0.27780777333087803</v>
      </c>
      <c r="AN40" s="17"/>
      <c r="AO40" s="17">
        <v>0.23764299267070099</v>
      </c>
      <c r="AP40" s="17">
        <v>0.20966905523954599</v>
      </c>
      <c r="AQ40" s="17">
        <v>0.25325586942758999</v>
      </c>
      <c r="AR40" s="17"/>
      <c r="AS40" s="17">
        <v>0.21681561136164201</v>
      </c>
      <c r="AT40" s="17">
        <v>0.19623217370447599</v>
      </c>
      <c r="AU40" s="17">
        <v>0.15520386725589999</v>
      </c>
      <c r="AV40" s="17">
        <v>0.22621545171895699</v>
      </c>
      <c r="AW40" s="17">
        <v>0.27524179402957799</v>
      </c>
      <c r="AX40" s="17">
        <v>0.25934484514923101</v>
      </c>
      <c r="AY40" s="17">
        <v>0.186093899424677</v>
      </c>
      <c r="AZ40" s="17">
        <v>0.197555480979097</v>
      </c>
      <c r="BA40" s="17">
        <v>0.16869539360060201</v>
      </c>
      <c r="BB40" s="17">
        <v>0.32938554915489898</v>
      </c>
      <c r="BC40" s="17">
        <v>0.28670788534993902</v>
      </c>
      <c r="BD40" s="17">
        <v>0.20791874780494299</v>
      </c>
      <c r="BE40" s="17">
        <v>0.26302715157530698</v>
      </c>
      <c r="BF40" s="17">
        <v>0.19017680728559799</v>
      </c>
      <c r="BG40" s="17">
        <v>0.26169938491955602</v>
      </c>
    </row>
    <row r="41" spans="2:59" x14ac:dyDescent="0.35">
      <c r="B41" t="s">
        <v>93</v>
      </c>
      <c r="C41" s="17">
        <v>0.203974300344096</v>
      </c>
      <c r="D41" s="17">
        <v>0.233472771106009</v>
      </c>
      <c r="E41" s="17">
        <v>0.17527445251957299</v>
      </c>
      <c r="F41" s="17"/>
      <c r="G41" s="17">
        <v>0.16922890511408101</v>
      </c>
      <c r="H41" s="17">
        <v>0.20532738185702601</v>
      </c>
      <c r="I41" s="17">
        <v>0.21857651149132301</v>
      </c>
      <c r="J41" s="17">
        <v>0.230592252913222</v>
      </c>
      <c r="K41" s="17">
        <v>0.19241884663293399</v>
      </c>
      <c r="L41" s="17">
        <v>0.19470962371441</v>
      </c>
      <c r="M41" s="17"/>
      <c r="N41" s="17">
        <v>0.17360206389100599</v>
      </c>
      <c r="O41" s="17">
        <v>0.18588164597081699</v>
      </c>
      <c r="P41" s="17">
        <v>0.293061150184384</v>
      </c>
      <c r="Q41" s="17">
        <v>0.18482197823142299</v>
      </c>
      <c r="R41" s="17">
        <v>0.18955633667466101</v>
      </c>
      <c r="S41" s="17"/>
      <c r="T41" s="17">
        <v>0.260288737747426</v>
      </c>
      <c r="U41" s="17">
        <v>0.189792424910006</v>
      </c>
      <c r="V41" s="17"/>
      <c r="W41" s="17">
        <v>0.223734905666745</v>
      </c>
      <c r="X41" s="17">
        <v>0.19018271347092799</v>
      </c>
      <c r="Y41" s="17"/>
      <c r="Z41" s="17">
        <v>0.20797873931836799</v>
      </c>
      <c r="AA41" s="17">
        <v>0.21820395981371399</v>
      </c>
      <c r="AB41" s="17">
        <v>0.18903652431687001</v>
      </c>
      <c r="AC41" s="17"/>
      <c r="AD41" s="17">
        <v>0.207895160398748</v>
      </c>
      <c r="AE41" s="17">
        <v>0.19661395838131099</v>
      </c>
      <c r="AF41" s="17"/>
      <c r="AG41" s="17">
        <v>0.16170101683979601</v>
      </c>
      <c r="AH41" s="17">
        <v>0.22142072243754199</v>
      </c>
      <c r="AI41" s="17">
        <v>0.20250682211132101</v>
      </c>
      <c r="AJ41" s="17"/>
      <c r="AK41" s="17">
        <v>0.21214723854907899</v>
      </c>
      <c r="AL41" s="17">
        <v>0.20844793639355499</v>
      </c>
      <c r="AM41" s="17">
        <v>0.17111203574104</v>
      </c>
      <c r="AN41" s="17"/>
      <c r="AO41" s="17">
        <v>0.29788786201031298</v>
      </c>
      <c r="AP41" s="17">
        <v>0.21291062982442799</v>
      </c>
      <c r="AQ41" s="17">
        <v>0.17583492867066</v>
      </c>
      <c r="AR41" s="17"/>
      <c r="AS41" s="17">
        <v>0.158485569428861</v>
      </c>
      <c r="AT41" s="17">
        <v>0.27469176261406503</v>
      </c>
      <c r="AU41" s="17">
        <v>0.21383823289749401</v>
      </c>
      <c r="AV41" s="17">
        <v>0.24021530652664599</v>
      </c>
      <c r="AW41" s="17">
        <v>0.20704883150731701</v>
      </c>
      <c r="AX41" s="17">
        <v>0.17083823655848601</v>
      </c>
      <c r="AY41" s="17">
        <v>0.22671882651126099</v>
      </c>
      <c r="AZ41" s="17">
        <v>0.142964115699975</v>
      </c>
      <c r="BA41" s="17">
        <v>0.114065127789617</v>
      </c>
      <c r="BB41" s="17">
        <v>0.20377625581630401</v>
      </c>
      <c r="BC41" s="17">
        <v>0.21192700396893799</v>
      </c>
      <c r="BD41" s="17">
        <v>0.21973153565574099</v>
      </c>
      <c r="BE41" s="17">
        <v>0.121763973671704</v>
      </c>
      <c r="BF41" s="17">
        <v>0.24068916139287</v>
      </c>
      <c r="BG41" s="17">
        <v>0.22135167907251699</v>
      </c>
    </row>
    <row r="42" spans="2:59" x14ac:dyDescent="0.35">
      <c r="B42" t="s">
        <v>94</v>
      </c>
      <c r="C42" s="17">
        <v>0.19862098709328299</v>
      </c>
      <c r="D42" s="17">
        <v>0.20682695010025301</v>
      </c>
      <c r="E42" s="17">
        <v>0.18973481534336401</v>
      </c>
      <c r="F42" s="17"/>
      <c r="G42" s="17">
        <v>0.31282295515715303</v>
      </c>
      <c r="H42" s="17">
        <v>0.18434801505186901</v>
      </c>
      <c r="I42" s="17">
        <v>0.18309037594252001</v>
      </c>
      <c r="J42" s="17">
        <v>0.187464728020525</v>
      </c>
      <c r="K42" s="17">
        <v>0.22435907876113201</v>
      </c>
      <c r="L42" s="17">
        <v>0.17115611881699999</v>
      </c>
      <c r="M42" s="17"/>
      <c r="N42" s="17">
        <v>0.20246136224828701</v>
      </c>
      <c r="O42" s="17">
        <v>0.20857216861438499</v>
      </c>
      <c r="P42" s="17">
        <v>0.18813376576888</v>
      </c>
      <c r="Q42" s="17">
        <v>0.20398546921097599</v>
      </c>
      <c r="R42" s="17">
        <v>0.178971492059701</v>
      </c>
      <c r="S42" s="17"/>
      <c r="T42" s="17">
        <v>0.21128983942711199</v>
      </c>
      <c r="U42" s="17">
        <v>0.19543054261801601</v>
      </c>
      <c r="V42" s="17"/>
      <c r="W42" s="17">
        <v>0.217398372942568</v>
      </c>
      <c r="X42" s="17">
        <v>0.194170432114351</v>
      </c>
      <c r="Y42" s="17"/>
      <c r="Z42" s="17">
        <v>0.27154455799313199</v>
      </c>
      <c r="AA42" s="17">
        <v>0.20449282267189001</v>
      </c>
      <c r="AB42" s="17">
        <v>0.13101969389528201</v>
      </c>
      <c r="AC42" s="17"/>
      <c r="AD42" s="17">
        <v>0.228693036958309</v>
      </c>
      <c r="AE42" s="17">
        <v>0.142168941510595</v>
      </c>
      <c r="AF42" s="17"/>
      <c r="AG42" s="17">
        <v>0.113587826336703</v>
      </c>
      <c r="AH42" s="17">
        <v>0.184137452642364</v>
      </c>
      <c r="AI42" s="17">
        <v>0.237720197452475</v>
      </c>
      <c r="AJ42" s="17"/>
      <c r="AK42" s="17">
        <v>0.228850427812617</v>
      </c>
      <c r="AL42" s="17">
        <v>0.191977188458717</v>
      </c>
      <c r="AM42" s="17">
        <v>0.187223262034245</v>
      </c>
      <c r="AN42" s="17"/>
      <c r="AO42" s="17">
        <v>0.30362981919753601</v>
      </c>
      <c r="AP42" s="17">
        <v>0.188400907850067</v>
      </c>
      <c r="AQ42" s="17">
        <v>0.20957917687557001</v>
      </c>
      <c r="AR42" s="17"/>
      <c r="AS42" s="17">
        <v>0.23839643894593901</v>
      </c>
      <c r="AT42" s="17">
        <v>0.18159111764880601</v>
      </c>
      <c r="AU42" s="17">
        <v>0.261743753920327</v>
      </c>
      <c r="AV42" s="17">
        <v>0.24063810123601401</v>
      </c>
      <c r="AW42" s="17">
        <v>9.7934697194397596E-2</v>
      </c>
      <c r="AX42" s="17">
        <v>0.174319046972185</v>
      </c>
      <c r="AY42" s="17">
        <v>0.13347044940276601</v>
      </c>
      <c r="AZ42" s="17">
        <v>0.13430509059047299</v>
      </c>
      <c r="BA42" s="17">
        <v>0.38907630842359298</v>
      </c>
      <c r="BB42" s="17">
        <v>0.22117196219211699</v>
      </c>
      <c r="BC42" s="17">
        <v>0.20564308805470199</v>
      </c>
      <c r="BD42" s="17">
        <v>0.14976561751551201</v>
      </c>
      <c r="BE42" s="17">
        <v>0.282813207167946</v>
      </c>
      <c r="BF42" s="17">
        <v>0.136917160669005</v>
      </c>
      <c r="BG42" s="17">
        <v>0.389104034804717</v>
      </c>
    </row>
    <row r="43" spans="2:59" x14ac:dyDescent="0.35">
      <c r="B43" t="s">
        <v>95</v>
      </c>
      <c r="C43" s="17">
        <v>0.14606204617167101</v>
      </c>
      <c r="D43" s="17">
        <v>0.15864933808178699</v>
      </c>
      <c r="E43" s="17">
        <v>0.134937698296373</v>
      </c>
      <c r="F43" s="17"/>
      <c r="G43" s="17">
        <v>0.153857847383956</v>
      </c>
      <c r="H43" s="17">
        <v>0.14957129314922099</v>
      </c>
      <c r="I43" s="17">
        <v>0.118771770680318</v>
      </c>
      <c r="J43" s="17">
        <v>0.133657645905255</v>
      </c>
      <c r="K43" s="17">
        <v>0.12000820905255601</v>
      </c>
      <c r="L43" s="17">
        <v>0.18146414002841699</v>
      </c>
      <c r="M43" s="17"/>
      <c r="N43" s="17">
        <v>0.14324981194483999</v>
      </c>
      <c r="O43" s="17">
        <v>0.13783404217051301</v>
      </c>
      <c r="P43" s="17">
        <v>0.14895271419249501</v>
      </c>
      <c r="Q43" s="17">
        <v>0.140709362739143</v>
      </c>
      <c r="R43" s="17">
        <v>0.17392078676667899</v>
      </c>
      <c r="S43" s="17"/>
      <c r="T43" s="17">
        <v>0.152484895157008</v>
      </c>
      <c r="U43" s="17">
        <v>0.14444455608490001</v>
      </c>
      <c r="V43" s="17"/>
      <c r="W43" s="17">
        <v>0.177421645008983</v>
      </c>
      <c r="X43" s="17">
        <v>0.125487730346374</v>
      </c>
      <c r="Y43" s="17"/>
      <c r="Z43" s="17">
        <v>0.13215857933215899</v>
      </c>
      <c r="AA43" s="17">
        <v>0.18155609714954499</v>
      </c>
      <c r="AB43" s="17">
        <v>0.164780022401113</v>
      </c>
      <c r="AC43" s="17"/>
      <c r="AD43" s="17">
        <v>0.153232652145052</v>
      </c>
      <c r="AE43" s="17">
        <v>0.13260119541219101</v>
      </c>
      <c r="AF43" s="17"/>
      <c r="AG43" s="17">
        <v>0.10322171634135099</v>
      </c>
      <c r="AH43" s="17">
        <v>0.18471836212105</v>
      </c>
      <c r="AI43" s="17">
        <v>0.12998065698067501</v>
      </c>
      <c r="AJ43" s="17"/>
      <c r="AK43" s="17">
        <v>0.14121950173780001</v>
      </c>
      <c r="AL43" s="17">
        <v>0.14281271030068099</v>
      </c>
      <c r="AM43" s="17">
        <v>0.163704085544945</v>
      </c>
      <c r="AN43" s="17"/>
      <c r="AO43" s="17">
        <v>0.11207634281303</v>
      </c>
      <c r="AP43" s="17">
        <v>0.14510063789726399</v>
      </c>
      <c r="AQ43" s="17">
        <v>0.15701302224501601</v>
      </c>
      <c r="AR43" s="17"/>
      <c r="AS43" s="17">
        <v>0.12544954337148101</v>
      </c>
      <c r="AT43" s="17">
        <v>0.152413479494524</v>
      </c>
      <c r="AU43" s="17">
        <v>6.5415493101001101E-2</v>
      </c>
      <c r="AV43" s="17">
        <v>0.10751040719268901</v>
      </c>
      <c r="AW43" s="17">
        <v>0.24474308684913501</v>
      </c>
      <c r="AX43" s="17">
        <v>0.119175889022026</v>
      </c>
      <c r="AY43" s="17">
        <v>0.14087599186319</v>
      </c>
      <c r="AZ43" s="17">
        <v>0.208642452680394</v>
      </c>
      <c r="BA43" s="17">
        <v>0.11639352127783301</v>
      </c>
      <c r="BB43" s="17">
        <v>0.21147442551686699</v>
      </c>
      <c r="BC43" s="17">
        <v>0.12223013316978</v>
      </c>
      <c r="BD43" s="17">
        <v>0.16278122460101299</v>
      </c>
      <c r="BE43" s="17">
        <v>4.6341640901154099E-2</v>
      </c>
      <c r="BF43" s="17">
        <v>0.14275402310250501</v>
      </c>
      <c r="BG43" s="17">
        <v>0.11720450036926799</v>
      </c>
    </row>
    <row r="44" spans="2:59" x14ac:dyDescent="0.35">
      <c r="B44" t="s">
        <v>96</v>
      </c>
      <c r="C44" s="17">
        <v>5.9988153022900302E-2</v>
      </c>
      <c r="D44" s="17">
        <v>5.1542127516485903E-2</v>
      </c>
      <c r="E44" s="17">
        <v>6.6043537317057199E-2</v>
      </c>
      <c r="F44" s="17"/>
      <c r="G44" s="17">
        <v>0.18670414863034099</v>
      </c>
      <c r="H44" s="17">
        <v>8.8684673653519702E-2</v>
      </c>
      <c r="I44" s="17">
        <v>3.2959254659403699E-2</v>
      </c>
      <c r="J44" s="17">
        <v>4.7619709059687397E-2</v>
      </c>
      <c r="K44" s="17">
        <v>3.9044773865625097E-2</v>
      </c>
      <c r="L44" s="17">
        <v>4.5251165296359697E-2</v>
      </c>
      <c r="M44" s="17"/>
      <c r="N44" s="17">
        <v>8.8418291074333202E-2</v>
      </c>
      <c r="O44" s="17">
        <v>5.3018371471987499E-2</v>
      </c>
      <c r="P44" s="17">
        <v>4.9180576278970101E-2</v>
      </c>
      <c r="Q44" s="17">
        <v>3.9201888323855398E-2</v>
      </c>
      <c r="R44" s="17">
        <v>6.5904278574952693E-2</v>
      </c>
      <c r="S44" s="17"/>
      <c r="T44" s="17">
        <v>5.5385475568950002E-2</v>
      </c>
      <c r="U44" s="17">
        <v>6.11472625039685E-2</v>
      </c>
      <c r="V44" s="17"/>
      <c r="W44" s="17">
        <v>6.4400996251082199E-2</v>
      </c>
      <c r="X44" s="17">
        <v>5.4828086089606799E-2</v>
      </c>
      <c r="Y44" s="17"/>
      <c r="Z44" s="17">
        <v>6.9504258721709594E-2</v>
      </c>
      <c r="AA44" s="17">
        <v>7.1619151283621701E-2</v>
      </c>
      <c r="AB44" s="17">
        <v>4.0775203978634801E-2</v>
      </c>
      <c r="AC44" s="17"/>
      <c r="AD44" s="17">
        <v>6.1314177378977798E-2</v>
      </c>
      <c r="AE44" s="17">
        <v>5.7498905109006002E-2</v>
      </c>
      <c r="AF44" s="17"/>
      <c r="AG44" s="17">
        <v>7.6852881781387494E-2</v>
      </c>
      <c r="AH44" s="17">
        <v>3.3258210391431099E-2</v>
      </c>
      <c r="AI44" s="17">
        <v>7.4387542213771196E-2</v>
      </c>
      <c r="AJ44" s="17"/>
      <c r="AK44" s="17">
        <v>4.6393034225153902E-2</v>
      </c>
      <c r="AL44" s="17">
        <v>5.5594344683399299E-2</v>
      </c>
      <c r="AM44" s="17">
        <v>6.4056511100208893E-2</v>
      </c>
      <c r="AN44" s="17"/>
      <c r="AO44" s="17">
        <v>3.32727887537001E-2</v>
      </c>
      <c r="AP44" s="17">
        <v>6.2712599711356204E-2</v>
      </c>
      <c r="AQ44" s="17">
        <v>5.4426079603810802E-2</v>
      </c>
      <c r="AR44" s="17"/>
      <c r="AS44" s="17">
        <v>0.12260186141415701</v>
      </c>
      <c r="AT44" s="17">
        <v>8.4786822838618006E-2</v>
      </c>
      <c r="AU44" s="17">
        <v>5.5964055122646399E-2</v>
      </c>
      <c r="AV44" s="17">
        <v>5.7254012452359899E-2</v>
      </c>
      <c r="AW44" s="17">
        <v>2.87965033354655E-2</v>
      </c>
      <c r="AX44" s="17">
        <v>7.57465247031089E-2</v>
      </c>
      <c r="AY44" s="17">
        <v>8.2126354811345295E-2</v>
      </c>
      <c r="AZ44" s="17">
        <v>4.3296208005688203E-2</v>
      </c>
      <c r="BA44" s="17">
        <v>0</v>
      </c>
      <c r="BB44" s="17">
        <v>5.1842531267111899E-2</v>
      </c>
      <c r="BC44" s="17">
        <v>3.7878682669651199E-2</v>
      </c>
      <c r="BD44" s="17">
        <v>0</v>
      </c>
      <c r="BE44" s="17">
        <v>3.22005337376867E-2</v>
      </c>
      <c r="BF44" s="17">
        <v>0.106226107991202</v>
      </c>
      <c r="BG44" s="17">
        <v>2.1605508432876602E-2</v>
      </c>
    </row>
    <row r="45" spans="2:59" x14ac:dyDescent="0.35">
      <c r="B45" t="s">
        <v>97</v>
      </c>
      <c r="C45" s="17">
        <v>5.8887375391871298E-2</v>
      </c>
      <c r="D45" s="17">
        <v>7.7339092853537794E-2</v>
      </c>
      <c r="E45" s="17">
        <v>4.1940683056103198E-2</v>
      </c>
      <c r="F45" s="17"/>
      <c r="G45" s="17">
        <v>7.3256150525156702E-2</v>
      </c>
      <c r="H45" s="17">
        <v>7.7627965267591206E-2</v>
      </c>
      <c r="I45" s="17">
        <v>3.5468605118219497E-2</v>
      </c>
      <c r="J45" s="17">
        <v>6.4941009466378902E-2</v>
      </c>
      <c r="K45" s="17">
        <v>6.0776801159929901E-2</v>
      </c>
      <c r="L45" s="17">
        <v>5.3459537288854102E-2</v>
      </c>
      <c r="M45" s="17"/>
      <c r="N45" s="17">
        <v>4.4382622532563899E-2</v>
      </c>
      <c r="O45" s="17">
        <v>4.5607735814051698E-2</v>
      </c>
      <c r="P45" s="17">
        <v>4.7720370007260898E-2</v>
      </c>
      <c r="Q45" s="17">
        <v>9.2896191399173197E-2</v>
      </c>
      <c r="R45" s="17">
        <v>6.7134433972984298E-2</v>
      </c>
      <c r="S45" s="17"/>
      <c r="T45" s="17">
        <v>6.18727775696317E-2</v>
      </c>
      <c r="U45" s="17">
        <v>5.8135550393559998E-2</v>
      </c>
      <c r="V45" s="17"/>
      <c r="W45" s="17">
        <v>7.5997966553762106E-2</v>
      </c>
      <c r="X45" s="17">
        <v>4.8285126328534898E-2</v>
      </c>
      <c r="Y45" s="17"/>
      <c r="Z45" s="17">
        <v>6.6258034137498298E-2</v>
      </c>
      <c r="AA45" s="17">
        <v>6.67124917790856E-2</v>
      </c>
      <c r="AB45" s="17">
        <v>5.1226217333988001E-2</v>
      </c>
      <c r="AC45" s="17"/>
      <c r="AD45" s="17">
        <v>6.4600270976675797E-2</v>
      </c>
      <c r="AE45" s="17">
        <v>4.8162977041574601E-2</v>
      </c>
      <c r="AF45" s="17"/>
      <c r="AG45" s="17">
        <v>5.1608755397414302E-2</v>
      </c>
      <c r="AH45" s="17">
        <v>4.64716283339595E-2</v>
      </c>
      <c r="AI45" s="17">
        <v>7.78937608216696E-2</v>
      </c>
      <c r="AJ45" s="17"/>
      <c r="AK45" s="17">
        <v>3.5271074431545299E-2</v>
      </c>
      <c r="AL45" s="17">
        <v>7.2888013473733401E-2</v>
      </c>
      <c r="AM45" s="17">
        <v>6.5420510520341493E-2</v>
      </c>
      <c r="AN45" s="17"/>
      <c r="AO45" s="17">
        <v>4.2429037695375302E-2</v>
      </c>
      <c r="AP45" s="17">
        <v>6.5115029091712406E-2</v>
      </c>
      <c r="AQ45" s="17">
        <v>5.7774471428836502E-2</v>
      </c>
      <c r="AR45" s="17"/>
      <c r="AS45" s="17">
        <v>2.4138842794636999E-2</v>
      </c>
      <c r="AT45" s="17">
        <v>4.7630258065743399E-2</v>
      </c>
      <c r="AU45" s="17">
        <v>6.0543189736596101E-2</v>
      </c>
      <c r="AV45" s="17">
        <v>6.7004763251965901E-2</v>
      </c>
      <c r="AW45" s="17">
        <v>6.3848564325045307E-2</v>
      </c>
      <c r="AX45" s="17">
        <v>8.9204197427861495E-2</v>
      </c>
      <c r="AY45" s="17">
        <v>4.0310719047603E-2</v>
      </c>
      <c r="AZ45" s="17">
        <v>0.10542348202094701</v>
      </c>
      <c r="BA45" s="17">
        <v>9.5753714174001706E-2</v>
      </c>
      <c r="BB45" s="17">
        <v>2.28580619686744E-2</v>
      </c>
      <c r="BC45" s="17">
        <v>5.11323198440033E-2</v>
      </c>
      <c r="BD45" s="17">
        <v>1.43637195290242E-2</v>
      </c>
      <c r="BE45" s="17">
        <v>5.3438605934774203E-2</v>
      </c>
      <c r="BF45" s="17">
        <v>0.16985271453838299</v>
      </c>
      <c r="BG45" s="17">
        <v>7.1601545864531005E-2</v>
      </c>
    </row>
    <row r="46" spans="2:59" x14ac:dyDescent="0.35">
      <c r="B46" t="s">
        <v>98</v>
      </c>
      <c r="C46" s="17">
        <v>4.8220240838496402E-2</v>
      </c>
      <c r="D46" s="17">
        <v>7.2661561670487096E-2</v>
      </c>
      <c r="E46" s="17">
        <v>2.5649790788942799E-2</v>
      </c>
      <c r="F46" s="17"/>
      <c r="G46" s="17">
        <v>6.5828698691493298E-2</v>
      </c>
      <c r="H46" s="17">
        <v>7.54970342386478E-2</v>
      </c>
      <c r="I46" s="17">
        <v>8.0419954257003198E-2</v>
      </c>
      <c r="J46" s="17">
        <v>5.6022750742257703E-2</v>
      </c>
      <c r="K46" s="17">
        <v>1.52814227351451E-2</v>
      </c>
      <c r="L46" s="17">
        <v>2.82719338703371E-2</v>
      </c>
      <c r="M46" s="17"/>
      <c r="N46" s="17">
        <v>3.2212659297736798E-2</v>
      </c>
      <c r="O46" s="17">
        <v>7.1950470578618697E-2</v>
      </c>
      <c r="P46" s="17">
        <v>4.9572985790459899E-2</v>
      </c>
      <c r="Q46" s="17">
        <v>5.2270989129288202E-2</v>
      </c>
      <c r="R46" s="17">
        <v>3.4047073407710002E-2</v>
      </c>
      <c r="S46" s="17"/>
      <c r="T46" s="17">
        <v>7.9467509336032097E-2</v>
      </c>
      <c r="U46" s="17">
        <v>4.0351124322002101E-2</v>
      </c>
      <c r="V46" s="17"/>
      <c r="W46" s="17">
        <v>5.9294024430278099E-2</v>
      </c>
      <c r="X46" s="17">
        <v>3.7855377962278697E-2</v>
      </c>
      <c r="Y46" s="17"/>
      <c r="Z46" s="17">
        <v>5.0613698513119899E-2</v>
      </c>
      <c r="AA46" s="17">
        <v>5.4803131228402198E-2</v>
      </c>
      <c r="AB46" s="17">
        <v>5.2047638084778698E-2</v>
      </c>
      <c r="AC46" s="17"/>
      <c r="AD46" s="17">
        <v>5.3217073965247497E-2</v>
      </c>
      <c r="AE46" s="17">
        <v>3.8840053830742703E-2</v>
      </c>
      <c r="AF46" s="17"/>
      <c r="AG46" s="17">
        <v>3.2328536865431301E-2</v>
      </c>
      <c r="AH46" s="17">
        <v>5.0189916315838801E-2</v>
      </c>
      <c r="AI46" s="17">
        <v>5.23062709526693E-2</v>
      </c>
      <c r="AJ46" s="17"/>
      <c r="AK46" s="17">
        <v>4.5049864241488401E-2</v>
      </c>
      <c r="AL46" s="17">
        <v>4.8544291813997803E-2</v>
      </c>
      <c r="AM46" s="17">
        <v>5.44615417736335E-2</v>
      </c>
      <c r="AN46" s="17"/>
      <c r="AO46" s="17">
        <v>6.2929286356597905E-2</v>
      </c>
      <c r="AP46" s="17">
        <v>3.2339176479106002E-2</v>
      </c>
      <c r="AQ46" s="17">
        <v>6.4717117561270202E-2</v>
      </c>
      <c r="AR46" s="17"/>
      <c r="AS46" s="17">
        <v>4.1752252880065101E-2</v>
      </c>
      <c r="AT46" s="17">
        <v>5.63414570232037E-2</v>
      </c>
      <c r="AU46" s="17">
        <v>3.4824736393407503E-2</v>
      </c>
      <c r="AV46" s="17">
        <v>5.2675502064733898E-2</v>
      </c>
      <c r="AW46" s="17">
        <v>7.4888243008015096E-2</v>
      </c>
      <c r="AX46" s="17">
        <v>6.7701084059008697E-3</v>
      </c>
      <c r="AY46" s="17">
        <v>7.29982505510475E-2</v>
      </c>
      <c r="AZ46" s="17">
        <v>4.6307264064434299E-2</v>
      </c>
      <c r="BA46" s="17">
        <v>2.8042080075518401E-2</v>
      </c>
      <c r="BB46" s="17">
        <v>9.0565264946452506E-2</v>
      </c>
      <c r="BC46" s="17">
        <v>5.1421411898872497E-2</v>
      </c>
      <c r="BD46" s="17">
        <v>1.6987294069147198E-2</v>
      </c>
      <c r="BE46" s="17">
        <v>3.22005337376867E-2</v>
      </c>
      <c r="BF46" s="17">
        <v>0</v>
      </c>
      <c r="BG46" s="17">
        <v>5.0813167993245201E-2</v>
      </c>
    </row>
    <row r="47" spans="2:59" x14ac:dyDescent="0.35">
      <c r="B47" t="s">
        <v>99</v>
      </c>
      <c r="C47" s="17">
        <v>2.5009094929071801E-2</v>
      </c>
      <c r="D47" s="17">
        <v>1.96882271766382E-2</v>
      </c>
      <c r="E47" s="17">
        <v>3.0068956987422301E-2</v>
      </c>
      <c r="F47" s="17"/>
      <c r="G47" s="17">
        <v>4.0286803808409703E-2</v>
      </c>
      <c r="H47" s="17">
        <v>7.3215881172387004E-2</v>
      </c>
      <c r="I47" s="17">
        <v>2.4094931651695201E-2</v>
      </c>
      <c r="J47" s="17">
        <v>2.3115316031720099E-2</v>
      </c>
      <c r="K47" s="17">
        <v>9.7294298665749606E-3</v>
      </c>
      <c r="L47" s="17">
        <v>9.9332893425524496E-3</v>
      </c>
      <c r="M47" s="17"/>
      <c r="N47" s="17">
        <v>2.0117968346253599E-2</v>
      </c>
      <c r="O47" s="17">
        <v>3.1497971153090498E-2</v>
      </c>
      <c r="P47" s="17">
        <v>1.6018643654663899E-2</v>
      </c>
      <c r="Q47" s="17">
        <v>2.7997412178098102E-2</v>
      </c>
      <c r="R47" s="17">
        <v>3.5535996166522997E-2</v>
      </c>
      <c r="S47" s="17"/>
      <c r="T47" s="17">
        <v>5.7903924934485297E-2</v>
      </c>
      <c r="U47" s="17">
        <v>1.6725066834799001E-2</v>
      </c>
      <c r="V47" s="17"/>
      <c r="W47" s="17">
        <v>2.9450349900899599E-2</v>
      </c>
      <c r="X47" s="17">
        <v>2.31554406561729E-2</v>
      </c>
      <c r="Y47" s="17"/>
      <c r="Z47" s="17">
        <v>2.24725675907936E-2</v>
      </c>
      <c r="AA47" s="17">
        <v>2.1283001383885801E-2</v>
      </c>
      <c r="AB47" s="17">
        <v>2.6933957643803401E-2</v>
      </c>
      <c r="AC47" s="17"/>
      <c r="AD47" s="17">
        <v>2.9027272397641898E-2</v>
      </c>
      <c r="AE47" s="17">
        <v>1.74660661487538E-2</v>
      </c>
      <c r="AF47" s="17"/>
      <c r="AG47" s="17">
        <v>4.1127950267576201E-2</v>
      </c>
      <c r="AH47" s="17">
        <v>2.06535115795431E-2</v>
      </c>
      <c r="AI47" s="17">
        <v>2.7241776184149101E-2</v>
      </c>
      <c r="AJ47" s="17"/>
      <c r="AK47" s="17">
        <v>1.8090261751444899E-2</v>
      </c>
      <c r="AL47" s="17">
        <v>2.0315124339936399E-2</v>
      </c>
      <c r="AM47" s="17">
        <v>4.7048413617137297E-2</v>
      </c>
      <c r="AN47" s="17"/>
      <c r="AO47" s="17">
        <v>2.5298594136844599E-2</v>
      </c>
      <c r="AP47" s="17">
        <v>2.06177236066592E-2</v>
      </c>
      <c r="AQ47" s="17">
        <v>2.8867454484786701E-2</v>
      </c>
      <c r="AR47" s="17"/>
      <c r="AS47" s="17">
        <v>4.5304840013332001E-2</v>
      </c>
      <c r="AT47" s="17">
        <v>2.5367715736698899E-2</v>
      </c>
      <c r="AU47" s="17">
        <v>6.5692609451469203E-3</v>
      </c>
      <c r="AV47" s="17">
        <v>1.7543392558498402E-2</v>
      </c>
      <c r="AW47" s="17">
        <v>1.61875590534746E-2</v>
      </c>
      <c r="AX47" s="17">
        <v>4.3019762057850901E-2</v>
      </c>
      <c r="AY47" s="17">
        <v>0</v>
      </c>
      <c r="AZ47" s="17">
        <v>2.4531453572460501E-2</v>
      </c>
      <c r="BA47" s="17">
        <v>2.64412860792003E-2</v>
      </c>
      <c r="BB47" s="17">
        <v>3.6052887755401102E-2</v>
      </c>
      <c r="BC47" s="17">
        <v>0</v>
      </c>
      <c r="BD47" s="17">
        <v>1.6207940934754399E-2</v>
      </c>
      <c r="BE47" s="17">
        <v>0.169085567742189</v>
      </c>
      <c r="BF47" s="17">
        <v>0</v>
      </c>
      <c r="BG47" s="17">
        <v>5.0813167993245201E-2</v>
      </c>
    </row>
    <row r="48" spans="2:59" x14ac:dyDescent="0.35">
      <c r="B48" t="s">
        <v>84</v>
      </c>
      <c r="C48" s="17">
        <v>7.56499051621132E-3</v>
      </c>
      <c r="D48" s="17">
        <v>6.0390735274318602E-3</v>
      </c>
      <c r="E48" s="17">
        <v>9.0176750117037102E-3</v>
      </c>
      <c r="F48" s="17"/>
      <c r="G48" s="17">
        <v>1.0801761379893301E-2</v>
      </c>
      <c r="H48" s="17">
        <v>1.8540207913986001E-2</v>
      </c>
      <c r="I48" s="17">
        <v>1.6495902406765E-2</v>
      </c>
      <c r="J48" s="17">
        <v>9.7525123430016805E-3</v>
      </c>
      <c r="K48" s="17">
        <v>0</v>
      </c>
      <c r="L48" s="17">
        <v>0</v>
      </c>
      <c r="M48" s="17"/>
      <c r="N48" s="17">
        <v>2.06492839257568E-3</v>
      </c>
      <c r="O48" s="17">
        <v>1.2588561951084201E-2</v>
      </c>
      <c r="P48" s="17">
        <v>7.7122143917549204E-3</v>
      </c>
      <c r="Q48" s="17">
        <v>4.58804830864933E-3</v>
      </c>
      <c r="R48" s="17">
        <v>1.81748185250796E-2</v>
      </c>
      <c r="S48" s="17"/>
      <c r="T48" s="17">
        <v>2.41241514311283E-3</v>
      </c>
      <c r="U48" s="17">
        <v>8.8625828473339208E-3</v>
      </c>
      <c r="V48" s="17"/>
      <c r="W48" s="17">
        <v>0</v>
      </c>
      <c r="X48" s="17">
        <v>8.6636462616492306E-3</v>
      </c>
      <c r="Y48" s="17"/>
      <c r="Z48" s="17">
        <v>4.6220810359706701E-3</v>
      </c>
      <c r="AA48" s="17">
        <v>1.74177851045205E-3</v>
      </c>
      <c r="AB48" s="17">
        <v>5.2071665326231097E-3</v>
      </c>
      <c r="AC48" s="17"/>
      <c r="AD48" s="17">
        <v>1.3743708073891601E-3</v>
      </c>
      <c r="AE48" s="17">
        <v>1.9186185198851E-2</v>
      </c>
      <c r="AF48" s="17"/>
      <c r="AG48" s="17">
        <v>7.1798344556999001E-3</v>
      </c>
      <c r="AH48" s="17">
        <v>3.3026200851502601E-3</v>
      </c>
      <c r="AI48" s="17">
        <v>0</v>
      </c>
      <c r="AJ48" s="17"/>
      <c r="AK48" s="17">
        <v>2.9101890958341298E-3</v>
      </c>
      <c r="AL48" s="17">
        <v>2.8945540499780401E-3</v>
      </c>
      <c r="AM48" s="17">
        <v>9.5913857142185203E-3</v>
      </c>
      <c r="AN48" s="17"/>
      <c r="AO48" s="17">
        <v>2.0776560888646801E-2</v>
      </c>
      <c r="AP48" s="17">
        <v>1.9569119551958699E-3</v>
      </c>
      <c r="AQ48" s="17">
        <v>3.4132632658047399E-3</v>
      </c>
      <c r="AR48" s="17"/>
      <c r="AS48" s="17">
        <v>5.4384825510636899E-2</v>
      </c>
      <c r="AT48" s="17">
        <v>0</v>
      </c>
      <c r="AU48" s="17">
        <v>7.5057754379175999E-3</v>
      </c>
      <c r="AV48" s="17">
        <v>0</v>
      </c>
      <c r="AW48" s="17">
        <v>0</v>
      </c>
      <c r="AX48" s="17">
        <v>0</v>
      </c>
      <c r="AY48" s="17">
        <v>0</v>
      </c>
      <c r="AZ48" s="17">
        <v>2.5645343735164999E-2</v>
      </c>
      <c r="BA48" s="17">
        <v>0</v>
      </c>
      <c r="BB48" s="17">
        <v>0</v>
      </c>
      <c r="BC48" s="17">
        <v>0</v>
      </c>
      <c r="BD48" s="17">
        <v>0</v>
      </c>
      <c r="BE48" s="17">
        <v>0</v>
      </c>
      <c r="BF48" s="17">
        <v>0</v>
      </c>
      <c r="BG48" s="17">
        <v>0</v>
      </c>
    </row>
    <row r="49" spans="2:59" x14ac:dyDescent="0.35">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row>
    <row r="50" spans="2:59" x14ac:dyDescent="0.35">
      <c r="B50" s="6" t="s">
        <v>122</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row>
    <row r="51" spans="2:59" x14ac:dyDescent="0.35">
      <c r="B51" s="24" t="s">
        <v>86</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row>
    <row r="52" spans="2:59" x14ac:dyDescent="0.35">
      <c r="B52" t="s">
        <v>110</v>
      </c>
      <c r="C52" s="17">
        <v>0.31291227703431401</v>
      </c>
      <c r="D52" s="17">
        <v>0.27866053267604801</v>
      </c>
      <c r="E52" s="17">
        <v>0.34404983311605403</v>
      </c>
      <c r="F52" s="17"/>
      <c r="G52" s="17">
        <v>0.26613368581109698</v>
      </c>
      <c r="H52" s="17">
        <v>0.23341417955798099</v>
      </c>
      <c r="I52" s="17">
        <v>0.36026169597171398</v>
      </c>
      <c r="J52" s="17">
        <v>0.37748148605540799</v>
      </c>
      <c r="K52" s="17">
        <v>0.33165302909393801</v>
      </c>
      <c r="L52" s="17">
        <v>0.281295078749011</v>
      </c>
      <c r="M52" s="17"/>
      <c r="N52" s="17">
        <v>0.26375265216035598</v>
      </c>
      <c r="O52" s="17">
        <v>0.35467994091812599</v>
      </c>
      <c r="P52" s="17">
        <v>0.33063599958634199</v>
      </c>
      <c r="Q52" s="17">
        <v>0.34433843664267</v>
      </c>
      <c r="R52" s="17">
        <v>0.26043770434119601</v>
      </c>
      <c r="S52" s="17"/>
      <c r="T52" s="17">
        <v>0.24850475130400301</v>
      </c>
      <c r="U52" s="17">
        <v>0.32913226517666599</v>
      </c>
      <c r="V52" s="17"/>
      <c r="W52" s="17">
        <v>0.29451118877346799</v>
      </c>
      <c r="X52" s="17">
        <v>0.32446051242165302</v>
      </c>
      <c r="Y52" s="17"/>
      <c r="Z52" s="17">
        <v>0.36919233745336799</v>
      </c>
      <c r="AA52" s="17">
        <v>0.32460507672704603</v>
      </c>
      <c r="AB52" s="17">
        <v>0.23193365577428601</v>
      </c>
      <c r="AC52" s="17"/>
      <c r="AD52" s="17">
        <v>0.315253683254338</v>
      </c>
      <c r="AE52" s="17">
        <v>0.30851692749034798</v>
      </c>
      <c r="AF52" s="17"/>
      <c r="AG52" s="17">
        <v>0.100770674971896</v>
      </c>
      <c r="AH52" s="17">
        <v>0.169751479463017</v>
      </c>
      <c r="AI52" s="17">
        <v>0.50305829050322404</v>
      </c>
      <c r="AJ52" s="17"/>
      <c r="AK52" s="17">
        <v>0.26678877978001397</v>
      </c>
      <c r="AL52" s="17">
        <v>0.31358470188715898</v>
      </c>
      <c r="AM52" s="17">
        <v>0.44152028819572398</v>
      </c>
      <c r="AN52" s="17"/>
      <c r="AO52" s="17">
        <v>0.27820794043441599</v>
      </c>
      <c r="AP52" s="17">
        <v>0.24134221664819</v>
      </c>
      <c r="AQ52" s="17">
        <v>0.41249314539256798</v>
      </c>
      <c r="AR52" s="17"/>
      <c r="AS52" s="17">
        <v>0.388450150035067</v>
      </c>
      <c r="AT52" s="17">
        <v>0.45150404091125601</v>
      </c>
      <c r="AU52" s="17">
        <v>0.37545880753363597</v>
      </c>
      <c r="AV52" s="17">
        <v>0.33678082181567598</v>
      </c>
      <c r="AW52" s="17">
        <v>0.41354543443515801</v>
      </c>
      <c r="AX52" s="17">
        <v>0.27171201307422999</v>
      </c>
      <c r="AY52" s="17">
        <v>0.30638777212992702</v>
      </c>
      <c r="AZ52" s="17">
        <v>0.168896839455146</v>
      </c>
      <c r="BA52" s="17">
        <v>0.11386368779474</v>
      </c>
      <c r="BB52" s="17">
        <v>0.34366447777411901</v>
      </c>
      <c r="BC52" s="17">
        <v>0.214921250660742</v>
      </c>
      <c r="BD52" s="17">
        <v>0.170002643872633</v>
      </c>
      <c r="BE52" s="17">
        <v>0.14511971388256201</v>
      </c>
      <c r="BF52" s="17">
        <v>0.14443599463701401</v>
      </c>
      <c r="BG52" s="17">
        <v>0.224128737498487</v>
      </c>
    </row>
    <row r="53" spans="2:59" x14ac:dyDescent="0.35">
      <c r="B53" t="s">
        <v>111</v>
      </c>
      <c r="C53" s="17">
        <v>0.26265606574554401</v>
      </c>
      <c r="D53" s="17">
        <v>0.24938355522960301</v>
      </c>
      <c r="E53" s="17">
        <v>0.27610261222314098</v>
      </c>
      <c r="F53" s="17"/>
      <c r="G53" s="17">
        <v>0.27929363482861502</v>
      </c>
      <c r="H53" s="17">
        <v>0.285449838869624</v>
      </c>
      <c r="I53" s="17">
        <v>0.26661999572112299</v>
      </c>
      <c r="J53" s="17">
        <v>0.24491538175246999</v>
      </c>
      <c r="K53" s="17">
        <v>0.20455980338558</v>
      </c>
      <c r="L53" s="17">
        <v>0.29330370989365301</v>
      </c>
      <c r="M53" s="17"/>
      <c r="N53" s="17">
        <v>0.28039319179209699</v>
      </c>
      <c r="O53" s="17">
        <v>0.246987496614932</v>
      </c>
      <c r="P53" s="17">
        <v>0.28915052032240202</v>
      </c>
      <c r="Q53" s="17">
        <v>0.243136370221366</v>
      </c>
      <c r="R53" s="17">
        <v>0.23986995420038301</v>
      </c>
      <c r="S53" s="17"/>
      <c r="T53" s="17">
        <v>0.31220634652921597</v>
      </c>
      <c r="U53" s="17">
        <v>0.25017763317655101</v>
      </c>
      <c r="V53" s="17"/>
      <c r="W53" s="17">
        <v>0.26037404272669201</v>
      </c>
      <c r="X53" s="17">
        <v>0.266240558765378</v>
      </c>
      <c r="Y53" s="17"/>
      <c r="Z53" s="17">
        <v>0.28387486532619599</v>
      </c>
      <c r="AA53" s="17">
        <v>0.26064262779789898</v>
      </c>
      <c r="AB53" s="17">
        <v>0.23546815785767899</v>
      </c>
      <c r="AC53" s="17"/>
      <c r="AD53" s="17">
        <v>0.25827532781103302</v>
      </c>
      <c r="AE53" s="17">
        <v>0.27087970260019101</v>
      </c>
      <c r="AF53" s="17"/>
      <c r="AG53" s="17">
        <v>0.206069176818126</v>
      </c>
      <c r="AH53" s="17">
        <v>0.26278881658817599</v>
      </c>
      <c r="AI53" s="17">
        <v>0.27293266655142001</v>
      </c>
      <c r="AJ53" s="17"/>
      <c r="AK53" s="17">
        <v>0.26003783301140199</v>
      </c>
      <c r="AL53" s="17">
        <v>0.28689282384978398</v>
      </c>
      <c r="AM53" s="17">
        <v>0.2195663944472</v>
      </c>
      <c r="AN53" s="17"/>
      <c r="AO53" s="17">
        <v>0.24476896017654601</v>
      </c>
      <c r="AP53" s="17">
        <v>0.27310921763129098</v>
      </c>
      <c r="AQ53" s="17">
        <v>0.26110579444362098</v>
      </c>
      <c r="AR53" s="17"/>
      <c r="AS53" s="17">
        <v>0.197686910305652</v>
      </c>
      <c r="AT53" s="17">
        <v>0.25314267490842302</v>
      </c>
      <c r="AU53" s="17">
        <v>0.293374835587976</v>
      </c>
      <c r="AV53" s="17">
        <v>0.31264404101978099</v>
      </c>
      <c r="AW53" s="17">
        <v>0.217132708459676</v>
      </c>
      <c r="AX53" s="17">
        <v>0.251229467793604</v>
      </c>
      <c r="AY53" s="17">
        <v>0.22207289403465599</v>
      </c>
      <c r="AZ53" s="17">
        <v>0.30371599667771798</v>
      </c>
      <c r="BA53" s="17">
        <v>0.40744751938180401</v>
      </c>
      <c r="BB53" s="17">
        <v>0.16748415698177599</v>
      </c>
      <c r="BC53" s="17">
        <v>0.25383635625227702</v>
      </c>
      <c r="BD53" s="17">
        <v>0.27759884294468301</v>
      </c>
      <c r="BE53" s="17">
        <v>0.156196404572225</v>
      </c>
      <c r="BF53" s="17">
        <v>0.17959677610142599</v>
      </c>
      <c r="BG53" s="17">
        <v>0.23598290872899599</v>
      </c>
    </row>
    <row r="54" spans="2:59" x14ac:dyDescent="0.35">
      <c r="B54" t="s">
        <v>112</v>
      </c>
      <c r="C54" s="17">
        <v>0.234375686176269</v>
      </c>
      <c r="D54" s="17">
        <v>0.26475530444258</v>
      </c>
      <c r="E54" s="17">
        <v>0.204980226028732</v>
      </c>
      <c r="F54" s="17"/>
      <c r="G54" s="17">
        <v>0.31617685720063798</v>
      </c>
      <c r="H54" s="17">
        <v>0.245173533738795</v>
      </c>
      <c r="I54" s="17">
        <v>0.174636047790316</v>
      </c>
      <c r="J54" s="17">
        <v>0.217992587468329</v>
      </c>
      <c r="K54" s="17">
        <v>0.22313994959002101</v>
      </c>
      <c r="L54" s="17">
        <v>0.25551069191534498</v>
      </c>
      <c r="M54" s="17"/>
      <c r="N54" s="17">
        <v>0.25274145521123198</v>
      </c>
      <c r="O54" s="17">
        <v>0.215795397885545</v>
      </c>
      <c r="P54" s="17">
        <v>0.217498979496526</v>
      </c>
      <c r="Q54" s="17">
        <v>0.23127712995883401</v>
      </c>
      <c r="R54" s="17">
        <v>0.25978529668648997</v>
      </c>
      <c r="S54" s="17"/>
      <c r="T54" s="17">
        <v>0.215356146791264</v>
      </c>
      <c r="U54" s="17">
        <v>0.23916544792848299</v>
      </c>
      <c r="V54" s="17"/>
      <c r="W54" s="17">
        <v>0.25169342933850603</v>
      </c>
      <c r="X54" s="17">
        <v>0.22904876862590001</v>
      </c>
      <c r="Y54" s="17"/>
      <c r="Z54" s="17">
        <v>0.23215961597609699</v>
      </c>
      <c r="AA54" s="17">
        <v>0.23534752278372001</v>
      </c>
      <c r="AB54" s="17">
        <v>0.258636819889484</v>
      </c>
      <c r="AC54" s="17"/>
      <c r="AD54" s="17">
        <v>0.239144678988365</v>
      </c>
      <c r="AE54" s="17">
        <v>0.22542320701970001</v>
      </c>
      <c r="AF54" s="17"/>
      <c r="AG54" s="17">
        <v>0.24853931056318701</v>
      </c>
      <c r="AH54" s="17">
        <v>0.32850986501025098</v>
      </c>
      <c r="AI54" s="17">
        <v>0.15312359774704601</v>
      </c>
      <c r="AJ54" s="17"/>
      <c r="AK54" s="17">
        <v>0.27373537395618203</v>
      </c>
      <c r="AL54" s="17">
        <v>0.23485837011274599</v>
      </c>
      <c r="AM54" s="17">
        <v>0.167806508229317</v>
      </c>
      <c r="AN54" s="17"/>
      <c r="AO54" s="17">
        <v>0.32638080549270498</v>
      </c>
      <c r="AP54" s="17">
        <v>0.24908576068777499</v>
      </c>
      <c r="AQ54" s="17">
        <v>0.19994405546267999</v>
      </c>
      <c r="AR54" s="17"/>
      <c r="AS54" s="17">
        <v>0.227878735560925</v>
      </c>
      <c r="AT54" s="17">
        <v>0.12484584428373099</v>
      </c>
      <c r="AU54" s="17">
        <v>0.25048779867544002</v>
      </c>
      <c r="AV54" s="17">
        <v>0.185809246073842</v>
      </c>
      <c r="AW54" s="17">
        <v>0.23426116409988301</v>
      </c>
      <c r="AX54" s="17">
        <v>0.29657372474523103</v>
      </c>
      <c r="AY54" s="17">
        <v>0.28941751893887702</v>
      </c>
      <c r="AZ54" s="17">
        <v>0.265393072099465</v>
      </c>
      <c r="BA54" s="17">
        <v>0.31767661813023401</v>
      </c>
      <c r="BB54" s="17">
        <v>0.341275647017176</v>
      </c>
      <c r="BC54" s="17">
        <v>0.208831647434991</v>
      </c>
      <c r="BD54" s="17">
        <v>0.198436702249778</v>
      </c>
      <c r="BE54" s="17">
        <v>0.221309861705585</v>
      </c>
      <c r="BF54" s="17">
        <v>0.14815851437136801</v>
      </c>
      <c r="BG54" s="17">
        <v>0.177049290681036</v>
      </c>
    </row>
    <row r="55" spans="2:59" x14ac:dyDescent="0.35">
      <c r="B55" t="s">
        <v>113</v>
      </c>
      <c r="C55" s="17">
        <v>9.9614303996528694E-2</v>
      </c>
      <c r="D55" s="17">
        <v>0.1139372735788</v>
      </c>
      <c r="E55" s="17">
        <v>8.6681670771608002E-2</v>
      </c>
      <c r="F55" s="17"/>
      <c r="G55" s="17">
        <v>6.5940904171912604E-2</v>
      </c>
      <c r="H55" s="17">
        <v>0.127532331713202</v>
      </c>
      <c r="I55" s="17">
        <v>0.132415114277942</v>
      </c>
      <c r="J55" s="17">
        <v>7.1196483060204999E-2</v>
      </c>
      <c r="K55" s="17">
        <v>0.12367346162148</v>
      </c>
      <c r="L55" s="17">
        <v>8.40335268339229E-2</v>
      </c>
      <c r="M55" s="17"/>
      <c r="N55" s="17">
        <v>0.116184819079616</v>
      </c>
      <c r="O55" s="17">
        <v>8.36799370111833E-2</v>
      </c>
      <c r="P55" s="17">
        <v>8.1682507592782894E-2</v>
      </c>
      <c r="Q55" s="17">
        <v>0.102800613506855</v>
      </c>
      <c r="R55" s="17">
        <v>0.113315459805018</v>
      </c>
      <c r="S55" s="17"/>
      <c r="T55" s="17">
        <v>0.122228650151209</v>
      </c>
      <c r="U55" s="17">
        <v>9.3919248607941805E-2</v>
      </c>
      <c r="V55" s="17"/>
      <c r="W55" s="17">
        <v>0.103320706720142</v>
      </c>
      <c r="X55" s="17">
        <v>9.38293686189378E-2</v>
      </c>
      <c r="Y55" s="17"/>
      <c r="Z55" s="17">
        <v>5.3790544071748297E-2</v>
      </c>
      <c r="AA55" s="17">
        <v>0.10465465095818</v>
      </c>
      <c r="AB55" s="17">
        <v>0.155004991386404</v>
      </c>
      <c r="AC55" s="17"/>
      <c r="AD55" s="17">
        <v>9.8936287485584196E-2</v>
      </c>
      <c r="AE55" s="17">
        <v>0.100887094483158</v>
      </c>
      <c r="AF55" s="17"/>
      <c r="AG55" s="17">
        <v>0.160598812045497</v>
      </c>
      <c r="AH55" s="17">
        <v>0.163536465127645</v>
      </c>
      <c r="AI55" s="17">
        <v>3.1413544337914399E-2</v>
      </c>
      <c r="AJ55" s="17"/>
      <c r="AK55" s="17">
        <v>0.10729535020104999</v>
      </c>
      <c r="AL55" s="17">
        <v>8.3007573907583093E-2</v>
      </c>
      <c r="AM55" s="17">
        <v>0.103800777393407</v>
      </c>
      <c r="AN55" s="17"/>
      <c r="AO55" s="17">
        <v>6.9976288424502694E-2</v>
      </c>
      <c r="AP55" s="17">
        <v>0.12783704177685901</v>
      </c>
      <c r="AQ55" s="17">
        <v>7.0366881963672398E-2</v>
      </c>
      <c r="AR55" s="17"/>
      <c r="AS55" s="17">
        <v>8.7064640580829897E-2</v>
      </c>
      <c r="AT55" s="17">
        <v>0.119064562618068</v>
      </c>
      <c r="AU55" s="17">
        <v>3.9407004622026398E-2</v>
      </c>
      <c r="AV55" s="17">
        <v>7.3286441457696999E-2</v>
      </c>
      <c r="AW55" s="17">
        <v>7.1453348888998097E-2</v>
      </c>
      <c r="AX55" s="17">
        <v>0.11417748119385999</v>
      </c>
      <c r="AY55" s="17">
        <v>0.10944571522301901</v>
      </c>
      <c r="AZ55" s="17">
        <v>9.9677256421753901E-2</v>
      </c>
      <c r="BA55" s="17">
        <v>0.105630288852593</v>
      </c>
      <c r="BB55" s="17">
        <v>5.4437751570249202E-2</v>
      </c>
      <c r="BC55" s="17">
        <v>0.165858590886692</v>
      </c>
      <c r="BD55" s="17">
        <v>0.19865225509654999</v>
      </c>
      <c r="BE55" s="17">
        <v>0.27873404266107898</v>
      </c>
      <c r="BF55" s="17">
        <v>0.34691526938407302</v>
      </c>
      <c r="BG55" s="17">
        <v>0.21730917262081201</v>
      </c>
    </row>
    <row r="56" spans="2:59" x14ac:dyDescent="0.35">
      <c r="B56" t="s">
        <v>114</v>
      </c>
      <c r="C56" s="17">
        <v>4.0993325721044999E-2</v>
      </c>
      <c r="D56" s="17">
        <v>5.6697855650391898E-2</v>
      </c>
      <c r="E56" s="17">
        <v>2.6532144693865899E-2</v>
      </c>
      <c r="F56" s="17"/>
      <c r="G56" s="17">
        <v>3.5783969898857002E-2</v>
      </c>
      <c r="H56" s="17">
        <v>3.8726205904789299E-2</v>
      </c>
      <c r="I56" s="17">
        <v>2.3721247717360901E-2</v>
      </c>
      <c r="J56" s="17">
        <v>4.3531409618895803E-2</v>
      </c>
      <c r="K56" s="17">
        <v>5.3696398402628701E-2</v>
      </c>
      <c r="L56" s="17">
        <v>4.3303349768054097E-2</v>
      </c>
      <c r="M56" s="17"/>
      <c r="N56" s="17">
        <v>4.6260447486745002E-2</v>
      </c>
      <c r="O56" s="17">
        <v>5.8569621582232702E-2</v>
      </c>
      <c r="P56" s="17">
        <v>2.9963125764096901E-2</v>
      </c>
      <c r="Q56" s="17">
        <v>3.2424835854998099E-2</v>
      </c>
      <c r="R56" s="17">
        <v>3.4573147172047E-2</v>
      </c>
      <c r="S56" s="17"/>
      <c r="T56" s="17">
        <v>5.3318977825119199E-2</v>
      </c>
      <c r="U56" s="17">
        <v>3.7889310643490902E-2</v>
      </c>
      <c r="V56" s="17"/>
      <c r="W56" s="17">
        <v>4.5298410090278303E-2</v>
      </c>
      <c r="X56" s="17">
        <v>4.0108383057888303E-2</v>
      </c>
      <c r="Y56" s="17"/>
      <c r="Z56" s="17">
        <v>3.8533052189875197E-2</v>
      </c>
      <c r="AA56" s="17">
        <v>4.0678009390378897E-2</v>
      </c>
      <c r="AB56" s="17">
        <v>5.2759050243207199E-2</v>
      </c>
      <c r="AC56" s="17"/>
      <c r="AD56" s="17">
        <v>5.2830590059086302E-2</v>
      </c>
      <c r="AE56" s="17">
        <v>1.87721007302405E-2</v>
      </c>
      <c r="AF56" s="17"/>
      <c r="AG56" s="17">
        <v>0.143630683006221</v>
      </c>
      <c r="AH56" s="17">
        <v>4.0208301666544898E-2</v>
      </c>
      <c r="AI56" s="17">
        <v>1.91033631380042E-2</v>
      </c>
      <c r="AJ56" s="17"/>
      <c r="AK56" s="17">
        <v>5.7933812573627702E-2</v>
      </c>
      <c r="AL56" s="17">
        <v>3.3137420278379001E-2</v>
      </c>
      <c r="AM56" s="17">
        <v>4.8786620781223998E-2</v>
      </c>
      <c r="AN56" s="17"/>
      <c r="AO56" s="17">
        <v>2.50084658299611E-2</v>
      </c>
      <c r="AP56" s="17">
        <v>6.1310769731315398E-2</v>
      </c>
      <c r="AQ56" s="17">
        <v>2.3460019951427501E-2</v>
      </c>
      <c r="AR56" s="17"/>
      <c r="AS56" s="17">
        <v>8.8349640264165797E-3</v>
      </c>
      <c r="AT56" s="17">
        <v>2.1255169167817198E-2</v>
      </c>
      <c r="AU56" s="17">
        <v>1.7479907371048799E-2</v>
      </c>
      <c r="AV56" s="17">
        <v>2.9854908320887202E-2</v>
      </c>
      <c r="AW56" s="17">
        <v>1.7342568164664E-2</v>
      </c>
      <c r="AX56" s="17">
        <v>0</v>
      </c>
      <c r="AY56" s="17">
        <v>4.60444112017225E-2</v>
      </c>
      <c r="AZ56" s="17">
        <v>0.13087711146727199</v>
      </c>
      <c r="BA56" s="17">
        <v>4.2094134289508103E-2</v>
      </c>
      <c r="BB56" s="17">
        <v>5.3286168240334698E-2</v>
      </c>
      <c r="BC56" s="17">
        <v>0.119443283683383</v>
      </c>
      <c r="BD56" s="17">
        <v>9.25529073450959E-2</v>
      </c>
      <c r="BE56" s="17">
        <v>0.109179798627762</v>
      </c>
      <c r="BF56" s="17">
        <v>3.6527915111302503E-2</v>
      </c>
      <c r="BG56" s="17">
        <v>8.0479317311121901E-2</v>
      </c>
    </row>
    <row r="57" spans="2:59" x14ac:dyDescent="0.35">
      <c r="B57" t="s">
        <v>115</v>
      </c>
      <c r="C57" s="17">
        <v>2.3524748769591201E-2</v>
      </c>
      <c r="D57" s="17">
        <v>1.6367831449653199E-2</v>
      </c>
      <c r="E57" s="17">
        <v>3.0288927467819301E-2</v>
      </c>
      <c r="F57" s="17"/>
      <c r="G57" s="17">
        <v>2.1245558311410201E-2</v>
      </c>
      <c r="H57" s="17">
        <v>2.6070739940433098E-2</v>
      </c>
      <c r="I57" s="17">
        <v>6.3780807264859803E-3</v>
      </c>
      <c r="J57" s="17">
        <v>1.3606503405082101E-2</v>
      </c>
      <c r="K57" s="17">
        <v>3.0471363986380399E-2</v>
      </c>
      <c r="L57" s="17">
        <v>3.48247393944335E-2</v>
      </c>
      <c r="M57" s="17"/>
      <c r="N57" s="17">
        <v>2.3488276771032299E-2</v>
      </c>
      <c r="O57" s="17">
        <v>7.6310549744077498E-3</v>
      </c>
      <c r="P57" s="17">
        <v>3.1075816133583199E-2</v>
      </c>
      <c r="Q57" s="17">
        <v>1.74927319674326E-2</v>
      </c>
      <c r="R57" s="17">
        <v>5.1244668541056901E-2</v>
      </c>
      <c r="S57" s="17"/>
      <c r="T57" s="17">
        <v>3.7049221941609402E-2</v>
      </c>
      <c r="U57" s="17">
        <v>2.0118830097909299E-2</v>
      </c>
      <c r="V57" s="17"/>
      <c r="W57" s="17">
        <v>2.2883059692692401E-2</v>
      </c>
      <c r="X57" s="17">
        <v>2.56095992396374E-2</v>
      </c>
      <c r="Y57" s="17"/>
      <c r="Z57" s="17">
        <v>1.28949259928303E-2</v>
      </c>
      <c r="AA57" s="17">
        <v>2.04587952444601E-2</v>
      </c>
      <c r="AB57" s="17">
        <v>4.2150328752620897E-2</v>
      </c>
      <c r="AC57" s="17"/>
      <c r="AD57" s="17">
        <v>2.0486780219464099E-2</v>
      </c>
      <c r="AE57" s="17">
        <v>2.92277035013205E-2</v>
      </c>
      <c r="AF57" s="17"/>
      <c r="AG57" s="17">
        <v>9.8634064616447595E-2</v>
      </c>
      <c r="AH57" s="17">
        <v>2.0187730228509799E-2</v>
      </c>
      <c r="AI57" s="17">
        <v>9.2479738608301602E-3</v>
      </c>
      <c r="AJ57" s="17"/>
      <c r="AK57" s="17">
        <v>1.7283449788488298E-2</v>
      </c>
      <c r="AL57" s="17">
        <v>3.15144071957634E-2</v>
      </c>
      <c r="AM57" s="17">
        <v>1.1733327011255699E-2</v>
      </c>
      <c r="AN57" s="17"/>
      <c r="AO57" s="17">
        <v>2.80324692790139E-2</v>
      </c>
      <c r="AP57" s="17">
        <v>2.3209974822886999E-2</v>
      </c>
      <c r="AQ57" s="17">
        <v>2.3368723835741501E-2</v>
      </c>
      <c r="AR57" s="17"/>
      <c r="AS57" s="17">
        <v>2.7829862337783201E-2</v>
      </c>
      <c r="AT57" s="17">
        <v>4.3190619264659499E-3</v>
      </c>
      <c r="AU57" s="17">
        <v>2.37916462098723E-2</v>
      </c>
      <c r="AV57" s="17">
        <v>5.2100511292140203E-2</v>
      </c>
      <c r="AW57" s="17">
        <v>2.61398079733875E-2</v>
      </c>
      <c r="AX57" s="17">
        <v>1.4298513324150599E-2</v>
      </c>
      <c r="AY57" s="17">
        <v>1.5432391774141701E-2</v>
      </c>
      <c r="AZ57" s="17">
        <v>2.1843336889274399E-3</v>
      </c>
      <c r="BA57" s="17">
        <v>1.3287751551120599E-2</v>
      </c>
      <c r="BB57" s="17">
        <v>5.9467867266311701E-3</v>
      </c>
      <c r="BC57" s="17">
        <v>3.7108871081915497E-2</v>
      </c>
      <c r="BD57" s="17">
        <v>0</v>
      </c>
      <c r="BE57" s="17">
        <v>8.9460178550787306E-2</v>
      </c>
      <c r="BF57" s="17">
        <v>0.144365530394818</v>
      </c>
      <c r="BG57" s="17">
        <v>6.5050573159546501E-2</v>
      </c>
    </row>
    <row r="58" spans="2:59" x14ac:dyDescent="0.35">
      <c r="B58" t="s">
        <v>116</v>
      </c>
      <c r="C58" s="17">
        <v>1.08464364369237E-2</v>
      </c>
      <c r="D58" s="17">
        <v>1.25347104830677E-2</v>
      </c>
      <c r="E58" s="17">
        <v>9.3183553982435809E-3</v>
      </c>
      <c r="F58" s="17"/>
      <c r="G58" s="17">
        <v>0</v>
      </c>
      <c r="H58" s="17">
        <v>1.81511472331315E-2</v>
      </c>
      <c r="I58" s="17">
        <v>6.5764696940569601E-3</v>
      </c>
      <c r="J58" s="17">
        <v>1.50832163630774E-2</v>
      </c>
      <c r="K58" s="17">
        <v>1.4820049743081201E-2</v>
      </c>
      <c r="L58" s="17">
        <v>7.7289034455796197E-3</v>
      </c>
      <c r="M58" s="17"/>
      <c r="N58" s="17">
        <v>1.2596043384136699E-2</v>
      </c>
      <c r="O58" s="17">
        <v>1.0368078790150699E-2</v>
      </c>
      <c r="P58" s="17">
        <v>1.22808367125116E-2</v>
      </c>
      <c r="Q58" s="17">
        <v>9.2945244163894995E-3</v>
      </c>
      <c r="R58" s="17">
        <v>8.0389338381193706E-3</v>
      </c>
      <c r="S58" s="17"/>
      <c r="T58" s="17">
        <v>8.9234903144668996E-3</v>
      </c>
      <c r="U58" s="17">
        <v>1.1330699152359E-2</v>
      </c>
      <c r="V58" s="17"/>
      <c r="W58" s="17">
        <v>1.4094335666953201E-2</v>
      </c>
      <c r="X58" s="17">
        <v>7.9620673115805805E-3</v>
      </c>
      <c r="Y58" s="17"/>
      <c r="Z58" s="17">
        <v>3.11209862462085E-3</v>
      </c>
      <c r="AA58" s="17">
        <v>0</v>
      </c>
      <c r="AB58" s="17">
        <v>1.6419772657678799E-2</v>
      </c>
      <c r="AC58" s="17"/>
      <c r="AD58" s="17">
        <v>8.8980078742182597E-3</v>
      </c>
      <c r="AE58" s="17">
        <v>1.45040779522226E-2</v>
      </c>
      <c r="AF58" s="17"/>
      <c r="AG58" s="17">
        <v>3.4577443522926299E-2</v>
      </c>
      <c r="AH58" s="17">
        <v>6.7512191302066997E-3</v>
      </c>
      <c r="AI58" s="17">
        <v>7.0914949567707202E-3</v>
      </c>
      <c r="AJ58" s="17"/>
      <c r="AK58" s="17">
        <v>1.4015211593403101E-2</v>
      </c>
      <c r="AL58" s="17">
        <v>1.1163966612961099E-2</v>
      </c>
      <c r="AM58" s="17">
        <v>0</v>
      </c>
      <c r="AN58" s="17"/>
      <c r="AO58" s="17">
        <v>1.5120948394399199E-2</v>
      </c>
      <c r="AP58" s="17">
        <v>1.45074966567184E-2</v>
      </c>
      <c r="AQ58" s="17">
        <v>6.8464316499090997E-3</v>
      </c>
      <c r="AR58" s="17"/>
      <c r="AS58" s="17">
        <v>0</v>
      </c>
      <c r="AT58" s="17">
        <v>0</v>
      </c>
      <c r="AU58" s="17">
        <v>0</v>
      </c>
      <c r="AV58" s="17">
        <v>0</v>
      </c>
      <c r="AW58" s="17">
        <v>2.0124967978232499E-2</v>
      </c>
      <c r="AX58" s="17">
        <v>1.3836419472956E-2</v>
      </c>
      <c r="AY58" s="17">
        <v>1.11992966976568E-2</v>
      </c>
      <c r="AZ58" s="17">
        <v>1.1877847119877501E-2</v>
      </c>
      <c r="BA58" s="17">
        <v>0</v>
      </c>
      <c r="BB58" s="17">
        <v>3.3905011689714097E-2</v>
      </c>
      <c r="BC58" s="17">
        <v>0</v>
      </c>
      <c r="BD58" s="17">
        <v>6.2756648491260197E-2</v>
      </c>
      <c r="BE58" s="17">
        <v>0</v>
      </c>
      <c r="BF58" s="17">
        <v>0</v>
      </c>
      <c r="BG58" s="17">
        <v>0</v>
      </c>
    </row>
    <row r="59" spans="2:59" x14ac:dyDescent="0.35">
      <c r="B59" t="s">
        <v>117</v>
      </c>
      <c r="C59" s="17">
        <v>1.5077156119784199E-2</v>
      </c>
      <c r="D59" s="17">
        <v>7.6629364898557597E-3</v>
      </c>
      <c r="E59" s="17">
        <v>2.20462303005367E-2</v>
      </c>
      <c r="F59" s="17"/>
      <c r="G59" s="17">
        <v>1.54253897774704E-2</v>
      </c>
      <c r="H59" s="17">
        <v>2.5482023042044E-2</v>
      </c>
      <c r="I59" s="17">
        <v>2.9391348101000501E-2</v>
      </c>
      <c r="J59" s="17">
        <v>1.6192932276533602E-2</v>
      </c>
      <c r="K59" s="17">
        <v>1.79859441768913E-2</v>
      </c>
      <c r="L59" s="17">
        <v>0</v>
      </c>
      <c r="M59" s="17"/>
      <c r="N59" s="17">
        <v>4.58311411478557E-3</v>
      </c>
      <c r="O59" s="17">
        <v>2.2288472223422399E-2</v>
      </c>
      <c r="P59" s="17">
        <v>7.7122143917549204E-3</v>
      </c>
      <c r="Q59" s="17">
        <v>1.9235357431454599E-2</v>
      </c>
      <c r="R59" s="17">
        <v>3.2734835415689799E-2</v>
      </c>
      <c r="S59" s="17"/>
      <c r="T59" s="17">
        <v>2.41241514311283E-3</v>
      </c>
      <c r="U59" s="17">
        <v>1.82665652165988E-2</v>
      </c>
      <c r="V59" s="17"/>
      <c r="W59" s="17">
        <v>7.8248269912683504E-3</v>
      </c>
      <c r="X59" s="17">
        <v>1.2740741959025401E-2</v>
      </c>
      <c r="Y59" s="17"/>
      <c r="Z59" s="17">
        <v>6.4425603652640898E-3</v>
      </c>
      <c r="AA59" s="17">
        <v>1.3613317098315E-2</v>
      </c>
      <c r="AB59" s="17">
        <v>7.6272234386399297E-3</v>
      </c>
      <c r="AC59" s="17"/>
      <c r="AD59" s="17">
        <v>6.1746443079109901E-3</v>
      </c>
      <c r="AE59" s="17">
        <v>3.1789186222819399E-2</v>
      </c>
      <c r="AF59" s="17"/>
      <c r="AG59" s="17">
        <v>7.1798344556999001E-3</v>
      </c>
      <c r="AH59" s="17">
        <v>8.2661227856490292E-3</v>
      </c>
      <c r="AI59" s="17">
        <v>4.0290689047908397E-3</v>
      </c>
      <c r="AJ59" s="17"/>
      <c r="AK59" s="17">
        <v>2.9101890958341298E-3</v>
      </c>
      <c r="AL59" s="17">
        <v>5.84073615562496E-3</v>
      </c>
      <c r="AM59" s="17">
        <v>6.7860839418717803E-3</v>
      </c>
      <c r="AN59" s="17"/>
      <c r="AO59" s="17">
        <v>1.25041219684564E-2</v>
      </c>
      <c r="AP59" s="17">
        <v>9.5975220449639204E-3</v>
      </c>
      <c r="AQ59" s="17">
        <v>2.4149473003803202E-3</v>
      </c>
      <c r="AR59" s="17"/>
      <c r="AS59" s="17">
        <v>6.2254737153326398E-2</v>
      </c>
      <c r="AT59" s="17">
        <v>2.5868646184239601E-2</v>
      </c>
      <c r="AU59" s="17">
        <v>0</v>
      </c>
      <c r="AV59" s="17">
        <v>9.5240300199765596E-3</v>
      </c>
      <c r="AW59" s="17">
        <v>0</v>
      </c>
      <c r="AX59" s="17">
        <v>3.8172380395968902E-2</v>
      </c>
      <c r="AY59" s="17">
        <v>0</v>
      </c>
      <c r="AZ59" s="17">
        <v>1.73775430698393E-2</v>
      </c>
      <c r="BA59" s="17">
        <v>0</v>
      </c>
      <c r="BB59" s="17">
        <v>0</v>
      </c>
      <c r="BC59" s="17">
        <v>0</v>
      </c>
      <c r="BD59" s="17">
        <v>0</v>
      </c>
      <c r="BE59" s="17">
        <v>0</v>
      </c>
      <c r="BF59" s="17">
        <v>0</v>
      </c>
      <c r="BG59" s="17">
        <v>0</v>
      </c>
    </row>
    <row r="60" spans="2:59" x14ac:dyDescent="0.35">
      <c r="B60" t="s">
        <v>118</v>
      </c>
      <c r="C60" s="17">
        <v>0.80994402895612705</v>
      </c>
      <c r="D60" s="17">
        <v>0.79279939234823105</v>
      </c>
      <c r="E60" s="17">
        <v>0.82513267136792601</v>
      </c>
      <c r="F60" s="17"/>
      <c r="G60" s="17">
        <v>0.86160417784035004</v>
      </c>
      <c r="H60" s="17">
        <v>0.76403755216640001</v>
      </c>
      <c r="I60" s="17">
        <v>0.80151773948315397</v>
      </c>
      <c r="J60" s="17">
        <v>0.84038945527620601</v>
      </c>
      <c r="K60" s="17">
        <v>0.75935278206953805</v>
      </c>
      <c r="L60" s="17">
        <v>0.83010948055801004</v>
      </c>
      <c r="M60" s="17"/>
      <c r="N60" s="17">
        <v>0.79688729916368495</v>
      </c>
      <c r="O60" s="17">
        <v>0.81746283541860298</v>
      </c>
      <c r="P60" s="17">
        <v>0.83728549940527097</v>
      </c>
      <c r="Q60" s="17">
        <v>0.81875193682286995</v>
      </c>
      <c r="R60" s="17">
        <v>0.76009295522806897</v>
      </c>
      <c r="S60" s="17"/>
      <c r="T60" s="17">
        <v>0.77606724462448295</v>
      </c>
      <c r="U60" s="17">
        <v>0.81847534628170004</v>
      </c>
      <c r="V60" s="17"/>
      <c r="W60" s="17">
        <v>0.80657866083866603</v>
      </c>
      <c r="X60" s="17">
        <v>0.81974983981293104</v>
      </c>
      <c r="Y60" s="17"/>
      <c r="Z60" s="17">
        <v>0.885226818755661</v>
      </c>
      <c r="AA60" s="17">
        <v>0.82059522730866497</v>
      </c>
      <c r="AB60" s="17">
        <v>0.72603863352144904</v>
      </c>
      <c r="AC60" s="17"/>
      <c r="AD60" s="17">
        <v>0.81267369005373602</v>
      </c>
      <c r="AE60" s="17">
        <v>0.80481983711023897</v>
      </c>
      <c r="AF60" s="17"/>
      <c r="AG60" s="17">
        <v>0.55537916235320794</v>
      </c>
      <c r="AH60" s="17">
        <v>0.76105016106144396</v>
      </c>
      <c r="AI60" s="17">
        <v>0.92911455480168903</v>
      </c>
      <c r="AJ60" s="17"/>
      <c r="AK60" s="17">
        <v>0.80056198674759704</v>
      </c>
      <c r="AL60" s="17">
        <v>0.83533589584968804</v>
      </c>
      <c r="AM60" s="17">
        <v>0.828893190872241</v>
      </c>
      <c r="AN60" s="17"/>
      <c r="AO60" s="17">
        <v>0.84935770610366701</v>
      </c>
      <c r="AP60" s="17">
        <v>0.76353719496725603</v>
      </c>
      <c r="AQ60" s="17">
        <v>0.87354299529886903</v>
      </c>
      <c r="AR60" s="17"/>
      <c r="AS60" s="17">
        <v>0.81401579590164397</v>
      </c>
      <c r="AT60" s="17">
        <v>0.82949256010340999</v>
      </c>
      <c r="AU60" s="17">
        <v>0.919321441797052</v>
      </c>
      <c r="AV60" s="17">
        <v>0.83523410890929894</v>
      </c>
      <c r="AW60" s="17">
        <v>0.86493930699471799</v>
      </c>
      <c r="AX60" s="17">
        <v>0.81951520561306401</v>
      </c>
      <c r="AY60" s="17">
        <v>0.81787818510346</v>
      </c>
      <c r="AZ60" s="17">
        <v>0.73800590823233003</v>
      </c>
      <c r="BA60" s="17">
        <v>0.83898782530677896</v>
      </c>
      <c r="BB60" s="17">
        <v>0.85242428177307095</v>
      </c>
      <c r="BC60" s="17">
        <v>0.67758925434800898</v>
      </c>
      <c r="BD60" s="17">
        <v>0.64603818906709398</v>
      </c>
      <c r="BE60" s="17">
        <v>0.52262598016037198</v>
      </c>
      <c r="BF60" s="17">
        <v>0.47219128510980701</v>
      </c>
      <c r="BG60" s="17">
        <v>0.63716093690851905</v>
      </c>
    </row>
    <row r="61" spans="2:59" x14ac:dyDescent="0.35">
      <c r="B61" t="s">
        <v>119</v>
      </c>
      <c r="C61" s="17">
        <v>7.53645109275599E-2</v>
      </c>
      <c r="D61" s="17">
        <v>8.5600397583112803E-2</v>
      </c>
      <c r="E61" s="17">
        <v>6.6139427559928798E-2</v>
      </c>
      <c r="F61" s="17"/>
      <c r="G61" s="17">
        <v>5.70295282102673E-2</v>
      </c>
      <c r="H61" s="17">
        <v>8.2948093078353893E-2</v>
      </c>
      <c r="I61" s="17">
        <v>3.6675798137903802E-2</v>
      </c>
      <c r="J61" s="17">
        <v>7.2221129387055202E-2</v>
      </c>
      <c r="K61" s="17">
        <v>9.8987812132090305E-2</v>
      </c>
      <c r="L61" s="17">
        <v>8.5856992608067201E-2</v>
      </c>
      <c r="M61" s="17"/>
      <c r="N61" s="17">
        <v>8.2344767641913993E-2</v>
      </c>
      <c r="O61" s="17">
        <v>7.6568755346791195E-2</v>
      </c>
      <c r="P61" s="17">
        <v>7.3319778610191705E-2</v>
      </c>
      <c r="Q61" s="17">
        <v>5.9212092238820201E-2</v>
      </c>
      <c r="R61" s="17">
        <v>9.3856749551223306E-2</v>
      </c>
      <c r="S61" s="17"/>
      <c r="T61" s="17">
        <v>9.9291690081195497E-2</v>
      </c>
      <c r="U61" s="17">
        <v>6.9338839893759302E-2</v>
      </c>
      <c r="V61" s="17"/>
      <c r="W61" s="17">
        <v>8.2275805449923897E-2</v>
      </c>
      <c r="X61" s="17">
        <v>7.3680049609106305E-2</v>
      </c>
      <c r="Y61" s="17"/>
      <c r="Z61" s="17">
        <v>5.45400768073264E-2</v>
      </c>
      <c r="AA61" s="17">
        <v>6.1136804634838997E-2</v>
      </c>
      <c r="AB61" s="17">
        <v>0.111329151653507</v>
      </c>
      <c r="AC61" s="17"/>
      <c r="AD61" s="17">
        <v>8.2215378152768706E-2</v>
      </c>
      <c r="AE61" s="17">
        <v>6.2503882183783596E-2</v>
      </c>
      <c r="AF61" s="17"/>
      <c r="AG61" s="17">
        <v>0.276842191145595</v>
      </c>
      <c r="AH61" s="17">
        <v>6.7147251025261298E-2</v>
      </c>
      <c r="AI61" s="17">
        <v>3.5442831955605103E-2</v>
      </c>
      <c r="AJ61" s="17"/>
      <c r="AK61" s="17">
        <v>8.9232473955519198E-2</v>
      </c>
      <c r="AL61" s="17">
        <v>7.5815794087103594E-2</v>
      </c>
      <c r="AM61" s="17">
        <v>6.0519947792479697E-2</v>
      </c>
      <c r="AN61" s="17"/>
      <c r="AO61" s="17">
        <v>6.8161883503374196E-2</v>
      </c>
      <c r="AP61" s="17">
        <v>9.9028241210920798E-2</v>
      </c>
      <c r="AQ61" s="17">
        <v>5.3675175437078101E-2</v>
      </c>
      <c r="AR61" s="17"/>
      <c r="AS61" s="17">
        <v>3.66648263641998E-2</v>
      </c>
      <c r="AT61" s="17">
        <v>2.5574231094283102E-2</v>
      </c>
      <c r="AU61" s="17">
        <v>4.1271553580921098E-2</v>
      </c>
      <c r="AV61" s="17">
        <v>8.1955419613027394E-2</v>
      </c>
      <c r="AW61" s="17">
        <v>6.3607344116284104E-2</v>
      </c>
      <c r="AX61" s="17">
        <v>2.8134932797106601E-2</v>
      </c>
      <c r="AY61" s="17">
        <v>7.2676099673520997E-2</v>
      </c>
      <c r="AZ61" s="17">
        <v>0.14493929227607699</v>
      </c>
      <c r="BA61" s="17">
        <v>5.5381885840628697E-2</v>
      </c>
      <c r="BB61" s="17">
        <v>9.3137966656680005E-2</v>
      </c>
      <c r="BC61" s="17">
        <v>0.15655215476529799</v>
      </c>
      <c r="BD61" s="17">
        <v>0.155309555836356</v>
      </c>
      <c r="BE61" s="17">
        <v>0.198639977178549</v>
      </c>
      <c r="BF61" s="17">
        <v>0.18089344550612099</v>
      </c>
      <c r="BG61" s="17">
        <v>0.145529890470668</v>
      </c>
    </row>
    <row r="62" spans="2:59" x14ac:dyDescent="0.35">
      <c r="B62" t="s">
        <v>120</v>
      </c>
      <c r="C62" s="17">
        <v>0.73457951802856702</v>
      </c>
      <c r="D62" s="17">
        <v>0.70719899476511805</v>
      </c>
      <c r="E62" s="17">
        <v>0.75899324380799804</v>
      </c>
      <c r="F62" s="17"/>
      <c r="G62" s="17">
        <v>0.80457464963008296</v>
      </c>
      <c r="H62" s="17">
        <v>0.68108945908804597</v>
      </c>
      <c r="I62" s="17">
        <v>0.76484194134524996</v>
      </c>
      <c r="J62" s="17">
        <v>0.76816832588915096</v>
      </c>
      <c r="K62" s="17">
        <v>0.66036496993744798</v>
      </c>
      <c r="L62" s="17">
        <v>0.74425248794994303</v>
      </c>
      <c r="M62" s="17"/>
      <c r="N62" s="17">
        <v>0.71454253152177105</v>
      </c>
      <c r="O62" s="17">
        <v>0.74089408007181201</v>
      </c>
      <c r="P62" s="17">
        <v>0.76396572079507896</v>
      </c>
      <c r="Q62" s="17">
        <v>0.75953984458404999</v>
      </c>
      <c r="R62" s="17">
        <v>0.66623620567684605</v>
      </c>
      <c r="S62" s="17"/>
      <c r="T62" s="17">
        <v>0.67677555454328797</v>
      </c>
      <c r="U62" s="17">
        <v>0.74913650638794105</v>
      </c>
      <c r="V62" s="17"/>
      <c r="W62" s="17">
        <v>0.72430285538874195</v>
      </c>
      <c r="X62" s="17">
        <v>0.74606979020382402</v>
      </c>
      <c r="Y62" s="17"/>
      <c r="Z62" s="17">
        <v>0.83068674194833503</v>
      </c>
      <c r="AA62" s="17">
        <v>0.75945842267382602</v>
      </c>
      <c r="AB62" s="17">
        <v>0.61470948186794205</v>
      </c>
      <c r="AC62" s="17"/>
      <c r="AD62" s="17">
        <v>0.73045831190096699</v>
      </c>
      <c r="AE62" s="17">
        <v>0.74231595492645497</v>
      </c>
      <c r="AF62" s="17"/>
      <c r="AG62" s="17">
        <v>0.278536971207613</v>
      </c>
      <c r="AH62" s="17">
        <v>0.69390291003618298</v>
      </c>
      <c r="AI62" s="17">
        <v>0.89367172284608398</v>
      </c>
      <c r="AJ62" s="17"/>
      <c r="AK62" s="17">
        <v>0.71132951279207801</v>
      </c>
      <c r="AL62" s="17">
        <v>0.759520101762585</v>
      </c>
      <c r="AM62" s="17">
        <v>0.76837324307976196</v>
      </c>
      <c r="AN62" s="17"/>
      <c r="AO62" s="17">
        <v>0.78119582260029197</v>
      </c>
      <c r="AP62" s="17">
        <v>0.66450895375633601</v>
      </c>
      <c r="AQ62" s="17">
        <v>0.81986781986179103</v>
      </c>
      <c r="AR62" s="17"/>
      <c r="AS62" s="17">
        <v>0.77735096953744398</v>
      </c>
      <c r="AT62" s="17">
        <v>0.80391832900912596</v>
      </c>
      <c r="AU62" s="17">
        <v>0.87804988821613095</v>
      </c>
      <c r="AV62" s="17">
        <v>0.75327868929627195</v>
      </c>
      <c r="AW62" s="17">
        <v>0.801331962878434</v>
      </c>
      <c r="AX62" s="17">
        <v>0.79138027281595802</v>
      </c>
      <c r="AY62" s="17">
        <v>0.74520208542993904</v>
      </c>
      <c r="AZ62" s="17">
        <v>0.59306661595625298</v>
      </c>
      <c r="BA62" s="17">
        <v>0.78360593946614998</v>
      </c>
      <c r="BB62" s="17">
        <v>0.759286315116391</v>
      </c>
      <c r="BC62" s="17">
        <v>0.52103709958271105</v>
      </c>
      <c r="BD62" s="17">
        <v>0.49072863323073801</v>
      </c>
      <c r="BE62" s="17">
        <v>0.32398600298182201</v>
      </c>
      <c r="BF62" s="17">
        <v>0.29129783960368599</v>
      </c>
      <c r="BG62" s="17">
        <v>0.49163104643785099</v>
      </c>
    </row>
    <row r="63" spans="2:59" x14ac:dyDescent="0.35">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row>
    <row r="64" spans="2:59" x14ac:dyDescent="0.35">
      <c r="B64" s="6" t="s">
        <v>123</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row>
    <row r="65" spans="2:59" x14ac:dyDescent="0.35">
      <c r="B65" s="24" t="s">
        <v>86</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row>
    <row r="66" spans="2:59" x14ac:dyDescent="0.35">
      <c r="B66" t="s">
        <v>110</v>
      </c>
      <c r="C66" s="17">
        <v>0.25720590050788</v>
      </c>
      <c r="D66" s="17">
        <v>0.252616130804734</v>
      </c>
      <c r="E66" s="17">
        <v>0.26048137300609397</v>
      </c>
      <c r="F66" s="17"/>
      <c r="G66" s="17">
        <v>0.21556100632900599</v>
      </c>
      <c r="H66" s="17">
        <v>0.229601863931537</v>
      </c>
      <c r="I66" s="17">
        <v>0.27799771738220402</v>
      </c>
      <c r="J66" s="17">
        <v>0.28878018722264098</v>
      </c>
      <c r="K66" s="17">
        <v>0.29259504529018898</v>
      </c>
      <c r="L66" s="17">
        <v>0.22735014466022099</v>
      </c>
      <c r="M66" s="17"/>
      <c r="N66" s="17">
        <v>0.19514581845146201</v>
      </c>
      <c r="O66" s="17">
        <v>0.30062146247662602</v>
      </c>
      <c r="P66" s="17">
        <v>0.31719843361897598</v>
      </c>
      <c r="Q66" s="17">
        <v>0.26036912627202702</v>
      </c>
      <c r="R66" s="17">
        <v>0.21632764869959001</v>
      </c>
      <c r="S66" s="17"/>
      <c r="T66" s="17">
        <v>0.25954324185599598</v>
      </c>
      <c r="U66" s="17">
        <v>0.25661727909258503</v>
      </c>
      <c r="V66" s="17"/>
      <c r="W66" s="17">
        <v>0.26284458401616101</v>
      </c>
      <c r="X66" s="17">
        <v>0.24933325589233399</v>
      </c>
      <c r="Y66" s="17"/>
      <c r="Z66" s="17">
        <v>0.26429312345485401</v>
      </c>
      <c r="AA66" s="17">
        <v>0.300059849888754</v>
      </c>
      <c r="AB66" s="17">
        <v>0.21054489601103801</v>
      </c>
      <c r="AC66" s="17"/>
      <c r="AD66" s="17">
        <v>0.24536713977725899</v>
      </c>
      <c r="AE66" s="17">
        <v>0.27942993456632498</v>
      </c>
      <c r="AF66" s="17"/>
      <c r="AG66" s="17">
        <v>0.11962405213511999</v>
      </c>
      <c r="AH66" s="17">
        <v>0.14252047837451801</v>
      </c>
      <c r="AI66" s="17">
        <v>0.40427195667247101</v>
      </c>
      <c r="AJ66" s="17"/>
      <c r="AK66" s="17">
        <v>0.23889374775243499</v>
      </c>
      <c r="AL66" s="17">
        <v>0.23232183252279801</v>
      </c>
      <c r="AM66" s="17">
        <v>0.44429689669556799</v>
      </c>
      <c r="AN66" s="17"/>
      <c r="AO66" s="17">
        <v>0.22099013052813801</v>
      </c>
      <c r="AP66" s="17">
        <v>0.185241476314916</v>
      </c>
      <c r="AQ66" s="17">
        <v>0.35646203970583701</v>
      </c>
      <c r="AR66" s="17"/>
      <c r="AS66" s="17">
        <v>0.23646169193062799</v>
      </c>
      <c r="AT66" s="17">
        <v>0.29476081101132601</v>
      </c>
      <c r="AU66" s="17">
        <v>0.33376235325978698</v>
      </c>
      <c r="AV66" s="17">
        <v>0.30233983577501</v>
      </c>
      <c r="AW66" s="17">
        <v>0.272370458654418</v>
      </c>
      <c r="AX66" s="17">
        <v>0.27526191946241602</v>
      </c>
      <c r="AY66" s="17">
        <v>0.29174590074051099</v>
      </c>
      <c r="AZ66" s="17">
        <v>0.21159860699699701</v>
      </c>
      <c r="BA66" s="17">
        <v>0.18867799515054601</v>
      </c>
      <c r="BB66" s="17">
        <v>0.194710616970729</v>
      </c>
      <c r="BC66" s="17">
        <v>0.18108708055744399</v>
      </c>
      <c r="BD66" s="17">
        <v>0.12571240741942699</v>
      </c>
      <c r="BE66" s="17">
        <v>0.12863506395685301</v>
      </c>
      <c r="BF66" s="17">
        <v>0.324032770738439</v>
      </c>
      <c r="BG66" s="17">
        <v>0.29103774216713402</v>
      </c>
    </row>
    <row r="67" spans="2:59" x14ac:dyDescent="0.35">
      <c r="B67" t="s">
        <v>111</v>
      </c>
      <c r="C67" s="17">
        <v>0.289291390900139</v>
      </c>
      <c r="D67" s="17">
        <v>0.28771124455954</v>
      </c>
      <c r="E67" s="17">
        <v>0.29195526745546901</v>
      </c>
      <c r="F67" s="17"/>
      <c r="G67" s="17">
        <v>0.31090942835117102</v>
      </c>
      <c r="H67" s="17">
        <v>0.247525760437001</v>
      </c>
      <c r="I67" s="17">
        <v>0.27614134814923502</v>
      </c>
      <c r="J67" s="17">
        <v>0.27598654377063397</v>
      </c>
      <c r="K67" s="17">
        <v>0.29139048883788798</v>
      </c>
      <c r="L67" s="17">
        <v>0.31661102404649599</v>
      </c>
      <c r="M67" s="17"/>
      <c r="N67" s="17">
        <v>0.30611474407003397</v>
      </c>
      <c r="O67" s="17">
        <v>0.299195633627441</v>
      </c>
      <c r="P67" s="17">
        <v>0.28304101644921398</v>
      </c>
      <c r="Q67" s="17">
        <v>0.28063848519398499</v>
      </c>
      <c r="R67" s="17">
        <v>0.25950743109944102</v>
      </c>
      <c r="S67" s="17"/>
      <c r="T67" s="17">
        <v>0.28044451619155403</v>
      </c>
      <c r="U67" s="17">
        <v>0.29151933245266698</v>
      </c>
      <c r="V67" s="17"/>
      <c r="W67" s="17">
        <v>0.283152347040175</v>
      </c>
      <c r="X67" s="17">
        <v>0.29676118598535001</v>
      </c>
      <c r="Y67" s="17"/>
      <c r="Z67" s="17">
        <v>0.31125711071106799</v>
      </c>
      <c r="AA67" s="17">
        <v>0.27170576619367198</v>
      </c>
      <c r="AB67" s="17">
        <v>0.28311624197132601</v>
      </c>
      <c r="AC67" s="17"/>
      <c r="AD67" s="17">
        <v>0.30492055362238002</v>
      </c>
      <c r="AE67" s="17">
        <v>0.25995191419751001</v>
      </c>
      <c r="AF67" s="17"/>
      <c r="AG67" s="17">
        <v>0.278837076581816</v>
      </c>
      <c r="AH67" s="17">
        <v>0.26972487893213298</v>
      </c>
      <c r="AI67" s="17">
        <v>0.31355585013889198</v>
      </c>
      <c r="AJ67" s="17"/>
      <c r="AK67" s="17">
        <v>0.29931303304839502</v>
      </c>
      <c r="AL67" s="17">
        <v>0.30635390042942601</v>
      </c>
      <c r="AM67" s="17">
        <v>0.251519895678951</v>
      </c>
      <c r="AN67" s="17"/>
      <c r="AO67" s="17">
        <v>0.29379294571940401</v>
      </c>
      <c r="AP67" s="17">
        <v>0.28270833489950697</v>
      </c>
      <c r="AQ67" s="17">
        <v>0.305976772830379</v>
      </c>
      <c r="AR67" s="17"/>
      <c r="AS67" s="17">
        <v>0.26651999365907098</v>
      </c>
      <c r="AT67" s="17">
        <v>0.37099479036407201</v>
      </c>
      <c r="AU67" s="17">
        <v>0.26069871318744797</v>
      </c>
      <c r="AV67" s="17">
        <v>0.33956827420610602</v>
      </c>
      <c r="AW67" s="17">
        <v>0.270523773302142</v>
      </c>
      <c r="AX67" s="17">
        <v>0.25551281266868298</v>
      </c>
      <c r="AY67" s="17">
        <v>0.23765004169464499</v>
      </c>
      <c r="AZ67" s="17">
        <v>0.30489126434598501</v>
      </c>
      <c r="BA67" s="17">
        <v>0.29293385761574497</v>
      </c>
      <c r="BB67" s="17">
        <v>0.37324155233388401</v>
      </c>
      <c r="BC67" s="17">
        <v>0.27610981168516802</v>
      </c>
      <c r="BD67" s="17">
        <v>0.26998690999765301</v>
      </c>
      <c r="BE67" s="17">
        <v>0.33915152471835402</v>
      </c>
      <c r="BF67" s="17">
        <v>0</v>
      </c>
      <c r="BG67" s="17">
        <v>0.31232626303286398</v>
      </c>
    </row>
    <row r="68" spans="2:59" x14ac:dyDescent="0.35">
      <c r="B68" t="s">
        <v>112</v>
      </c>
      <c r="C68" s="17">
        <v>0.23634564734955499</v>
      </c>
      <c r="D68" s="17">
        <v>0.22287948452388101</v>
      </c>
      <c r="E68" s="17">
        <v>0.247804272452091</v>
      </c>
      <c r="F68" s="17"/>
      <c r="G68" s="17">
        <v>0.21902369357929199</v>
      </c>
      <c r="H68" s="17">
        <v>0.26040749148599801</v>
      </c>
      <c r="I68" s="17">
        <v>0.225221702119316</v>
      </c>
      <c r="J68" s="17">
        <v>0.25068007974732498</v>
      </c>
      <c r="K68" s="17">
        <v>0.22684869785002901</v>
      </c>
      <c r="L68" s="17">
        <v>0.232679154517235</v>
      </c>
      <c r="M68" s="17"/>
      <c r="N68" s="17">
        <v>0.27838243808428698</v>
      </c>
      <c r="O68" s="17">
        <v>0.201163470232432</v>
      </c>
      <c r="P68" s="17">
        <v>0.21860106358522499</v>
      </c>
      <c r="Q68" s="17">
        <v>0.21704998446169399</v>
      </c>
      <c r="R68" s="17">
        <v>0.26893464762630898</v>
      </c>
      <c r="S68" s="17"/>
      <c r="T68" s="17">
        <v>0.25825039737768601</v>
      </c>
      <c r="U68" s="17">
        <v>0.230829292207996</v>
      </c>
      <c r="V68" s="17"/>
      <c r="W68" s="17">
        <v>0.23096290262831101</v>
      </c>
      <c r="X68" s="17">
        <v>0.24208812452238501</v>
      </c>
      <c r="Y68" s="17"/>
      <c r="Z68" s="17">
        <v>0.24049945612082499</v>
      </c>
      <c r="AA68" s="17">
        <v>0.210466858357019</v>
      </c>
      <c r="AB68" s="17">
        <v>0.250433879511544</v>
      </c>
      <c r="AC68" s="17"/>
      <c r="AD68" s="17">
        <v>0.249091745071156</v>
      </c>
      <c r="AE68" s="17">
        <v>0.21241833634778301</v>
      </c>
      <c r="AF68" s="17"/>
      <c r="AG68" s="17">
        <v>0.22912042574892899</v>
      </c>
      <c r="AH68" s="17">
        <v>0.33475740752775601</v>
      </c>
      <c r="AI68" s="17">
        <v>0.15052491102511001</v>
      </c>
      <c r="AJ68" s="17"/>
      <c r="AK68" s="17">
        <v>0.25867216130232501</v>
      </c>
      <c r="AL68" s="17">
        <v>0.24430735039385201</v>
      </c>
      <c r="AM68" s="17">
        <v>0.15436462741906101</v>
      </c>
      <c r="AN68" s="17"/>
      <c r="AO68" s="17">
        <v>0.27482863677930203</v>
      </c>
      <c r="AP68" s="17">
        <v>0.26773370718420197</v>
      </c>
      <c r="AQ68" s="17">
        <v>0.19630730469636201</v>
      </c>
      <c r="AR68" s="17"/>
      <c r="AS68" s="17">
        <v>0.216036745244408</v>
      </c>
      <c r="AT68" s="17">
        <v>0.19257172793658001</v>
      </c>
      <c r="AU68" s="17">
        <v>0.24130136900606999</v>
      </c>
      <c r="AV68" s="17">
        <v>0.18038914293341399</v>
      </c>
      <c r="AW68" s="17">
        <v>0.21801884200459301</v>
      </c>
      <c r="AX68" s="17">
        <v>0.25841920916317102</v>
      </c>
      <c r="AY68" s="17">
        <v>0.23893838152250199</v>
      </c>
      <c r="AZ68" s="17">
        <v>0.29433925258312998</v>
      </c>
      <c r="BA68" s="17">
        <v>0.296535649182253</v>
      </c>
      <c r="BB68" s="17">
        <v>0.27719209227521902</v>
      </c>
      <c r="BC68" s="17">
        <v>0.23118490162209901</v>
      </c>
      <c r="BD68" s="17">
        <v>0.26482322685501702</v>
      </c>
      <c r="BE68" s="17">
        <v>0.21581078479551699</v>
      </c>
      <c r="BF68" s="17">
        <v>0.114683500855286</v>
      </c>
      <c r="BG68" s="17">
        <v>0.124922840316592</v>
      </c>
    </row>
    <row r="69" spans="2:59" x14ac:dyDescent="0.35">
      <c r="B69" t="s">
        <v>113</v>
      </c>
      <c r="C69" s="17">
        <v>0.11092165378199</v>
      </c>
      <c r="D69" s="17">
        <v>0.118113468329706</v>
      </c>
      <c r="E69" s="17">
        <v>0.104678865600616</v>
      </c>
      <c r="F69" s="17"/>
      <c r="G69" s="17">
        <v>0.127704022866751</v>
      </c>
      <c r="H69" s="17">
        <v>0.111524836537625</v>
      </c>
      <c r="I69" s="17">
        <v>0.102697709356577</v>
      </c>
      <c r="J69" s="17">
        <v>0.11164393413548</v>
      </c>
      <c r="K69" s="17">
        <v>0.11804756362424</v>
      </c>
      <c r="L69" s="17">
        <v>0.10518765794127199</v>
      </c>
      <c r="M69" s="17"/>
      <c r="N69" s="17">
        <v>0.11082159743675001</v>
      </c>
      <c r="O69" s="17">
        <v>9.1433330463362494E-2</v>
      </c>
      <c r="P69" s="17">
        <v>0.106053779084573</v>
      </c>
      <c r="Q69" s="17">
        <v>0.14129172252627401</v>
      </c>
      <c r="R69" s="17">
        <v>9.0860970756471302E-2</v>
      </c>
      <c r="S69" s="17"/>
      <c r="T69" s="17">
        <v>9.2333159638894505E-2</v>
      </c>
      <c r="U69" s="17">
        <v>0.115602863798466</v>
      </c>
      <c r="V69" s="17"/>
      <c r="W69" s="17">
        <v>8.9495511685267204E-2</v>
      </c>
      <c r="X69" s="17">
        <v>0.125535534842008</v>
      </c>
      <c r="Y69" s="17"/>
      <c r="Z69" s="17">
        <v>9.4948168845254102E-2</v>
      </c>
      <c r="AA69" s="17">
        <v>0.135256311746483</v>
      </c>
      <c r="AB69" s="17">
        <v>0.116644288650955</v>
      </c>
      <c r="AC69" s="17"/>
      <c r="AD69" s="17">
        <v>8.8954315644052595E-2</v>
      </c>
      <c r="AE69" s="17">
        <v>0.152159320634073</v>
      </c>
      <c r="AF69" s="17"/>
      <c r="AG69" s="17">
        <v>0.14259125625557401</v>
      </c>
      <c r="AH69" s="17">
        <v>0.16421346644708501</v>
      </c>
      <c r="AI69" s="17">
        <v>5.4569821458079801E-2</v>
      </c>
      <c r="AJ69" s="17"/>
      <c r="AK69" s="17">
        <v>9.4765229736943193E-2</v>
      </c>
      <c r="AL69" s="17">
        <v>0.114327457972173</v>
      </c>
      <c r="AM69" s="17">
        <v>8.4832860264599602E-2</v>
      </c>
      <c r="AN69" s="17"/>
      <c r="AO69" s="17">
        <v>8.4016666977618504E-2</v>
      </c>
      <c r="AP69" s="17">
        <v>0.13311969434447901</v>
      </c>
      <c r="AQ69" s="17">
        <v>8.2722947111871198E-2</v>
      </c>
      <c r="AR69" s="17"/>
      <c r="AS69" s="17">
        <v>0.19356436371801999</v>
      </c>
      <c r="AT69" s="17">
        <v>9.7000955813840703E-2</v>
      </c>
      <c r="AU69" s="17">
        <v>5.8928227659752301E-2</v>
      </c>
      <c r="AV69" s="17">
        <v>8.40452152010953E-2</v>
      </c>
      <c r="AW69" s="17">
        <v>0.14198040073573701</v>
      </c>
      <c r="AX69" s="17">
        <v>6.7732033723314697E-2</v>
      </c>
      <c r="AY69" s="17">
        <v>0.122837880613759</v>
      </c>
      <c r="AZ69" s="17">
        <v>6.5815728874677695E-2</v>
      </c>
      <c r="BA69" s="17">
        <v>0.14718507860324201</v>
      </c>
      <c r="BB69" s="17">
        <v>9.7697122104561995E-2</v>
      </c>
      <c r="BC69" s="17">
        <v>9.7192158554557206E-2</v>
      </c>
      <c r="BD69" s="17">
        <v>0.194066224292644</v>
      </c>
      <c r="BE69" s="17">
        <v>0.17120125528550001</v>
      </c>
      <c r="BF69" s="17">
        <v>0.27362471526224802</v>
      </c>
      <c r="BG69" s="17">
        <v>8.3418139258000706E-2</v>
      </c>
    </row>
    <row r="70" spans="2:59" x14ac:dyDescent="0.35">
      <c r="B70" t="s">
        <v>114</v>
      </c>
      <c r="C70" s="17">
        <v>5.0709057697724297E-2</v>
      </c>
      <c r="D70" s="17">
        <v>6.1023980109982903E-2</v>
      </c>
      <c r="E70" s="17">
        <v>4.1308769008530997E-2</v>
      </c>
      <c r="F70" s="17"/>
      <c r="G70" s="17">
        <v>3.077064443778E-2</v>
      </c>
      <c r="H70" s="17">
        <v>6.1771423115151901E-2</v>
      </c>
      <c r="I70" s="17">
        <v>8.0535678570791205E-2</v>
      </c>
      <c r="J70" s="17">
        <v>3.4937312989952098E-2</v>
      </c>
      <c r="K70" s="17">
        <v>1.8835573171026E-2</v>
      </c>
      <c r="L70" s="17">
        <v>6.6073195433750398E-2</v>
      </c>
      <c r="M70" s="17"/>
      <c r="N70" s="17">
        <v>5.75536283296832E-2</v>
      </c>
      <c r="O70" s="17">
        <v>5.13907412888404E-2</v>
      </c>
      <c r="P70" s="17">
        <v>2.5361214624818201E-2</v>
      </c>
      <c r="Q70" s="17">
        <v>5.4483599565480802E-2</v>
      </c>
      <c r="R70" s="17">
        <v>7.0865599448050404E-2</v>
      </c>
      <c r="S70" s="17"/>
      <c r="T70" s="17">
        <v>6.0964192881061703E-2</v>
      </c>
      <c r="U70" s="17">
        <v>4.8126468641773799E-2</v>
      </c>
      <c r="V70" s="17"/>
      <c r="W70" s="17">
        <v>6.20058027160202E-2</v>
      </c>
      <c r="X70" s="17">
        <v>4.44379484949015E-2</v>
      </c>
      <c r="Y70" s="17"/>
      <c r="Z70" s="17">
        <v>4.3644583512527403E-2</v>
      </c>
      <c r="AA70" s="17">
        <v>5.5465515463182E-2</v>
      </c>
      <c r="AB70" s="17">
        <v>6.8266910281579399E-2</v>
      </c>
      <c r="AC70" s="17"/>
      <c r="AD70" s="17">
        <v>5.6603397405530498E-2</v>
      </c>
      <c r="AE70" s="17">
        <v>3.9644047651571403E-2</v>
      </c>
      <c r="AF70" s="17"/>
      <c r="AG70" s="17">
        <v>8.2911717342849703E-2</v>
      </c>
      <c r="AH70" s="17">
        <v>4.9638411384858097E-2</v>
      </c>
      <c r="AI70" s="17">
        <v>4.8551690191509997E-2</v>
      </c>
      <c r="AJ70" s="17"/>
      <c r="AK70" s="17">
        <v>4.2152684736070999E-2</v>
      </c>
      <c r="AL70" s="17">
        <v>5.9600020417001499E-2</v>
      </c>
      <c r="AM70" s="17">
        <v>4.6796388093222299E-2</v>
      </c>
      <c r="AN70" s="17"/>
      <c r="AO70" s="17">
        <v>3.7827171788652997E-2</v>
      </c>
      <c r="AP70" s="17">
        <v>6.8297760928497306E-2</v>
      </c>
      <c r="AQ70" s="17">
        <v>3.6835854656542197E-2</v>
      </c>
      <c r="AR70" s="17"/>
      <c r="AS70" s="17">
        <v>2.5101412550181001E-2</v>
      </c>
      <c r="AT70" s="17">
        <v>1.4484006763476101E-2</v>
      </c>
      <c r="AU70" s="17">
        <v>2.72030891562835E-2</v>
      </c>
      <c r="AV70" s="17">
        <v>7.4435121099767701E-2</v>
      </c>
      <c r="AW70" s="17">
        <v>7.3661542158822702E-2</v>
      </c>
      <c r="AX70" s="17">
        <v>5.8678662498362802E-2</v>
      </c>
      <c r="AY70" s="17">
        <v>5.2193302069213597E-2</v>
      </c>
      <c r="AZ70" s="17">
        <v>1.55246983160654E-2</v>
      </c>
      <c r="BA70" s="17">
        <v>6.1711211103562098E-2</v>
      </c>
      <c r="BB70" s="17">
        <v>1.99672260549928E-2</v>
      </c>
      <c r="BC70" s="17">
        <v>0.15782354992884901</v>
      </c>
      <c r="BD70" s="17">
        <v>6.1696679755493901E-2</v>
      </c>
      <c r="BE70" s="17">
        <v>0</v>
      </c>
      <c r="BF70" s="17">
        <v>0.14275402310250501</v>
      </c>
      <c r="BG70" s="17">
        <v>0.12097588485043299</v>
      </c>
    </row>
    <row r="71" spans="2:59" x14ac:dyDescent="0.35">
      <c r="B71" t="s">
        <v>115</v>
      </c>
      <c r="C71" s="17">
        <v>2.8976943362314399E-2</v>
      </c>
      <c r="D71" s="17">
        <v>3.5244791831995297E-2</v>
      </c>
      <c r="E71" s="17">
        <v>2.3257305335029701E-2</v>
      </c>
      <c r="F71" s="17"/>
      <c r="G71" s="17">
        <v>5.2177585073359803E-2</v>
      </c>
      <c r="H71" s="17">
        <v>4.0221959025041103E-2</v>
      </c>
      <c r="I71" s="17">
        <v>1.43334723210553E-2</v>
      </c>
      <c r="J71" s="17">
        <v>1.4484789717441099E-2</v>
      </c>
      <c r="K71" s="17">
        <v>3.28250149600708E-2</v>
      </c>
      <c r="L71" s="17">
        <v>3.2457409892866697E-2</v>
      </c>
      <c r="M71" s="17"/>
      <c r="N71" s="17">
        <v>2.5515237024539901E-2</v>
      </c>
      <c r="O71" s="17">
        <v>2.0083909023369401E-2</v>
      </c>
      <c r="P71" s="17">
        <v>3.3932134805946798E-2</v>
      </c>
      <c r="Q71" s="17">
        <v>2.8756617568168899E-2</v>
      </c>
      <c r="R71" s="17">
        <v>4.4995672106256199E-2</v>
      </c>
      <c r="S71" s="17"/>
      <c r="T71" s="17">
        <v>2.86873159466094E-2</v>
      </c>
      <c r="U71" s="17">
        <v>2.90498813178586E-2</v>
      </c>
      <c r="V71" s="17"/>
      <c r="W71" s="17">
        <v>4.35083906644766E-2</v>
      </c>
      <c r="X71" s="17">
        <v>2.2900950879392899E-2</v>
      </c>
      <c r="Y71" s="17"/>
      <c r="Z71" s="17">
        <v>2.03762544070679E-2</v>
      </c>
      <c r="AA71" s="17">
        <v>1.9268331647600799E-2</v>
      </c>
      <c r="AB71" s="17">
        <v>4.7717204334842202E-2</v>
      </c>
      <c r="AC71" s="17"/>
      <c r="AD71" s="17">
        <v>3.4758187503043797E-2</v>
      </c>
      <c r="AE71" s="17">
        <v>1.8124239299174501E-2</v>
      </c>
      <c r="AF71" s="17"/>
      <c r="AG71" s="17">
        <v>0.10308277448139699</v>
      </c>
      <c r="AH71" s="17">
        <v>2.4556895651032001E-2</v>
      </c>
      <c r="AI71" s="17">
        <v>1.6487920639419201E-2</v>
      </c>
      <c r="AJ71" s="17"/>
      <c r="AK71" s="17">
        <v>3.2236091539976502E-2</v>
      </c>
      <c r="AL71" s="17">
        <v>3.5317456899022603E-2</v>
      </c>
      <c r="AM71" s="17">
        <v>0</v>
      </c>
      <c r="AN71" s="17"/>
      <c r="AO71" s="17">
        <v>5.6789894989275197E-2</v>
      </c>
      <c r="AP71" s="17">
        <v>4.3863212369813102E-2</v>
      </c>
      <c r="AQ71" s="17">
        <v>7.6192002948161797E-3</v>
      </c>
      <c r="AR71" s="17"/>
      <c r="AS71" s="17">
        <v>1.01199194954369E-2</v>
      </c>
      <c r="AT71" s="17">
        <v>4.3190619264659499E-3</v>
      </c>
      <c r="AU71" s="17">
        <v>5.9176286426438199E-2</v>
      </c>
      <c r="AV71" s="17">
        <v>1.9222410784606798E-2</v>
      </c>
      <c r="AW71" s="17">
        <v>1.88242800895209E-2</v>
      </c>
      <c r="AX71" s="17">
        <v>4.6222982088083502E-2</v>
      </c>
      <c r="AY71" s="17">
        <v>2.60736868981092E-2</v>
      </c>
      <c r="AZ71" s="17">
        <v>7.8575058693428401E-2</v>
      </c>
      <c r="BA71" s="17">
        <v>0</v>
      </c>
      <c r="BB71" s="17">
        <v>2.8240754206908799E-2</v>
      </c>
      <c r="BC71" s="17">
        <v>3.2978302907211397E-2</v>
      </c>
      <c r="BD71" s="17">
        <v>2.0957903188504899E-2</v>
      </c>
      <c r="BE71" s="17">
        <v>6.8222106353699699E-2</v>
      </c>
      <c r="BF71" s="17">
        <v>8.12783834943413E-2</v>
      </c>
      <c r="BG71" s="17">
        <v>6.7319130374976097E-2</v>
      </c>
    </row>
    <row r="72" spans="2:59" x14ac:dyDescent="0.35">
      <c r="B72" t="s">
        <v>116</v>
      </c>
      <c r="C72" s="17">
        <v>1.26742324839316E-2</v>
      </c>
      <c r="D72" s="17">
        <v>1.19843800600166E-2</v>
      </c>
      <c r="E72" s="17">
        <v>1.33691030843972E-2</v>
      </c>
      <c r="F72" s="17"/>
      <c r="G72" s="17">
        <v>1.24067219857925E-2</v>
      </c>
      <c r="H72" s="17">
        <v>1.47729723764708E-2</v>
      </c>
      <c r="I72" s="17">
        <v>1.01769264065865E-2</v>
      </c>
      <c r="J72" s="17">
        <v>7.2942201399931296E-3</v>
      </c>
      <c r="K72" s="17">
        <v>8.1458609163731696E-3</v>
      </c>
      <c r="L72" s="17">
        <v>1.96414135081589E-2</v>
      </c>
      <c r="M72" s="17"/>
      <c r="N72" s="17">
        <v>1.9768559698967601E-2</v>
      </c>
      <c r="O72" s="17">
        <v>1.30932180641161E-2</v>
      </c>
      <c r="P72" s="17">
        <v>1.1965805957120001E-2</v>
      </c>
      <c r="Q72" s="17">
        <v>3.1689777220818499E-3</v>
      </c>
      <c r="R72" s="17">
        <v>1.5773194848191601E-2</v>
      </c>
      <c r="S72" s="17"/>
      <c r="T72" s="17">
        <v>1.7364760965086101E-2</v>
      </c>
      <c r="U72" s="17">
        <v>1.1492999150046699E-2</v>
      </c>
      <c r="V72" s="17"/>
      <c r="W72" s="17">
        <v>1.81056485656629E-2</v>
      </c>
      <c r="X72" s="17">
        <v>6.9595665001013904E-3</v>
      </c>
      <c r="Y72" s="17"/>
      <c r="Z72" s="17">
        <v>1.8538742583138399E-2</v>
      </c>
      <c r="AA72" s="17">
        <v>7.7773667032896799E-3</v>
      </c>
      <c r="AB72" s="17">
        <v>1.40859881540385E-2</v>
      </c>
      <c r="AC72" s="17"/>
      <c r="AD72" s="17">
        <v>1.4433473034056701E-2</v>
      </c>
      <c r="AE72" s="17">
        <v>9.3717396983607395E-3</v>
      </c>
      <c r="AF72" s="17"/>
      <c r="AG72" s="17">
        <v>3.66528629986154E-2</v>
      </c>
      <c r="AH72" s="17">
        <v>7.8027342806282797E-3</v>
      </c>
      <c r="AI72" s="17">
        <v>6.2979021527661497E-3</v>
      </c>
      <c r="AJ72" s="17"/>
      <c r="AK72" s="17">
        <v>3.1056862788020601E-2</v>
      </c>
      <c r="AL72" s="17">
        <v>2.29063931290919E-3</v>
      </c>
      <c r="AM72" s="17">
        <v>0</v>
      </c>
      <c r="AN72" s="17"/>
      <c r="AO72" s="17">
        <v>7.8806824992876806E-3</v>
      </c>
      <c r="AP72" s="17">
        <v>1.3760144429523001E-2</v>
      </c>
      <c r="AQ72" s="17">
        <v>7.6028871161740799E-3</v>
      </c>
      <c r="AR72" s="17"/>
      <c r="AS72" s="17">
        <v>0</v>
      </c>
      <c r="AT72" s="17">
        <v>1.9751781812148799E-2</v>
      </c>
      <c r="AU72" s="17">
        <v>1.89299613042208E-2</v>
      </c>
      <c r="AV72" s="17">
        <v>0</v>
      </c>
      <c r="AW72" s="17">
        <v>4.6207030547665102E-3</v>
      </c>
      <c r="AX72" s="17">
        <v>0</v>
      </c>
      <c r="AY72" s="17">
        <v>3.05608064612608E-2</v>
      </c>
      <c r="AZ72" s="17">
        <v>1.1877847119877501E-2</v>
      </c>
      <c r="BA72" s="17">
        <v>0</v>
      </c>
      <c r="BB72" s="17">
        <v>8.9506360537045491E-3</v>
      </c>
      <c r="BC72" s="17">
        <v>0</v>
      </c>
      <c r="BD72" s="17">
        <v>6.2756648491260197E-2</v>
      </c>
      <c r="BE72" s="17">
        <v>7.6979264890075394E-2</v>
      </c>
      <c r="BF72" s="17">
        <v>6.3626606547180803E-2</v>
      </c>
      <c r="BG72" s="17">
        <v>0</v>
      </c>
    </row>
    <row r="73" spans="2:59" x14ac:dyDescent="0.35">
      <c r="B73" t="s">
        <v>117</v>
      </c>
      <c r="C73" s="17">
        <v>1.38751739164663E-2</v>
      </c>
      <c r="D73" s="17">
        <v>1.0426519780143801E-2</v>
      </c>
      <c r="E73" s="17">
        <v>1.71450440577714E-2</v>
      </c>
      <c r="F73" s="17"/>
      <c r="G73" s="17">
        <v>3.1446897376848297E-2</v>
      </c>
      <c r="H73" s="17">
        <v>3.4173693091174101E-2</v>
      </c>
      <c r="I73" s="17">
        <v>1.2895445694235501E-2</v>
      </c>
      <c r="J73" s="17">
        <v>1.6192932276533602E-2</v>
      </c>
      <c r="K73" s="17">
        <v>1.13117553501833E-2</v>
      </c>
      <c r="L73" s="17">
        <v>0</v>
      </c>
      <c r="M73" s="17"/>
      <c r="N73" s="17">
        <v>6.6979769042766896E-3</v>
      </c>
      <c r="O73" s="17">
        <v>2.30182348238131E-2</v>
      </c>
      <c r="P73" s="17">
        <v>3.84655187412668E-3</v>
      </c>
      <c r="Q73" s="17">
        <v>1.42414866902886E-2</v>
      </c>
      <c r="R73" s="17">
        <v>3.2734835415689799E-2</v>
      </c>
      <c r="S73" s="17"/>
      <c r="T73" s="17">
        <v>2.41241514311283E-3</v>
      </c>
      <c r="U73" s="17">
        <v>1.67618833386067E-2</v>
      </c>
      <c r="V73" s="17"/>
      <c r="W73" s="17">
        <v>9.9248126839266201E-3</v>
      </c>
      <c r="X73" s="17">
        <v>1.19834328835276E-2</v>
      </c>
      <c r="Y73" s="17"/>
      <c r="Z73" s="17">
        <v>6.4425603652640898E-3</v>
      </c>
      <c r="AA73" s="17">
        <v>0</v>
      </c>
      <c r="AB73" s="17">
        <v>9.1905910846771903E-3</v>
      </c>
      <c r="AC73" s="17"/>
      <c r="AD73" s="17">
        <v>5.8711879425213604E-3</v>
      </c>
      <c r="AE73" s="17">
        <v>2.8900467605202498E-2</v>
      </c>
      <c r="AF73" s="17"/>
      <c r="AG73" s="17">
        <v>7.1798344556999001E-3</v>
      </c>
      <c r="AH73" s="17">
        <v>6.7857274019891504E-3</v>
      </c>
      <c r="AI73" s="17">
        <v>5.7399477217511099E-3</v>
      </c>
      <c r="AJ73" s="17"/>
      <c r="AK73" s="17">
        <v>2.9101890958341298E-3</v>
      </c>
      <c r="AL73" s="17">
        <v>5.4813420528174598E-3</v>
      </c>
      <c r="AM73" s="17">
        <v>1.8189331848597699E-2</v>
      </c>
      <c r="AN73" s="17"/>
      <c r="AO73" s="17">
        <v>2.3873870718322001E-2</v>
      </c>
      <c r="AP73" s="17">
        <v>5.2756695290632804E-3</v>
      </c>
      <c r="AQ73" s="17">
        <v>6.4729935880187099E-3</v>
      </c>
      <c r="AR73" s="17"/>
      <c r="AS73" s="17">
        <v>5.2195873402255101E-2</v>
      </c>
      <c r="AT73" s="17">
        <v>6.1168643720908101E-3</v>
      </c>
      <c r="AU73" s="17">
        <v>0</v>
      </c>
      <c r="AV73" s="17">
        <v>0</v>
      </c>
      <c r="AW73" s="17">
        <v>0</v>
      </c>
      <c r="AX73" s="17">
        <v>3.8172380395968902E-2</v>
      </c>
      <c r="AY73" s="17">
        <v>0</v>
      </c>
      <c r="AZ73" s="17">
        <v>1.73775430698393E-2</v>
      </c>
      <c r="BA73" s="17">
        <v>1.2956208344652401E-2</v>
      </c>
      <c r="BB73" s="17">
        <v>0</v>
      </c>
      <c r="BC73" s="17">
        <v>2.3624194744671801E-2</v>
      </c>
      <c r="BD73" s="17">
        <v>0</v>
      </c>
      <c r="BE73" s="17">
        <v>0</v>
      </c>
      <c r="BF73" s="17">
        <v>0</v>
      </c>
      <c r="BG73" s="17">
        <v>0</v>
      </c>
    </row>
    <row r="74" spans="2:59" x14ac:dyDescent="0.35">
      <c r="B74" t="s">
        <v>118</v>
      </c>
      <c r="C74" s="17">
        <v>0.78284293875757405</v>
      </c>
      <c r="D74" s="17">
        <v>0.76320685988815495</v>
      </c>
      <c r="E74" s="17">
        <v>0.80024091291365496</v>
      </c>
      <c r="F74" s="17"/>
      <c r="G74" s="17">
        <v>0.74549412825946904</v>
      </c>
      <c r="H74" s="17">
        <v>0.73753511585453702</v>
      </c>
      <c r="I74" s="17">
        <v>0.77936076765075402</v>
      </c>
      <c r="J74" s="17">
        <v>0.81544681074059999</v>
      </c>
      <c r="K74" s="17">
        <v>0.810834231978107</v>
      </c>
      <c r="L74" s="17">
        <v>0.77664032322395204</v>
      </c>
      <c r="M74" s="17"/>
      <c r="N74" s="17">
        <v>0.77964300060578295</v>
      </c>
      <c r="O74" s="17">
        <v>0.80098056633649894</v>
      </c>
      <c r="P74" s="17">
        <v>0.81884051365341504</v>
      </c>
      <c r="Q74" s="17">
        <v>0.75805759592770605</v>
      </c>
      <c r="R74" s="17">
        <v>0.74476972742534098</v>
      </c>
      <c r="S74" s="17"/>
      <c r="T74" s="17">
        <v>0.79823815542523502</v>
      </c>
      <c r="U74" s="17">
        <v>0.77896590375324803</v>
      </c>
      <c r="V74" s="17"/>
      <c r="W74" s="17">
        <v>0.77695983368464605</v>
      </c>
      <c r="X74" s="17">
        <v>0.78818256640006901</v>
      </c>
      <c r="Y74" s="17"/>
      <c r="Z74" s="17">
        <v>0.81604969028674801</v>
      </c>
      <c r="AA74" s="17">
        <v>0.78223247443944499</v>
      </c>
      <c r="AB74" s="17">
        <v>0.74409501749390805</v>
      </c>
      <c r="AC74" s="17"/>
      <c r="AD74" s="17">
        <v>0.79937943847079496</v>
      </c>
      <c r="AE74" s="17">
        <v>0.75180018511161795</v>
      </c>
      <c r="AF74" s="17"/>
      <c r="AG74" s="17">
        <v>0.62758155446586406</v>
      </c>
      <c r="AH74" s="17">
        <v>0.74700276483440697</v>
      </c>
      <c r="AI74" s="17">
        <v>0.86835271783647405</v>
      </c>
      <c r="AJ74" s="17"/>
      <c r="AK74" s="17">
        <v>0.79687894210315502</v>
      </c>
      <c r="AL74" s="17">
        <v>0.78298308334607603</v>
      </c>
      <c r="AM74" s="17">
        <v>0.85018141979357997</v>
      </c>
      <c r="AN74" s="17"/>
      <c r="AO74" s="17">
        <v>0.78961171302684396</v>
      </c>
      <c r="AP74" s="17">
        <v>0.735683518398625</v>
      </c>
      <c r="AQ74" s="17">
        <v>0.85874611723257799</v>
      </c>
      <c r="AR74" s="17"/>
      <c r="AS74" s="17">
        <v>0.71901843083410699</v>
      </c>
      <c r="AT74" s="17">
        <v>0.85832732931197797</v>
      </c>
      <c r="AU74" s="17">
        <v>0.83576243545330497</v>
      </c>
      <c r="AV74" s="17">
        <v>0.82229725291453004</v>
      </c>
      <c r="AW74" s="17">
        <v>0.76091307396115304</v>
      </c>
      <c r="AX74" s="17">
        <v>0.78919394129427001</v>
      </c>
      <c r="AY74" s="17">
        <v>0.76833432395765699</v>
      </c>
      <c r="AZ74" s="17">
        <v>0.81082912392611195</v>
      </c>
      <c r="BA74" s="17">
        <v>0.77814750194854299</v>
      </c>
      <c r="BB74" s="17">
        <v>0.84514426157983202</v>
      </c>
      <c r="BC74" s="17">
        <v>0.68838179386471099</v>
      </c>
      <c r="BD74" s="17">
        <v>0.660522544272097</v>
      </c>
      <c r="BE74" s="17">
        <v>0.68359737347072402</v>
      </c>
      <c r="BF74" s="17">
        <v>0.438716271593725</v>
      </c>
      <c r="BG74" s="17">
        <v>0.72828684551658995</v>
      </c>
    </row>
    <row r="75" spans="2:59" x14ac:dyDescent="0.35">
      <c r="B75" t="s">
        <v>119</v>
      </c>
      <c r="C75" s="17">
        <v>9.2360233543970299E-2</v>
      </c>
      <c r="D75" s="17">
        <v>0.10825315200199501</v>
      </c>
      <c r="E75" s="17">
        <v>7.7935177427957997E-2</v>
      </c>
      <c r="F75" s="17"/>
      <c r="G75" s="17">
        <v>9.5354951496932197E-2</v>
      </c>
      <c r="H75" s="17">
        <v>0.11676635451666401</v>
      </c>
      <c r="I75" s="17">
        <v>0.105046077298433</v>
      </c>
      <c r="J75" s="17">
        <v>5.67163228473863E-2</v>
      </c>
      <c r="K75" s="17">
        <v>5.9806449047469901E-2</v>
      </c>
      <c r="L75" s="17">
        <v>0.118172018834776</v>
      </c>
      <c r="M75" s="17"/>
      <c r="N75" s="17">
        <v>0.102837425053191</v>
      </c>
      <c r="O75" s="17">
        <v>8.4567868376325905E-2</v>
      </c>
      <c r="P75" s="17">
        <v>7.1259155387885006E-2</v>
      </c>
      <c r="Q75" s="17">
        <v>8.6409194855731605E-2</v>
      </c>
      <c r="R75" s="17">
        <v>0.13163446640249801</v>
      </c>
      <c r="S75" s="17"/>
      <c r="T75" s="17">
        <v>0.107016269792757</v>
      </c>
      <c r="U75" s="17">
        <v>8.8669349109679205E-2</v>
      </c>
      <c r="V75" s="17"/>
      <c r="W75" s="17">
        <v>0.12361984194616001</v>
      </c>
      <c r="X75" s="17">
        <v>7.42984658743958E-2</v>
      </c>
      <c r="Y75" s="17"/>
      <c r="Z75" s="17">
        <v>8.2559580502733806E-2</v>
      </c>
      <c r="AA75" s="17">
        <v>8.2511213814072407E-2</v>
      </c>
      <c r="AB75" s="17">
        <v>0.13007010277045999</v>
      </c>
      <c r="AC75" s="17"/>
      <c r="AD75" s="17">
        <v>0.105795057942631</v>
      </c>
      <c r="AE75" s="17">
        <v>6.7140026649106704E-2</v>
      </c>
      <c r="AF75" s="17"/>
      <c r="AG75" s="17">
        <v>0.22264735482286199</v>
      </c>
      <c r="AH75" s="17">
        <v>8.19980413165185E-2</v>
      </c>
      <c r="AI75" s="17">
        <v>7.1337512983695395E-2</v>
      </c>
      <c r="AJ75" s="17"/>
      <c r="AK75" s="17">
        <v>0.10544563906406799</v>
      </c>
      <c r="AL75" s="17">
        <v>9.7208116628933305E-2</v>
      </c>
      <c r="AM75" s="17">
        <v>4.6796388093222299E-2</v>
      </c>
      <c r="AN75" s="17"/>
      <c r="AO75" s="17">
        <v>0.102497749277216</v>
      </c>
      <c r="AP75" s="17">
        <v>0.12592111772783299</v>
      </c>
      <c r="AQ75" s="17">
        <v>5.2057942067532399E-2</v>
      </c>
      <c r="AR75" s="17"/>
      <c r="AS75" s="17">
        <v>3.5221332045617899E-2</v>
      </c>
      <c r="AT75" s="17">
        <v>3.8554850502090801E-2</v>
      </c>
      <c r="AU75" s="17">
        <v>0.105309336886942</v>
      </c>
      <c r="AV75" s="17">
        <v>9.3657531884374506E-2</v>
      </c>
      <c r="AW75" s="17">
        <v>9.7106525303110106E-2</v>
      </c>
      <c r="AX75" s="17">
        <v>0.10490164458644601</v>
      </c>
      <c r="AY75" s="17">
        <v>0.10882779542858401</v>
      </c>
      <c r="AZ75" s="17">
        <v>0.105977604129371</v>
      </c>
      <c r="BA75" s="17">
        <v>6.1711211103562098E-2</v>
      </c>
      <c r="BB75" s="17">
        <v>5.7158616315606203E-2</v>
      </c>
      <c r="BC75" s="17">
        <v>0.19080185283605999</v>
      </c>
      <c r="BD75" s="17">
        <v>0.145411231435259</v>
      </c>
      <c r="BE75" s="17">
        <v>0.145201371243775</v>
      </c>
      <c r="BF75" s="17">
        <v>0.28765901314402698</v>
      </c>
      <c r="BG75" s="17">
        <v>0.18829501522540901</v>
      </c>
    </row>
    <row r="76" spans="2:59" x14ac:dyDescent="0.35">
      <c r="B76" t="s">
        <v>120</v>
      </c>
      <c r="C76" s="17">
        <v>0.690482705213603</v>
      </c>
      <c r="D76" s="17">
        <v>0.65495370788616003</v>
      </c>
      <c r="E76" s="17">
        <v>0.72230573548569699</v>
      </c>
      <c r="F76" s="17"/>
      <c r="G76" s="17">
        <v>0.65013917676253596</v>
      </c>
      <c r="H76" s="17">
        <v>0.62076876133787295</v>
      </c>
      <c r="I76" s="17">
        <v>0.67431469035232094</v>
      </c>
      <c r="J76" s="17">
        <v>0.75873048789321396</v>
      </c>
      <c r="K76" s="17">
        <v>0.75102778293063699</v>
      </c>
      <c r="L76" s="17">
        <v>0.65846830438917603</v>
      </c>
      <c r="M76" s="17"/>
      <c r="N76" s="17">
        <v>0.67680557555259202</v>
      </c>
      <c r="O76" s="17">
        <v>0.71641269796017304</v>
      </c>
      <c r="P76" s="17">
        <v>0.74758135826552996</v>
      </c>
      <c r="Q76" s="17">
        <v>0.67164840107197399</v>
      </c>
      <c r="R76" s="17">
        <v>0.61313526102284199</v>
      </c>
      <c r="S76" s="17"/>
      <c r="T76" s="17">
        <v>0.69122188563247799</v>
      </c>
      <c r="U76" s="17">
        <v>0.69029655464356898</v>
      </c>
      <c r="V76" s="17"/>
      <c r="W76" s="17">
        <v>0.653339991738487</v>
      </c>
      <c r="X76" s="17">
        <v>0.71388410052567297</v>
      </c>
      <c r="Y76" s="17"/>
      <c r="Z76" s="17">
        <v>0.73349010978401397</v>
      </c>
      <c r="AA76" s="17">
        <v>0.69972126062537199</v>
      </c>
      <c r="AB76" s="17">
        <v>0.614024914723448</v>
      </c>
      <c r="AC76" s="17"/>
      <c r="AD76" s="17">
        <v>0.69358438052816396</v>
      </c>
      <c r="AE76" s="17">
        <v>0.68466015846251105</v>
      </c>
      <c r="AF76" s="17"/>
      <c r="AG76" s="17">
        <v>0.40493419964300298</v>
      </c>
      <c r="AH76" s="17">
        <v>0.66500472351788897</v>
      </c>
      <c r="AI76" s="17">
        <v>0.79701520485277799</v>
      </c>
      <c r="AJ76" s="17"/>
      <c r="AK76" s="17">
        <v>0.69143330303908601</v>
      </c>
      <c r="AL76" s="17">
        <v>0.685774966717143</v>
      </c>
      <c r="AM76" s="17">
        <v>0.80338503170035802</v>
      </c>
      <c r="AN76" s="17"/>
      <c r="AO76" s="17">
        <v>0.68711396374962797</v>
      </c>
      <c r="AP76" s="17">
        <v>0.60976240067079102</v>
      </c>
      <c r="AQ76" s="17">
        <v>0.80668817516504498</v>
      </c>
      <c r="AR76" s="17"/>
      <c r="AS76" s="17">
        <v>0.68379709878848904</v>
      </c>
      <c r="AT76" s="17">
        <v>0.81977247880988702</v>
      </c>
      <c r="AU76" s="17">
        <v>0.73045309856636298</v>
      </c>
      <c r="AV76" s="17">
        <v>0.72863972103015595</v>
      </c>
      <c r="AW76" s="17">
        <v>0.66380654865804301</v>
      </c>
      <c r="AX76" s="17">
        <v>0.68429229670782399</v>
      </c>
      <c r="AY76" s="17">
        <v>0.65950652852907399</v>
      </c>
      <c r="AZ76" s="17">
        <v>0.70485151979673999</v>
      </c>
      <c r="BA76" s="17">
        <v>0.71643629084498095</v>
      </c>
      <c r="BB76" s="17">
        <v>0.78798564526422599</v>
      </c>
      <c r="BC76" s="17">
        <v>0.497579941028651</v>
      </c>
      <c r="BD76" s="17">
        <v>0.51511131283683798</v>
      </c>
      <c r="BE76" s="17">
        <v>0.53839600222694906</v>
      </c>
      <c r="BF76" s="17">
        <v>0.151057258449698</v>
      </c>
      <c r="BG76" s="17">
        <v>0.53999183029118103</v>
      </c>
    </row>
    <row r="77" spans="2:59" x14ac:dyDescent="0.35">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row>
    <row r="78" spans="2:59" x14ac:dyDescent="0.35">
      <c r="B78" s="6" t="s">
        <v>124</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row>
    <row r="79" spans="2:59" x14ac:dyDescent="0.35">
      <c r="B79" s="24" t="s">
        <v>86</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row>
    <row r="80" spans="2:59" x14ac:dyDescent="0.35">
      <c r="B80" t="s">
        <v>110</v>
      </c>
      <c r="C80" s="17">
        <v>0.28192840034900302</v>
      </c>
      <c r="D80" s="17">
        <v>0.237671885446502</v>
      </c>
      <c r="E80" s="17">
        <v>0.32225857797517898</v>
      </c>
      <c r="F80" s="17"/>
      <c r="G80" s="17">
        <v>0.227318859793574</v>
      </c>
      <c r="H80" s="17">
        <v>0.194759305216085</v>
      </c>
      <c r="I80" s="17">
        <v>0.28690038957806002</v>
      </c>
      <c r="J80" s="17">
        <v>0.33260101665208602</v>
      </c>
      <c r="K80" s="17">
        <v>0.2989427137267</v>
      </c>
      <c r="L80" s="17">
        <v>0.289564482344353</v>
      </c>
      <c r="M80" s="17"/>
      <c r="N80" s="17">
        <v>0.25895177970498101</v>
      </c>
      <c r="O80" s="17">
        <v>0.338884053841566</v>
      </c>
      <c r="P80" s="17">
        <v>0.27377139217358598</v>
      </c>
      <c r="Q80" s="17">
        <v>0.283361094576494</v>
      </c>
      <c r="R80" s="17">
        <v>0.24805464813835501</v>
      </c>
      <c r="S80" s="17"/>
      <c r="T80" s="17">
        <v>0.24592559418400101</v>
      </c>
      <c r="U80" s="17">
        <v>0.29099512170595998</v>
      </c>
      <c r="V80" s="17"/>
      <c r="W80" s="17">
        <v>0.27977230244564899</v>
      </c>
      <c r="X80" s="17">
        <v>0.28484885200146998</v>
      </c>
      <c r="Y80" s="17"/>
      <c r="Z80" s="17">
        <v>0.28910960880841502</v>
      </c>
      <c r="AA80" s="17">
        <v>0.34428491054204002</v>
      </c>
      <c r="AB80" s="17">
        <v>0.209227781786892</v>
      </c>
      <c r="AC80" s="17"/>
      <c r="AD80" s="17">
        <v>0.28836891248209301</v>
      </c>
      <c r="AE80" s="17">
        <v>0.26983810101307798</v>
      </c>
      <c r="AF80" s="17"/>
      <c r="AG80" s="17">
        <v>0.109494523166743</v>
      </c>
      <c r="AH80" s="17">
        <v>0.133008205076732</v>
      </c>
      <c r="AI80" s="17">
        <v>0.466798621750738</v>
      </c>
      <c r="AJ80" s="17"/>
      <c r="AK80" s="17">
        <v>0.23076433180936001</v>
      </c>
      <c r="AL80" s="17">
        <v>0.27695423282155102</v>
      </c>
      <c r="AM80" s="17">
        <v>0.436042730020474</v>
      </c>
      <c r="AN80" s="17"/>
      <c r="AO80" s="17">
        <v>0.21066407089324601</v>
      </c>
      <c r="AP80" s="17">
        <v>0.19665399853152499</v>
      </c>
      <c r="AQ80" s="17">
        <v>0.39826078269496401</v>
      </c>
      <c r="AR80" s="17"/>
      <c r="AS80" s="17">
        <v>0.32056172852459103</v>
      </c>
      <c r="AT80" s="17">
        <v>0.34559150469369598</v>
      </c>
      <c r="AU80" s="17">
        <v>0.37250747935684198</v>
      </c>
      <c r="AV80" s="17">
        <v>0.30265931660589401</v>
      </c>
      <c r="AW80" s="17">
        <v>0.39943259704710499</v>
      </c>
      <c r="AX80" s="17">
        <v>0.247575134157171</v>
      </c>
      <c r="AY80" s="17">
        <v>0.307843809800599</v>
      </c>
      <c r="AZ80" s="17">
        <v>0.12288960716883</v>
      </c>
      <c r="BA80" s="17">
        <v>0.14297121906336399</v>
      </c>
      <c r="BB80" s="17">
        <v>0.27451374667728201</v>
      </c>
      <c r="BC80" s="17">
        <v>0.26896556808929301</v>
      </c>
      <c r="BD80" s="17">
        <v>0.11410214710781399</v>
      </c>
      <c r="BE80" s="17">
        <v>0.15251894867964799</v>
      </c>
      <c r="BF80" s="17">
        <v>0.25066210262821598</v>
      </c>
      <c r="BG80" s="17">
        <v>0.20968632863054601</v>
      </c>
    </row>
    <row r="81" spans="2:59" x14ac:dyDescent="0.35">
      <c r="B81" t="s">
        <v>111</v>
      </c>
      <c r="C81" s="17">
        <v>0.28922114181811598</v>
      </c>
      <c r="D81" s="17">
        <v>0.28300208913738201</v>
      </c>
      <c r="E81" s="17">
        <v>0.29414632435065302</v>
      </c>
      <c r="F81" s="17"/>
      <c r="G81" s="17">
        <v>0.25711065553422102</v>
      </c>
      <c r="H81" s="17">
        <v>0.28307416754141301</v>
      </c>
      <c r="I81" s="17">
        <v>0.32630111568750397</v>
      </c>
      <c r="J81" s="17">
        <v>0.29919661452928098</v>
      </c>
      <c r="K81" s="17">
        <v>0.28529026840190302</v>
      </c>
      <c r="L81" s="17">
        <v>0.27714922868348801</v>
      </c>
      <c r="M81" s="17"/>
      <c r="N81" s="17">
        <v>0.31028994725981102</v>
      </c>
      <c r="O81" s="17">
        <v>0.25435068464896798</v>
      </c>
      <c r="P81" s="17">
        <v>0.34084727473422799</v>
      </c>
      <c r="Q81" s="17">
        <v>0.28774510759453198</v>
      </c>
      <c r="R81" s="17">
        <v>0.208622097858708</v>
      </c>
      <c r="S81" s="17"/>
      <c r="T81" s="17">
        <v>0.29052462498180998</v>
      </c>
      <c r="U81" s="17">
        <v>0.28889288077689201</v>
      </c>
      <c r="V81" s="17"/>
      <c r="W81" s="17">
        <v>0.27743620589429502</v>
      </c>
      <c r="X81" s="17">
        <v>0.297834804646326</v>
      </c>
      <c r="Y81" s="17"/>
      <c r="Z81" s="17">
        <v>0.29379064382810599</v>
      </c>
      <c r="AA81" s="17">
        <v>0.28727037518132797</v>
      </c>
      <c r="AB81" s="17">
        <v>0.28037281613840198</v>
      </c>
      <c r="AC81" s="17"/>
      <c r="AD81" s="17">
        <v>0.28445297189994301</v>
      </c>
      <c r="AE81" s="17">
        <v>0.298172076216497</v>
      </c>
      <c r="AF81" s="17"/>
      <c r="AG81" s="17">
        <v>0.21810258249182901</v>
      </c>
      <c r="AH81" s="17">
        <v>0.32885972861708002</v>
      </c>
      <c r="AI81" s="17">
        <v>0.27562550140194397</v>
      </c>
      <c r="AJ81" s="17"/>
      <c r="AK81" s="17">
        <v>0.29016965387562099</v>
      </c>
      <c r="AL81" s="17">
        <v>0.31258329860447398</v>
      </c>
      <c r="AM81" s="17">
        <v>0.23315746883209601</v>
      </c>
      <c r="AN81" s="17"/>
      <c r="AO81" s="17">
        <v>0.23862078395675701</v>
      </c>
      <c r="AP81" s="17">
        <v>0.29579030663821798</v>
      </c>
      <c r="AQ81" s="17">
        <v>0.29490334079479602</v>
      </c>
      <c r="AR81" s="17"/>
      <c r="AS81" s="17">
        <v>0.24651548928860501</v>
      </c>
      <c r="AT81" s="17">
        <v>0.32230050627141998</v>
      </c>
      <c r="AU81" s="17">
        <v>0.27697487706145002</v>
      </c>
      <c r="AV81" s="17">
        <v>0.31376987440687498</v>
      </c>
      <c r="AW81" s="17">
        <v>0.25007752304954101</v>
      </c>
      <c r="AX81" s="17">
        <v>0.30854716966603501</v>
      </c>
      <c r="AY81" s="17">
        <v>0.31503783252978101</v>
      </c>
      <c r="AZ81" s="17">
        <v>0.37900950453078502</v>
      </c>
      <c r="BA81" s="17">
        <v>0.37905485623172602</v>
      </c>
      <c r="BB81" s="17">
        <v>0.219753222175638</v>
      </c>
      <c r="BC81" s="17">
        <v>0.14626358461873401</v>
      </c>
      <c r="BD81" s="17">
        <v>0.27813194760656401</v>
      </c>
      <c r="BE81" s="17">
        <v>0.13231251984942999</v>
      </c>
      <c r="BF81" s="17">
        <v>7.3370668110223206E-2</v>
      </c>
      <c r="BG81" s="17">
        <v>0.197968729118779</v>
      </c>
    </row>
    <row r="82" spans="2:59" x14ac:dyDescent="0.35">
      <c r="B82" t="s">
        <v>112</v>
      </c>
      <c r="C82" s="17">
        <v>0.227411855907837</v>
      </c>
      <c r="D82" s="17">
        <v>0.26120695800559901</v>
      </c>
      <c r="E82" s="17">
        <v>0.19686582956313101</v>
      </c>
      <c r="F82" s="17"/>
      <c r="G82" s="17">
        <v>0.33416337646633698</v>
      </c>
      <c r="H82" s="17">
        <v>0.284464617998615</v>
      </c>
      <c r="I82" s="17">
        <v>0.14859532369762599</v>
      </c>
      <c r="J82" s="17">
        <v>0.23260548746281601</v>
      </c>
      <c r="K82" s="17">
        <v>0.20098843313304501</v>
      </c>
      <c r="L82" s="17">
        <v>0.225095751749669</v>
      </c>
      <c r="M82" s="17"/>
      <c r="N82" s="17">
        <v>0.21844264245459699</v>
      </c>
      <c r="O82" s="17">
        <v>0.24018196378666201</v>
      </c>
      <c r="P82" s="17">
        <v>0.23936774104039399</v>
      </c>
      <c r="Q82" s="17">
        <v>0.22367820243613901</v>
      </c>
      <c r="R82" s="17">
        <v>0.21266524987813101</v>
      </c>
      <c r="S82" s="17"/>
      <c r="T82" s="17">
        <v>0.24395165010988101</v>
      </c>
      <c r="U82" s="17">
        <v>0.223246577661357</v>
      </c>
      <c r="V82" s="17"/>
      <c r="W82" s="17">
        <v>0.230601681271798</v>
      </c>
      <c r="X82" s="17">
        <v>0.23203037921546801</v>
      </c>
      <c r="Y82" s="17"/>
      <c r="Z82" s="17">
        <v>0.24207376546711701</v>
      </c>
      <c r="AA82" s="17">
        <v>0.22038933631296101</v>
      </c>
      <c r="AB82" s="17">
        <v>0.24760007138291201</v>
      </c>
      <c r="AC82" s="17"/>
      <c r="AD82" s="17">
        <v>0.23400191852264501</v>
      </c>
      <c r="AE82" s="17">
        <v>0.21504081646112</v>
      </c>
      <c r="AF82" s="17"/>
      <c r="AG82" s="17">
        <v>0.24831053972804301</v>
      </c>
      <c r="AH82" s="17">
        <v>0.32252196952997603</v>
      </c>
      <c r="AI82" s="17">
        <v>0.14348426883934401</v>
      </c>
      <c r="AJ82" s="17"/>
      <c r="AK82" s="17">
        <v>0.23738108565562499</v>
      </c>
      <c r="AL82" s="17">
        <v>0.24582011916169499</v>
      </c>
      <c r="AM82" s="17">
        <v>0.154934678903553</v>
      </c>
      <c r="AN82" s="17"/>
      <c r="AO82" s="17">
        <v>0.34377776717264003</v>
      </c>
      <c r="AP82" s="17">
        <v>0.266442821634577</v>
      </c>
      <c r="AQ82" s="17">
        <v>0.17452083760408699</v>
      </c>
      <c r="AR82" s="17"/>
      <c r="AS82" s="17">
        <v>0.16796204750612601</v>
      </c>
      <c r="AT82" s="17">
        <v>0.18533640682845201</v>
      </c>
      <c r="AU82" s="17">
        <v>0.235519209541385</v>
      </c>
      <c r="AV82" s="17">
        <v>0.23832515787599601</v>
      </c>
      <c r="AW82" s="17">
        <v>0.11933362818722799</v>
      </c>
      <c r="AX82" s="17">
        <v>0.27358809522439398</v>
      </c>
      <c r="AY82" s="17">
        <v>0.220152158084328</v>
      </c>
      <c r="AZ82" s="17">
        <v>0.296254629180422</v>
      </c>
      <c r="BA82" s="17">
        <v>0.230760379910493</v>
      </c>
      <c r="BB82" s="17">
        <v>0.37183520057967401</v>
      </c>
      <c r="BC82" s="17">
        <v>0.28493487482979801</v>
      </c>
      <c r="BD82" s="17">
        <v>9.9980342940257594E-2</v>
      </c>
      <c r="BE82" s="17">
        <v>0.39876590494164599</v>
      </c>
      <c r="BF82" s="17">
        <v>0.139935961099631</v>
      </c>
      <c r="BG82" s="17">
        <v>0.29949102927749399</v>
      </c>
    </row>
    <row r="83" spans="2:59" x14ac:dyDescent="0.35">
      <c r="B83" t="s">
        <v>113</v>
      </c>
      <c r="C83" s="17">
        <v>0.102763602354548</v>
      </c>
      <c r="D83" s="17">
        <v>0.11459119252</v>
      </c>
      <c r="E83" s="17">
        <v>9.2168595983239204E-2</v>
      </c>
      <c r="F83" s="17"/>
      <c r="G83" s="17">
        <v>7.3047999830147495E-2</v>
      </c>
      <c r="H83" s="17">
        <v>0.117369010387463</v>
      </c>
      <c r="I83" s="17">
        <v>0.132479513924357</v>
      </c>
      <c r="J83" s="17">
        <v>6.1358387829385498E-2</v>
      </c>
      <c r="K83" s="17">
        <v>0.11752989381578299</v>
      </c>
      <c r="L83" s="17">
        <v>0.10831937516937</v>
      </c>
      <c r="M83" s="17"/>
      <c r="N83" s="17">
        <v>0.10935983504149201</v>
      </c>
      <c r="O83" s="17">
        <v>8.1941411419557006E-2</v>
      </c>
      <c r="P83" s="17">
        <v>6.6377453130762099E-2</v>
      </c>
      <c r="Q83" s="17">
        <v>0.11076098569423801</v>
      </c>
      <c r="R83" s="17">
        <v>0.17353977114274199</v>
      </c>
      <c r="S83" s="17"/>
      <c r="T83" s="17">
        <v>0.118045911338403</v>
      </c>
      <c r="U83" s="17">
        <v>9.8915001314604095E-2</v>
      </c>
      <c r="V83" s="17"/>
      <c r="W83" s="17">
        <v>0.10825708485220099</v>
      </c>
      <c r="X83" s="17">
        <v>9.5069020098655102E-2</v>
      </c>
      <c r="Y83" s="17"/>
      <c r="Z83" s="17">
        <v>0.102034061120113</v>
      </c>
      <c r="AA83" s="17">
        <v>6.8375802697287796E-2</v>
      </c>
      <c r="AB83" s="17">
        <v>0.13928706087148299</v>
      </c>
      <c r="AC83" s="17"/>
      <c r="AD83" s="17">
        <v>9.9153057051064794E-2</v>
      </c>
      <c r="AE83" s="17">
        <v>0.109541413277496</v>
      </c>
      <c r="AF83" s="17"/>
      <c r="AG83" s="17">
        <v>0.16026984658344501</v>
      </c>
      <c r="AH83" s="17">
        <v>0.12299376924908501</v>
      </c>
      <c r="AI83" s="17">
        <v>6.4941457672587299E-2</v>
      </c>
      <c r="AJ83" s="17"/>
      <c r="AK83" s="17">
        <v>0.114457775553982</v>
      </c>
      <c r="AL83" s="17">
        <v>8.6981470440077896E-2</v>
      </c>
      <c r="AM83" s="17">
        <v>9.8171874483007293E-2</v>
      </c>
      <c r="AN83" s="17"/>
      <c r="AO83" s="17">
        <v>8.1013628515408498E-2</v>
      </c>
      <c r="AP83" s="17">
        <v>0.123251173190007</v>
      </c>
      <c r="AQ83" s="17">
        <v>7.4985217293365394E-2</v>
      </c>
      <c r="AR83" s="17"/>
      <c r="AS83" s="17">
        <v>0.10656216237122</v>
      </c>
      <c r="AT83" s="17">
        <v>6.7492973417719801E-2</v>
      </c>
      <c r="AU83" s="17">
        <v>3.0341741444958499E-2</v>
      </c>
      <c r="AV83" s="17">
        <v>5.7790003122126302E-2</v>
      </c>
      <c r="AW83" s="17">
        <v>0.137384412740788</v>
      </c>
      <c r="AX83" s="17">
        <v>9.8767474565055399E-2</v>
      </c>
      <c r="AY83" s="17">
        <v>8.4917123632537603E-2</v>
      </c>
      <c r="AZ83" s="17">
        <v>0.12220946922706701</v>
      </c>
      <c r="BA83" s="17">
        <v>0.18617549360097599</v>
      </c>
      <c r="BB83" s="17">
        <v>4.6991644064857598E-2</v>
      </c>
      <c r="BC83" s="17">
        <v>0.176950396745539</v>
      </c>
      <c r="BD83" s="17">
        <v>0.273308851145459</v>
      </c>
      <c r="BE83" s="17">
        <v>0.24818052017557601</v>
      </c>
      <c r="BF83" s="17">
        <v>0.136917160669005</v>
      </c>
      <c r="BG83" s="17">
        <v>0.147324022502512</v>
      </c>
    </row>
    <row r="84" spans="2:59" x14ac:dyDescent="0.35">
      <c r="B84" t="s">
        <v>114</v>
      </c>
      <c r="C84" s="17">
        <v>4.4536048695018503E-2</v>
      </c>
      <c r="D84" s="17">
        <v>4.1836812772756297E-2</v>
      </c>
      <c r="E84" s="17">
        <v>4.7234092293499903E-2</v>
      </c>
      <c r="F84" s="17"/>
      <c r="G84" s="17">
        <v>3.4506378740585403E-2</v>
      </c>
      <c r="H84" s="17">
        <v>6.8804715505763003E-2</v>
      </c>
      <c r="I84" s="17">
        <v>3.3127451279917598E-2</v>
      </c>
      <c r="J84" s="17">
        <v>3.07175274282088E-2</v>
      </c>
      <c r="K84" s="17">
        <v>4.3333721927584903E-2</v>
      </c>
      <c r="L84" s="17">
        <v>5.2960954154563297E-2</v>
      </c>
      <c r="M84" s="17"/>
      <c r="N84" s="17">
        <v>5.7979283905906898E-2</v>
      </c>
      <c r="O84" s="17">
        <v>3.3362019726128199E-2</v>
      </c>
      <c r="P84" s="17">
        <v>3.4007340043986603E-2</v>
      </c>
      <c r="Q84" s="17">
        <v>4.1372316234778501E-2</v>
      </c>
      <c r="R84" s="17">
        <v>5.7322671669454803E-2</v>
      </c>
      <c r="S84" s="17"/>
      <c r="T84" s="17">
        <v>5.6074513314477499E-2</v>
      </c>
      <c r="U84" s="17">
        <v>4.1630273986450597E-2</v>
      </c>
      <c r="V84" s="17"/>
      <c r="W84" s="17">
        <v>5.0246029912287403E-2</v>
      </c>
      <c r="X84" s="17">
        <v>4.5674518196241701E-2</v>
      </c>
      <c r="Y84" s="17"/>
      <c r="Z84" s="17">
        <v>2.7095670499784501E-2</v>
      </c>
      <c r="AA84" s="17">
        <v>5.2601091401713998E-2</v>
      </c>
      <c r="AB84" s="17">
        <v>5.8008712530448002E-2</v>
      </c>
      <c r="AC84" s="17"/>
      <c r="AD84" s="17">
        <v>4.1535958921041699E-2</v>
      </c>
      <c r="AE84" s="17">
        <v>5.01678963885695E-2</v>
      </c>
      <c r="AF84" s="17"/>
      <c r="AG84" s="17">
        <v>0.119384866888097</v>
      </c>
      <c r="AH84" s="17">
        <v>5.3231461173041603E-2</v>
      </c>
      <c r="AI84" s="17">
        <v>2.1982428915068901E-2</v>
      </c>
      <c r="AJ84" s="17"/>
      <c r="AK84" s="17">
        <v>6.3425712943667695E-2</v>
      </c>
      <c r="AL84" s="17">
        <v>3.4036772093831297E-2</v>
      </c>
      <c r="AM84" s="17">
        <v>5.2247495457844503E-2</v>
      </c>
      <c r="AN84" s="17"/>
      <c r="AO84" s="17">
        <v>5.99512961455302E-2</v>
      </c>
      <c r="AP84" s="17">
        <v>4.3850714855214197E-2</v>
      </c>
      <c r="AQ84" s="17">
        <v>4.5912374141439997E-2</v>
      </c>
      <c r="AR84" s="17"/>
      <c r="AS84" s="17">
        <v>5.1715508242261399E-2</v>
      </c>
      <c r="AT84" s="17">
        <v>3.02980276011947E-2</v>
      </c>
      <c r="AU84" s="17">
        <v>4.8966807954566101E-2</v>
      </c>
      <c r="AV84" s="17">
        <v>3.8185476123120503E-2</v>
      </c>
      <c r="AW84" s="17">
        <v>6.8692436679395397E-2</v>
      </c>
      <c r="AX84" s="17">
        <v>3.1574938654192003E-2</v>
      </c>
      <c r="AY84" s="17">
        <v>4.94189844830051E-2</v>
      </c>
      <c r="AZ84" s="17">
        <v>9.9798641817981093E-3</v>
      </c>
      <c r="BA84" s="17">
        <v>1.9141243087361301E-2</v>
      </c>
      <c r="BB84" s="17">
        <v>2.89703422401053E-2</v>
      </c>
      <c r="BC84" s="17">
        <v>8.9907272809424996E-2</v>
      </c>
      <c r="BD84" s="17">
        <v>5.9775966187481301E-2</v>
      </c>
      <c r="BE84" s="17">
        <v>0</v>
      </c>
      <c r="BF84" s="17">
        <v>0.24652602382637001</v>
      </c>
      <c r="BG84" s="17">
        <v>7.8210760095692403E-2</v>
      </c>
    </row>
    <row r="85" spans="2:59" x14ac:dyDescent="0.35">
      <c r="B85" t="s">
        <v>115</v>
      </c>
      <c r="C85" s="17">
        <v>2.53823263308692E-2</v>
      </c>
      <c r="D85" s="17">
        <v>3.9592278350687501E-2</v>
      </c>
      <c r="E85" s="17">
        <v>1.2249153054888299E-2</v>
      </c>
      <c r="F85" s="17"/>
      <c r="G85" s="17">
        <v>4.3311007433799099E-2</v>
      </c>
      <c r="H85" s="17">
        <v>2.1719830139648101E-2</v>
      </c>
      <c r="I85" s="17">
        <v>3.3270015291648899E-2</v>
      </c>
      <c r="J85" s="17">
        <v>1.4575330623068299E-2</v>
      </c>
      <c r="K85" s="17">
        <v>2.41292083481012E-2</v>
      </c>
      <c r="L85" s="17">
        <v>2.5625290977826599E-2</v>
      </c>
      <c r="M85" s="17"/>
      <c r="N85" s="17">
        <v>2.0290945902404701E-2</v>
      </c>
      <c r="O85" s="17">
        <v>1.5007827402166199E-2</v>
      </c>
      <c r="P85" s="17">
        <v>2.0861104320484099E-2</v>
      </c>
      <c r="Q85" s="17">
        <v>3.53651375075624E-2</v>
      </c>
      <c r="R85" s="17">
        <v>4.3818717784016602E-2</v>
      </c>
      <c r="S85" s="17"/>
      <c r="T85" s="17">
        <v>2.3328409560535501E-2</v>
      </c>
      <c r="U85" s="17">
        <v>2.58995718744984E-2</v>
      </c>
      <c r="V85" s="17"/>
      <c r="W85" s="17">
        <v>2.1251382237048901E-2</v>
      </c>
      <c r="X85" s="17">
        <v>2.3556228241198299E-2</v>
      </c>
      <c r="Y85" s="17"/>
      <c r="Z85" s="17">
        <v>2.0525060618937101E-2</v>
      </c>
      <c r="AA85" s="17">
        <v>1.17087548205863E-2</v>
      </c>
      <c r="AB85" s="17">
        <v>4.3601658170665102E-2</v>
      </c>
      <c r="AC85" s="17"/>
      <c r="AD85" s="17">
        <v>2.8243086337811699E-2</v>
      </c>
      <c r="AE85" s="17">
        <v>2.0012032152790099E-2</v>
      </c>
      <c r="AF85" s="17"/>
      <c r="AG85" s="17">
        <v>8.8790486871206206E-2</v>
      </c>
      <c r="AH85" s="17">
        <v>2.2229062396603501E-2</v>
      </c>
      <c r="AI85" s="17">
        <v>1.29315430122563E-2</v>
      </c>
      <c r="AJ85" s="17"/>
      <c r="AK85" s="17">
        <v>3.2974549668838199E-2</v>
      </c>
      <c r="AL85" s="17">
        <v>2.2815504238790502E-2</v>
      </c>
      <c r="AM85" s="17">
        <v>2.5445752303024701E-2</v>
      </c>
      <c r="AN85" s="17"/>
      <c r="AO85" s="17">
        <v>2.6977634203697299E-2</v>
      </c>
      <c r="AP85" s="17">
        <v>4.1826955979510402E-2</v>
      </c>
      <c r="AQ85" s="17">
        <v>6.6707694458904903E-3</v>
      </c>
      <c r="AR85" s="17"/>
      <c r="AS85" s="17">
        <v>3.6085657748280403E-2</v>
      </c>
      <c r="AT85" s="17">
        <v>2.3111935003277601E-2</v>
      </c>
      <c r="AU85" s="17">
        <v>2.0683325452461699E-2</v>
      </c>
      <c r="AV85" s="17">
        <v>3.4735213486333599E-2</v>
      </c>
      <c r="AW85" s="17">
        <v>1.2771230068925801E-2</v>
      </c>
      <c r="AX85" s="17">
        <v>4.0320680762208098E-3</v>
      </c>
      <c r="AY85" s="17">
        <v>9.2835009066506401E-3</v>
      </c>
      <c r="AZ85" s="17">
        <v>4.0401535521381003E-2</v>
      </c>
      <c r="BA85" s="17">
        <v>4.1896808106080798E-2</v>
      </c>
      <c r="BB85" s="17">
        <v>2.40308325727288E-2</v>
      </c>
      <c r="BC85" s="17">
        <v>2.8066759904239302E-2</v>
      </c>
      <c r="BD85" s="17">
        <v>7.4128784133084394E-2</v>
      </c>
      <c r="BE85" s="17">
        <v>3.6021572616012999E-2</v>
      </c>
      <c r="BF85" s="17">
        <v>8.8961477119373605E-2</v>
      </c>
      <c r="BG85" s="17">
        <v>3.4331672688072003E-2</v>
      </c>
    </row>
    <row r="86" spans="2:59" x14ac:dyDescent="0.35">
      <c r="B86" t="s">
        <v>116</v>
      </c>
      <c r="C86" s="17">
        <v>1.49422740779906E-2</v>
      </c>
      <c r="D86" s="17">
        <v>1.28522932646575E-2</v>
      </c>
      <c r="E86" s="17">
        <v>1.69508240155977E-2</v>
      </c>
      <c r="F86" s="17"/>
      <c r="G86" s="17">
        <v>5.93588805824629E-3</v>
      </c>
      <c r="H86" s="17">
        <v>1.33721794754432E-2</v>
      </c>
      <c r="I86" s="17">
        <v>1.62538184400637E-2</v>
      </c>
      <c r="J86" s="17">
        <v>6.4404199335319498E-3</v>
      </c>
      <c r="K86" s="17">
        <v>1.8474005296700801E-2</v>
      </c>
      <c r="L86" s="17">
        <v>2.1284916920729601E-2</v>
      </c>
      <c r="M86" s="17"/>
      <c r="N86" s="17">
        <v>2.01024516160212E-2</v>
      </c>
      <c r="O86" s="17">
        <v>1.8839538566083801E-2</v>
      </c>
      <c r="P86" s="17">
        <v>1.3208928290678599E-2</v>
      </c>
      <c r="Q86" s="17">
        <v>3.1689777220818499E-3</v>
      </c>
      <c r="R86" s="17">
        <v>2.3242008112902699E-2</v>
      </c>
      <c r="S86" s="17"/>
      <c r="T86" s="17">
        <v>1.9736881367779201E-2</v>
      </c>
      <c r="U86" s="17">
        <v>1.37348301883861E-2</v>
      </c>
      <c r="V86" s="17"/>
      <c r="W86" s="17">
        <v>2.2919389760359499E-2</v>
      </c>
      <c r="X86" s="17">
        <v>9.85661122893664E-3</v>
      </c>
      <c r="Y86" s="17"/>
      <c r="Z86" s="17">
        <v>2.1845786542418099E-2</v>
      </c>
      <c r="AA86" s="17">
        <v>7.5923623407933303E-3</v>
      </c>
      <c r="AB86" s="17">
        <v>1.40808317360389E-2</v>
      </c>
      <c r="AC86" s="17"/>
      <c r="AD86" s="17">
        <v>1.5387958771891299E-2</v>
      </c>
      <c r="AE86" s="17">
        <v>1.41056230093566E-2</v>
      </c>
      <c r="AF86" s="17"/>
      <c r="AG86" s="17">
        <v>4.8467319814937002E-2</v>
      </c>
      <c r="AH86" s="17">
        <v>1.1543886190733699E-2</v>
      </c>
      <c r="AI86" s="17">
        <v>1.07129103586527E-2</v>
      </c>
      <c r="AJ86" s="17"/>
      <c r="AK86" s="17">
        <v>2.7916701397072301E-2</v>
      </c>
      <c r="AL86" s="17">
        <v>1.32903763405425E-2</v>
      </c>
      <c r="AM86" s="17">
        <v>0</v>
      </c>
      <c r="AN86" s="17"/>
      <c r="AO86" s="17">
        <v>1.5120948394399199E-2</v>
      </c>
      <c r="AP86" s="17">
        <v>2.4726465445860699E-2</v>
      </c>
      <c r="AQ86" s="17">
        <v>4.7466780254575699E-3</v>
      </c>
      <c r="AR86" s="17"/>
      <c r="AS86" s="17">
        <v>2.8870288077892398E-2</v>
      </c>
      <c r="AT86" s="17">
        <v>0</v>
      </c>
      <c r="AU86" s="17">
        <v>1.5006559188336901E-2</v>
      </c>
      <c r="AV86" s="17">
        <v>1.45349583796552E-2</v>
      </c>
      <c r="AW86" s="17">
        <v>1.2308172227017499E-2</v>
      </c>
      <c r="AX86" s="17">
        <v>1.1449190365978501E-2</v>
      </c>
      <c r="AY86" s="17">
        <v>0</v>
      </c>
      <c r="AZ86" s="17">
        <v>1.1877847119877501E-2</v>
      </c>
      <c r="BA86" s="17">
        <v>0</v>
      </c>
      <c r="BB86" s="17">
        <v>1.7173906686045098E-2</v>
      </c>
      <c r="BC86" s="17">
        <v>4.9115430029721399E-3</v>
      </c>
      <c r="BD86" s="17">
        <v>0.10057196087934001</v>
      </c>
      <c r="BE86" s="17">
        <v>3.22005337376867E-2</v>
      </c>
      <c r="BF86" s="17">
        <v>6.3626606547180803E-2</v>
      </c>
      <c r="BG86" s="17">
        <v>3.2987457686904101E-2</v>
      </c>
    </row>
    <row r="87" spans="2:59" x14ac:dyDescent="0.35">
      <c r="B87" t="s">
        <v>117</v>
      </c>
      <c r="C87" s="17">
        <v>1.38143504666171E-2</v>
      </c>
      <c r="D87" s="17">
        <v>9.2464905024151698E-3</v>
      </c>
      <c r="E87" s="17">
        <v>1.8126602763812401E-2</v>
      </c>
      <c r="F87" s="17"/>
      <c r="G87" s="17">
        <v>2.4605834143090199E-2</v>
      </c>
      <c r="H87" s="17">
        <v>1.6436173735569101E-2</v>
      </c>
      <c r="I87" s="17">
        <v>2.30723721008219E-2</v>
      </c>
      <c r="J87" s="17">
        <v>2.2505215541622599E-2</v>
      </c>
      <c r="K87" s="17">
        <v>1.13117553501833E-2</v>
      </c>
      <c r="L87" s="17">
        <v>0</v>
      </c>
      <c r="M87" s="17"/>
      <c r="N87" s="17">
        <v>4.58311411478557E-3</v>
      </c>
      <c r="O87" s="17">
        <v>1.7432500608868199E-2</v>
      </c>
      <c r="P87" s="17">
        <v>1.15587662658816E-2</v>
      </c>
      <c r="Q87" s="17">
        <v>1.45481782341738E-2</v>
      </c>
      <c r="R87" s="17">
        <v>3.2734835415689799E-2</v>
      </c>
      <c r="S87" s="17"/>
      <c r="T87" s="17">
        <v>2.41241514311283E-3</v>
      </c>
      <c r="U87" s="17">
        <v>1.6685742491851702E-2</v>
      </c>
      <c r="V87" s="17"/>
      <c r="W87" s="17">
        <v>9.5159236263613594E-3</v>
      </c>
      <c r="X87" s="17">
        <v>1.1129586371704201E-2</v>
      </c>
      <c r="Y87" s="17"/>
      <c r="Z87" s="17">
        <v>3.5254031151099601E-3</v>
      </c>
      <c r="AA87" s="17">
        <v>7.7773667032896799E-3</v>
      </c>
      <c r="AB87" s="17">
        <v>7.8210673831592206E-3</v>
      </c>
      <c r="AC87" s="17"/>
      <c r="AD87" s="17">
        <v>8.8561360135095205E-3</v>
      </c>
      <c r="AE87" s="17">
        <v>2.3122041481092901E-2</v>
      </c>
      <c r="AF87" s="17"/>
      <c r="AG87" s="17">
        <v>7.1798344556999001E-3</v>
      </c>
      <c r="AH87" s="17">
        <v>5.6119177667480601E-3</v>
      </c>
      <c r="AI87" s="17">
        <v>3.52326804940876E-3</v>
      </c>
      <c r="AJ87" s="17"/>
      <c r="AK87" s="17">
        <v>2.9101890958341298E-3</v>
      </c>
      <c r="AL87" s="17">
        <v>7.5182262990378303E-3</v>
      </c>
      <c r="AM87" s="17">
        <v>0</v>
      </c>
      <c r="AN87" s="17"/>
      <c r="AO87" s="17">
        <v>2.3873870718322001E-2</v>
      </c>
      <c r="AP87" s="17">
        <v>7.4575637250863299E-3</v>
      </c>
      <c r="AQ87" s="17">
        <v>0</v>
      </c>
      <c r="AR87" s="17"/>
      <c r="AS87" s="17">
        <v>4.1727118241023299E-2</v>
      </c>
      <c r="AT87" s="17">
        <v>2.5868646184239601E-2</v>
      </c>
      <c r="AU87" s="17">
        <v>0</v>
      </c>
      <c r="AV87" s="17">
        <v>0</v>
      </c>
      <c r="AW87" s="17">
        <v>0</v>
      </c>
      <c r="AX87" s="17">
        <v>2.44659292909538E-2</v>
      </c>
      <c r="AY87" s="17">
        <v>1.3346590563098899E-2</v>
      </c>
      <c r="AZ87" s="17">
        <v>1.73775430698393E-2</v>
      </c>
      <c r="BA87" s="17">
        <v>0</v>
      </c>
      <c r="BB87" s="17">
        <v>1.6731105003668999E-2</v>
      </c>
      <c r="BC87" s="17">
        <v>0</v>
      </c>
      <c r="BD87" s="17">
        <v>0</v>
      </c>
      <c r="BE87" s="17">
        <v>0</v>
      </c>
      <c r="BF87" s="17">
        <v>0</v>
      </c>
      <c r="BG87" s="17">
        <v>0</v>
      </c>
    </row>
    <row r="88" spans="2:59" x14ac:dyDescent="0.35">
      <c r="B88" t="s">
        <v>118</v>
      </c>
      <c r="C88" s="17">
        <v>0.79856139807495696</v>
      </c>
      <c r="D88" s="17">
        <v>0.78188093258948299</v>
      </c>
      <c r="E88" s="17">
        <v>0.81327073188896204</v>
      </c>
      <c r="F88" s="17"/>
      <c r="G88" s="17">
        <v>0.81859289179413197</v>
      </c>
      <c r="H88" s="17">
        <v>0.76229809075611299</v>
      </c>
      <c r="I88" s="17">
        <v>0.76179682896319101</v>
      </c>
      <c r="J88" s="17">
        <v>0.86440311864418296</v>
      </c>
      <c r="K88" s="17">
        <v>0.78522141526164702</v>
      </c>
      <c r="L88" s="17">
        <v>0.79180946277750996</v>
      </c>
      <c r="M88" s="17"/>
      <c r="N88" s="17">
        <v>0.78768436941939002</v>
      </c>
      <c r="O88" s="17">
        <v>0.833416702277197</v>
      </c>
      <c r="P88" s="17">
        <v>0.85398640794820702</v>
      </c>
      <c r="Q88" s="17">
        <v>0.79478440460716504</v>
      </c>
      <c r="R88" s="17">
        <v>0.66934199587519405</v>
      </c>
      <c r="S88" s="17"/>
      <c r="T88" s="17">
        <v>0.780401869275692</v>
      </c>
      <c r="U88" s="17">
        <v>0.80313458014420902</v>
      </c>
      <c r="V88" s="17"/>
      <c r="W88" s="17">
        <v>0.78781018961174099</v>
      </c>
      <c r="X88" s="17">
        <v>0.81471403586326396</v>
      </c>
      <c r="Y88" s="17"/>
      <c r="Z88" s="17">
        <v>0.82497401810363802</v>
      </c>
      <c r="AA88" s="17">
        <v>0.85194462203632904</v>
      </c>
      <c r="AB88" s="17">
        <v>0.73720066930820605</v>
      </c>
      <c r="AC88" s="17"/>
      <c r="AD88" s="17">
        <v>0.80682380290468103</v>
      </c>
      <c r="AE88" s="17">
        <v>0.78305099369069497</v>
      </c>
      <c r="AF88" s="17"/>
      <c r="AG88" s="17">
        <v>0.57590764538661499</v>
      </c>
      <c r="AH88" s="17">
        <v>0.78438990322378799</v>
      </c>
      <c r="AI88" s="17">
        <v>0.88590839199202598</v>
      </c>
      <c r="AJ88" s="17"/>
      <c r="AK88" s="17">
        <v>0.75831507134060505</v>
      </c>
      <c r="AL88" s="17">
        <v>0.83535765058772005</v>
      </c>
      <c r="AM88" s="17">
        <v>0.82413487775612304</v>
      </c>
      <c r="AN88" s="17"/>
      <c r="AO88" s="17">
        <v>0.79306262202264299</v>
      </c>
      <c r="AP88" s="17">
        <v>0.75888712680432102</v>
      </c>
      <c r="AQ88" s="17">
        <v>0.86768496109384696</v>
      </c>
      <c r="AR88" s="17"/>
      <c r="AS88" s="17">
        <v>0.73503926531932195</v>
      </c>
      <c r="AT88" s="17">
        <v>0.85322841779356795</v>
      </c>
      <c r="AU88" s="17">
        <v>0.88500156595967705</v>
      </c>
      <c r="AV88" s="17">
        <v>0.854754348888765</v>
      </c>
      <c r="AW88" s="17">
        <v>0.76884374828387303</v>
      </c>
      <c r="AX88" s="17">
        <v>0.82971039904759902</v>
      </c>
      <c r="AY88" s="17">
        <v>0.84303380041470799</v>
      </c>
      <c r="AZ88" s="17">
        <v>0.79815374088003599</v>
      </c>
      <c r="BA88" s="17">
        <v>0.75278645520558196</v>
      </c>
      <c r="BB88" s="17">
        <v>0.86610216943259399</v>
      </c>
      <c r="BC88" s="17">
        <v>0.70016402753782503</v>
      </c>
      <c r="BD88" s="17">
        <v>0.49221443765463502</v>
      </c>
      <c r="BE88" s="17">
        <v>0.68359737347072402</v>
      </c>
      <c r="BF88" s="17">
        <v>0.46396873183807102</v>
      </c>
      <c r="BG88" s="17">
        <v>0.70714608702681903</v>
      </c>
    </row>
    <row r="89" spans="2:59" x14ac:dyDescent="0.35">
      <c r="B89" t="s">
        <v>119</v>
      </c>
      <c r="C89" s="17">
        <v>8.4860649103878305E-2</v>
      </c>
      <c r="D89" s="17">
        <v>9.4281384388101394E-2</v>
      </c>
      <c r="E89" s="17">
        <v>7.6434069363985904E-2</v>
      </c>
      <c r="F89" s="17"/>
      <c r="G89" s="17">
        <v>8.3753274232630695E-2</v>
      </c>
      <c r="H89" s="17">
        <v>0.103896725120854</v>
      </c>
      <c r="I89" s="17">
        <v>8.2651285011630202E-2</v>
      </c>
      <c r="J89" s="17">
        <v>5.1733277984809103E-2</v>
      </c>
      <c r="K89" s="17">
        <v>8.5936935572386894E-2</v>
      </c>
      <c r="L89" s="17">
        <v>9.9871162053119494E-2</v>
      </c>
      <c r="M89" s="17"/>
      <c r="N89" s="17">
        <v>9.8372681424332906E-2</v>
      </c>
      <c r="O89" s="17">
        <v>6.7209385694378301E-2</v>
      </c>
      <c r="P89" s="17">
        <v>6.8077372655149307E-2</v>
      </c>
      <c r="Q89" s="17">
        <v>7.9906431464422806E-2</v>
      </c>
      <c r="R89" s="17">
        <v>0.124383397566374</v>
      </c>
      <c r="S89" s="17"/>
      <c r="T89" s="17">
        <v>9.9139804242792201E-2</v>
      </c>
      <c r="U89" s="17">
        <v>8.1264676049335197E-2</v>
      </c>
      <c r="V89" s="17"/>
      <c r="W89" s="17">
        <v>9.4416801909695799E-2</v>
      </c>
      <c r="X89" s="17">
        <v>7.9087357666376604E-2</v>
      </c>
      <c r="Y89" s="17"/>
      <c r="Z89" s="17">
        <v>6.9466517661139704E-2</v>
      </c>
      <c r="AA89" s="17">
        <v>7.1902208563093706E-2</v>
      </c>
      <c r="AB89" s="17">
        <v>0.115691202437152</v>
      </c>
      <c r="AC89" s="17"/>
      <c r="AD89" s="17">
        <v>8.5167004030744703E-2</v>
      </c>
      <c r="AE89" s="17">
        <v>8.4285551550716195E-2</v>
      </c>
      <c r="AF89" s="17"/>
      <c r="AG89" s="17">
        <v>0.25664267357423998</v>
      </c>
      <c r="AH89" s="17">
        <v>8.7004409760378806E-2</v>
      </c>
      <c r="AI89" s="17">
        <v>4.5626882285977798E-2</v>
      </c>
      <c r="AJ89" s="17"/>
      <c r="AK89" s="17">
        <v>0.12431696400957799</v>
      </c>
      <c r="AL89" s="17">
        <v>7.0142652673164302E-2</v>
      </c>
      <c r="AM89" s="17">
        <v>7.7693247760869194E-2</v>
      </c>
      <c r="AN89" s="17"/>
      <c r="AO89" s="17">
        <v>0.102049878743627</v>
      </c>
      <c r="AP89" s="17">
        <v>0.110404136280585</v>
      </c>
      <c r="AQ89" s="17">
        <v>5.7329821612788101E-2</v>
      </c>
      <c r="AR89" s="17"/>
      <c r="AS89" s="17">
        <v>0.116671454068434</v>
      </c>
      <c r="AT89" s="17">
        <v>5.3409962604472297E-2</v>
      </c>
      <c r="AU89" s="17">
        <v>8.4656692595364597E-2</v>
      </c>
      <c r="AV89" s="17">
        <v>8.7455647989109306E-2</v>
      </c>
      <c r="AW89" s="17">
        <v>9.3771838975338695E-2</v>
      </c>
      <c r="AX89" s="17">
        <v>4.7056197096391299E-2</v>
      </c>
      <c r="AY89" s="17">
        <v>5.8702485389655799E-2</v>
      </c>
      <c r="AZ89" s="17">
        <v>6.2259246823056599E-2</v>
      </c>
      <c r="BA89" s="17">
        <v>6.1038051193442099E-2</v>
      </c>
      <c r="BB89" s="17">
        <v>7.0175081498879202E-2</v>
      </c>
      <c r="BC89" s="17">
        <v>0.122885575716636</v>
      </c>
      <c r="BD89" s="17">
        <v>0.23447671119990501</v>
      </c>
      <c r="BE89" s="17">
        <v>6.8222106353699699E-2</v>
      </c>
      <c r="BF89" s="17">
        <v>0.39911410749292398</v>
      </c>
      <c r="BG89" s="17">
        <v>0.145529890470668</v>
      </c>
    </row>
    <row r="90" spans="2:59" x14ac:dyDescent="0.35">
      <c r="B90" t="s">
        <v>120</v>
      </c>
      <c r="C90" s="17">
        <v>0.71370074897107805</v>
      </c>
      <c r="D90" s="17">
        <v>0.68759954820138203</v>
      </c>
      <c r="E90" s="17">
        <v>0.73683666252497604</v>
      </c>
      <c r="F90" s="17"/>
      <c r="G90" s="17">
        <v>0.73483961756150096</v>
      </c>
      <c r="H90" s="17">
        <v>0.65840136563525897</v>
      </c>
      <c r="I90" s="17">
        <v>0.67914554395156002</v>
      </c>
      <c r="J90" s="17">
        <v>0.81266984065937398</v>
      </c>
      <c r="K90" s="17">
        <v>0.69928447968926</v>
      </c>
      <c r="L90" s="17">
        <v>0.69193830072439</v>
      </c>
      <c r="M90" s="17"/>
      <c r="N90" s="17">
        <v>0.68931168799505704</v>
      </c>
      <c r="O90" s="17">
        <v>0.76620731658281804</v>
      </c>
      <c r="P90" s="17">
        <v>0.785909035293058</v>
      </c>
      <c r="Q90" s="17">
        <v>0.71487797314274304</v>
      </c>
      <c r="R90" s="17">
        <v>0.54495859830881999</v>
      </c>
      <c r="S90" s="17"/>
      <c r="T90" s="17">
        <v>0.68126206503289999</v>
      </c>
      <c r="U90" s="17">
        <v>0.72186990409487395</v>
      </c>
      <c r="V90" s="17"/>
      <c r="W90" s="17">
        <v>0.69339338770204595</v>
      </c>
      <c r="X90" s="17">
        <v>0.73562667819688798</v>
      </c>
      <c r="Y90" s="17"/>
      <c r="Z90" s="17">
        <v>0.75550750044249804</v>
      </c>
      <c r="AA90" s="17">
        <v>0.780042413473235</v>
      </c>
      <c r="AB90" s="17">
        <v>0.62150946687105402</v>
      </c>
      <c r="AC90" s="17"/>
      <c r="AD90" s="17">
        <v>0.72165679887393597</v>
      </c>
      <c r="AE90" s="17">
        <v>0.69876544213997904</v>
      </c>
      <c r="AF90" s="17"/>
      <c r="AG90" s="17">
        <v>0.31926497181237601</v>
      </c>
      <c r="AH90" s="17">
        <v>0.69738549346340895</v>
      </c>
      <c r="AI90" s="17">
        <v>0.84028150970604798</v>
      </c>
      <c r="AJ90" s="17"/>
      <c r="AK90" s="17">
        <v>0.63399810733102702</v>
      </c>
      <c r="AL90" s="17">
        <v>0.76521499791455505</v>
      </c>
      <c r="AM90" s="17">
        <v>0.74644162999525399</v>
      </c>
      <c r="AN90" s="17"/>
      <c r="AO90" s="17">
        <v>0.69101274327901596</v>
      </c>
      <c r="AP90" s="17">
        <v>0.64848299052373604</v>
      </c>
      <c r="AQ90" s="17">
        <v>0.81035513948105797</v>
      </c>
      <c r="AR90" s="17"/>
      <c r="AS90" s="17">
        <v>0.61836781125088802</v>
      </c>
      <c r="AT90" s="17">
        <v>0.799818455189096</v>
      </c>
      <c r="AU90" s="17">
        <v>0.80034487336431204</v>
      </c>
      <c r="AV90" s="17">
        <v>0.76729870089965502</v>
      </c>
      <c r="AW90" s="17">
        <v>0.675071909308534</v>
      </c>
      <c r="AX90" s="17">
        <v>0.78265420195120805</v>
      </c>
      <c r="AY90" s="17">
        <v>0.78433131502505204</v>
      </c>
      <c r="AZ90" s="17">
        <v>0.73589449405698004</v>
      </c>
      <c r="BA90" s="17">
        <v>0.69174840401213999</v>
      </c>
      <c r="BB90" s="17">
        <v>0.79592708793371503</v>
      </c>
      <c r="BC90" s="17">
        <v>0.57727845182118798</v>
      </c>
      <c r="BD90" s="17">
        <v>0.25773772645472998</v>
      </c>
      <c r="BE90" s="17">
        <v>0.61537526711702495</v>
      </c>
      <c r="BF90" s="17">
        <v>6.48546243451463E-2</v>
      </c>
      <c r="BG90" s="17">
        <v>0.56161619655615103</v>
      </c>
    </row>
    <row r="91" spans="2:59"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row>
    <row r="92" spans="2:59" x14ac:dyDescent="0.35">
      <c r="B92" s="6" t="s">
        <v>125</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row>
    <row r="93" spans="2:59" x14ac:dyDescent="0.35">
      <c r="B93" s="24" t="s">
        <v>86</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row>
    <row r="94" spans="2:59" x14ac:dyDescent="0.35">
      <c r="B94" t="s">
        <v>110</v>
      </c>
      <c r="C94" s="17">
        <v>6.9005792947157002E-2</v>
      </c>
      <c r="D94" s="17">
        <v>7.7712272070945096E-2</v>
      </c>
      <c r="E94" s="17">
        <v>5.9119352789276797E-2</v>
      </c>
      <c r="F94" s="17"/>
      <c r="G94" s="17">
        <v>5.7001145329524501E-2</v>
      </c>
      <c r="H94" s="17">
        <v>0.108308564567784</v>
      </c>
      <c r="I94" s="17">
        <v>5.15684296628688E-2</v>
      </c>
      <c r="J94" s="17">
        <v>7.8587228469607404E-2</v>
      </c>
      <c r="K94" s="17">
        <v>7.9798859424795796E-2</v>
      </c>
      <c r="L94" s="17">
        <v>5.1026826014314103E-2</v>
      </c>
      <c r="M94" s="17"/>
      <c r="N94" s="17">
        <v>4.4530460541197199E-2</v>
      </c>
      <c r="O94" s="17">
        <v>0.100261226441638</v>
      </c>
      <c r="P94" s="17">
        <v>0.12585179882912301</v>
      </c>
      <c r="Q94" s="17">
        <v>4.1384434713046099E-2</v>
      </c>
      <c r="R94" s="17">
        <v>2.7893363831250299E-2</v>
      </c>
      <c r="S94" s="17"/>
      <c r="T94" s="17">
        <v>7.1220708521916698E-2</v>
      </c>
      <c r="U94" s="17">
        <v>6.84480024723398E-2</v>
      </c>
      <c r="V94" s="17"/>
      <c r="W94" s="17">
        <v>6.9301808088791994E-2</v>
      </c>
      <c r="X94" s="17">
        <v>7.0292004740616296E-2</v>
      </c>
      <c r="Y94" s="17"/>
      <c r="Z94" s="17">
        <v>7.3699021559890499E-2</v>
      </c>
      <c r="AA94" s="17">
        <v>8.3467902820343595E-2</v>
      </c>
      <c r="AB94" s="17">
        <v>6.0281435300106198E-2</v>
      </c>
      <c r="AC94" s="17"/>
      <c r="AD94" s="17">
        <v>7.8579015106478106E-2</v>
      </c>
      <c r="AE94" s="17">
        <v>5.1034687680411597E-2</v>
      </c>
      <c r="AF94" s="17"/>
      <c r="AG94" s="17">
        <v>6.4455067053278095E-2</v>
      </c>
      <c r="AH94" s="17">
        <v>3.6202976770461998E-2</v>
      </c>
      <c r="AI94" s="17">
        <v>0.100788028620847</v>
      </c>
      <c r="AJ94" s="17"/>
      <c r="AK94" s="17">
        <v>5.7038063068196199E-2</v>
      </c>
      <c r="AL94" s="17">
        <v>6.8358612709478905E-2</v>
      </c>
      <c r="AM94" s="17">
        <v>0.10517258023620001</v>
      </c>
      <c r="AN94" s="17"/>
      <c r="AO94" s="17">
        <v>8.5999682352926807E-2</v>
      </c>
      <c r="AP94" s="17">
        <v>4.7889475785566897E-2</v>
      </c>
      <c r="AQ94" s="17">
        <v>9.1932358410824297E-2</v>
      </c>
      <c r="AR94" s="17"/>
      <c r="AS94" s="17">
        <v>0.11087035149942499</v>
      </c>
      <c r="AT94" s="17">
        <v>9.47900626989297E-2</v>
      </c>
      <c r="AU94" s="17">
        <v>0.114132700190597</v>
      </c>
      <c r="AV94" s="17">
        <v>7.7964091395583399E-2</v>
      </c>
      <c r="AW94" s="17">
        <v>0.11355201822788</v>
      </c>
      <c r="AX94" s="17">
        <v>6.7870444879577899E-2</v>
      </c>
      <c r="AY94" s="17">
        <v>8.6176749247520196E-2</v>
      </c>
      <c r="AZ94" s="17">
        <v>6.6169738071049297E-3</v>
      </c>
      <c r="BA94" s="17">
        <v>1.3287751551120599E-2</v>
      </c>
      <c r="BB94" s="17">
        <v>2.9515469912467399E-2</v>
      </c>
      <c r="BC94" s="17">
        <v>0</v>
      </c>
      <c r="BD94" s="17">
        <v>1.0236044264575901E-2</v>
      </c>
      <c r="BE94" s="17">
        <v>7.7322490657569395E-2</v>
      </c>
      <c r="BF94" s="17">
        <v>0.106226107991202</v>
      </c>
      <c r="BG94" s="17">
        <v>0.122873799194405</v>
      </c>
    </row>
    <row r="95" spans="2:59" x14ac:dyDescent="0.35">
      <c r="B95" t="s">
        <v>111</v>
      </c>
      <c r="C95" s="17">
        <v>0.10986480027086</v>
      </c>
      <c r="D95" s="17">
        <v>0.11490462746657</v>
      </c>
      <c r="E95" s="17">
        <v>0.105622412099658</v>
      </c>
      <c r="F95" s="17"/>
      <c r="G95" s="17">
        <v>0.138583190912415</v>
      </c>
      <c r="H95" s="17">
        <v>7.7412240195892407E-2</v>
      </c>
      <c r="I95" s="17">
        <v>0.144640450408452</v>
      </c>
      <c r="J95" s="17">
        <v>0.110977752999026</v>
      </c>
      <c r="K95" s="17">
        <v>0.12909144582960699</v>
      </c>
      <c r="L95" s="17">
        <v>8.4554800691076001E-2</v>
      </c>
      <c r="M95" s="17"/>
      <c r="N95" s="17">
        <v>8.5372785571795604E-2</v>
      </c>
      <c r="O95" s="17">
        <v>0.12646237230457599</v>
      </c>
      <c r="P95" s="17">
        <v>0.182366282884143</v>
      </c>
      <c r="Q95" s="17">
        <v>8.6520648780974596E-2</v>
      </c>
      <c r="R95" s="17">
        <v>5.7535971291864801E-2</v>
      </c>
      <c r="S95" s="17"/>
      <c r="T95" s="17">
        <v>0.111859577461254</v>
      </c>
      <c r="U95" s="17">
        <v>0.109362448068879</v>
      </c>
      <c r="V95" s="17"/>
      <c r="W95" s="17">
        <v>0.13778101185344399</v>
      </c>
      <c r="X95" s="17">
        <v>9.3522811070976694E-2</v>
      </c>
      <c r="Y95" s="17"/>
      <c r="Z95" s="17">
        <v>0.103179901135541</v>
      </c>
      <c r="AA95" s="17">
        <v>8.6598040615859101E-2</v>
      </c>
      <c r="AB95" s="17">
        <v>0.114419307108274</v>
      </c>
      <c r="AC95" s="17"/>
      <c r="AD95" s="17">
        <v>0.114753928227511</v>
      </c>
      <c r="AE95" s="17">
        <v>0.10068680025066699</v>
      </c>
      <c r="AF95" s="17"/>
      <c r="AG95" s="17">
        <v>0.12590328965335601</v>
      </c>
      <c r="AH95" s="17">
        <v>0.10415893992240501</v>
      </c>
      <c r="AI95" s="17">
        <v>0.107524523283269</v>
      </c>
      <c r="AJ95" s="17"/>
      <c r="AK95" s="17">
        <v>0.10425801922368499</v>
      </c>
      <c r="AL95" s="17">
        <v>0.112397740392688</v>
      </c>
      <c r="AM95" s="17">
        <v>0.108371273221141</v>
      </c>
      <c r="AN95" s="17"/>
      <c r="AO95" s="17">
        <v>0.17859223731370699</v>
      </c>
      <c r="AP95" s="17">
        <v>9.63467769579998E-2</v>
      </c>
      <c r="AQ95" s="17">
        <v>0.116689848422768</v>
      </c>
      <c r="AR95" s="17"/>
      <c r="AS95" s="17">
        <v>0.123105582991754</v>
      </c>
      <c r="AT95" s="17">
        <v>0.264067710532011</v>
      </c>
      <c r="AU95" s="17">
        <v>0.13140466540173801</v>
      </c>
      <c r="AV95" s="17">
        <v>0.130015037349026</v>
      </c>
      <c r="AW95" s="17">
        <v>6.5273702154660704E-2</v>
      </c>
      <c r="AX95" s="17">
        <v>9.9498795323950701E-2</v>
      </c>
      <c r="AY95" s="17">
        <v>4.0721613348625799E-2</v>
      </c>
      <c r="AZ95" s="17">
        <v>0.10103948813354099</v>
      </c>
      <c r="BA95" s="17">
        <v>0.10562077528536599</v>
      </c>
      <c r="BB95" s="17">
        <v>6.8055781553094094E-2</v>
      </c>
      <c r="BC95" s="17">
        <v>0.11531180396103401</v>
      </c>
      <c r="BD95" s="17">
        <v>2.0880490787180399E-2</v>
      </c>
      <c r="BE95" s="17">
        <v>0.18455300826968199</v>
      </c>
      <c r="BF95" s="17">
        <v>3.9781439441147898E-2</v>
      </c>
      <c r="BG95" s="17">
        <v>5.2043801656083299E-2</v>
      </c>
    </row>
    <row r="96" spans="2:59" x14ac:dyDescent="0.35">
      <c r="B96" t="s">
        <v>112</v>
      </c>
      <c r="C96" s="17">
        <v>0.15696091355131001</v>
      </c>
      <c r="D96" s="17">
        <v>0.15649534863976899</v>
      </c>
      <c r="E96" s="17">
        <v>0.155981353215355</v>
      </c>
      <c r="F96" s="17"/>
      <c r="G96" s="17">
        <v>0.195874120138332</v>
      </c>
      <c r="H96" s="17">
        <v>0.21613211673153701</v>
      </c>
      <c r="I96" s="17">
        <v>0.113485691079815</v>
      </c>
      <c r="J96" s="17">
        <v>0.13640653193153801</v>
      </c>
      <c r="K96" s="17">
        <v>0.118060842560927</v>
      </c>
      <c r="L96" s="17">
        <v>0.18023000358197599</v>
      </c>
      <c r="M96" s="17"/>
      <c r="N96" s="17">
        <v>0.13307577420186201</v>
      </c>
      <c r="O96" s="17">
        <v>0.15746630917219401</v>
      </c>
      <c r="P96" s="17">
        <v>0.21143597960333399</v>
      </c>
      <c r="Q96" s="17">
        <v>0.15522034810802199</v>
      </c>
      <c r="R96" s="17">
        <v>0.119327657961368</v>
      </c>
      <c r="S96" s="17"/>
      <c r="T96" s="17">
        <v>0.16974044093517099</v>
      </c>
      <c r="U96" s="17">
        <v>0.153742597364176</v>
      </c>
      <c r="V96" s="17"/>
      <c r="W96" s="17">
        <v>0.14764191213265401</v>
      </c>
      <c r="X96" s="17">
        <v>0.15709048115774099</v>
      </c>
      <c r="Y96" s="17"/>
      <c r="Z96" s="17">
        <v>0.18747907359364899</v>
      </c>
      <c r="AA96" s="17">
        <v>0.148954066964569</v>
      </c>
      <c r="AB96" s="17">
        <v>0.155161848587999</v>
      </c>
      <c r="AC96" s="17"/>
      <c r="AD96" s="17">
        <v>0.17280372711728101</v>
      </c>
      <c r="AE96" s="17">
        <v>0.12722036584676699</v>
      </c>
      <c r="AF96" s="17"/>
      <c r="AG96" s="17">
        <v>0.115919958301254</v>
      </c>
      <c r="AH96" s="17">
        <v>0.169818501806242</v>
      </c>
      <c r="AI96" s="17">
        <v>0.15716635665721401</v>
      </c>
      <c r="AJ96" s="17"/>
      <c r="AK96" s="17">
        <v>0.17041710009246</v>
      </c>
      <c r="AL96" s="17">
        <v>0.14043961662889101</v>
      </c>
      <c r="AM96" s="17">
        <v>0.18968128593779099</v>
      </c>
      <c r="AN96" s="17"/>
      <c r="AO96" s="17">
        <v>9.31969692139554E-2</v>
      </c>
      <c r="AP96" s="17">
        <v>0.152490852111868</v>
      </c>
      <c r="AQ96" s="17">
        <v>0.170509119660435</v>
      </c>
      <c r="AR96" s="17"/>
      <c r="AS96" s="17">
        <v>0.21300730608301999</v>
      </c>
      <c r="AT96" s="17">
        <v>0.20707672911015901</v>
      </c>
      <c r="AU96" s="17">
        <v>0.124192288498155</v>
      </c>
      <c r="AV96" s="17">
        <v>0.14557440924516499</v>
      </c>
      <c r="AW96" s="17">
        <v>0.157658107958069</v>
      </c>
      <c r="AX96" s="17">
        <v>0.221681684836289</v>
      </c>
      <c r="AY96" s="17">
        <v>0.121619386035277</v>
      </c>
      <c r="AZ96" s="17">
        <v>0.108086880995409</v>
      </c>
      <c r="BA96" s="17">
        <v>0.125645807721357</v>
      </c>
      <c r="BB96" s="17">
        <v>0.22447425737445101</v>
      </c>
      <c r="BC96" s="17">
        <v>0.18144834309911101</v>
      </c>
      <c r="BD96" s="17">
        <v>0.12189288419628599</v>
      </c>
      <c r="BE96" s="17">
        <v>4.6341640901154099E-2</v>
      </c>
      <c r="BF96" s="17">
        <v>0.15043711672753701</v>
      </c>
      <c r="BG96" s="17">
        <v>4.3060492152676398E-2</v>
      </c>
    </row>
    <row r="97" spans="2:59" x14ac:dyDescent="0.35">
      <c r="B97" t="s">
        <v>113</v>
      </c>
      <c r="C97" s="17">
        <v>0.20423911577399101</v>
      </c>
      <c r="D97" s="17">
        <v>0.22040562688186399</v>
      </c>
      <c r="E97" s="17">
        <v>0.19002011066621599</v>
      </c>
      <c r="F97" s="17"/>
      <c r="G97" s="17">
        <v>0.23605352693120199</v>
      </c>
      <c r="H97" s="17">
        <v>0.176127173696626</v>
      </c>
      <c r="I97" s="17">
        <v>0.23735267367881199</v>
      </c>
      <c r="J97" s="17">
        <v>0.200229090416702</v>
      </c>
      <c r="K97" s="17">
        <v>0.20822471452456701</v>
      </c>
      <c r="L97" s="17">
        <v>0.18986587289099199</v>
      </c>
      <c r="M97" s="17"/>
      <c r="N97" s="17">
        <v>0.26968633100040801</v>
      </c>
      <c r="O97" s="17">
        <v>0.186391643966202</v>
      </c>
      <c r="P97" s="17">
        <v>0.15655134400606099</v>
      </c>
      <c r="Q97" s="17">
        <v>0.17977856410882201</v>
      </c>
      <c r="R97" s="17">
        <v>0.21325240364568501</v>
      </c>
      <c r="S97" s="17"/>
      <c r="T97" s="17">
        <v>0.20267282055077801</v>
      </c>
      <c r="U97" s="17">
        <v>0.204633561759299</v>
      </c>
      <c r="V97" s="17"/>
      <c r="W97" s="17">
        <v>0.17405867961917099</v>
      </c>
      <c r="X97" s="17">
        <v>0.22750702256025601</v>
      </c>
      <c r="Y97" s="17"/>
      <c r="Z97" s="17">
        <v>0.17309902327575</v>
      </c>
      <c r="AA97" s="17">
        <v>0.21497473643221501</v>
      </c>
      <c r="AB97" s="17">
        <v>0.21460613674319801</v>
      </c>
      <c r="AC97" s="17"/>
      <c r="AD97" s="17">
        <v>0.18232047559518799</v>
      </c>
      <c r="AE97" s="17">
        <v>0.24538536553209001</v>
      </c>
      <c r="AF97" s="17"/>
      <c r="AG97" s="17">
        <v>0.188765880533842</v>
      </c>
      <c r="AH97" s="17">
        <v>0.215764563522095</v>
      </c>
      <c r="AI97" s="17">
        <v>0.200611686841076</v>
      </c>
      <c r="AJ97" s="17"/>
      <c r="AK97" s="17">
        <v>0.21281557338274301</v>
      </c>
      <c r="AL97" s="17">
        <v>0.21023612161196401</v>
      </c>
      <c r="AM97" s="17">
        <v>0.15850176676149899</v>
      </c>
      <c r="AN97" s="17"/>
      <c r="AO97" s="17">
        <v>0.19598725552212201</v>
      </c>
      <c r="AP97" s="17">
        <v>0.21753138367637201</v>
      </c>
      <c r="AQ97" s="17">
        <v>0.19375221176049801</v>
      </c>
      <c r="AR97" s="17"/>
      <c r="AS97" s="17">
        <v>0.15393480343817501</v>
      </c>
      <c r="AT97" s="17">
        <v>0.163360299801386</v>
      </c>
      <c r="AU97" s="17">
        <v>0.211227188309383</v>
      </c>
      <c r="AV97" s="17">
        <v>0.18730669404789599</v>
      </c>
      <c r="AW97" s="17">
        <v>0.21906737521622599</v>
      </c>
      <c r="AX97" s="17">
        <v>0.17752861987487401</v>
      </c>
      <c r="AY97" s="17">
        <v>0.229740193976219</v>
      </c>
      <c r="AZ97" s="17">
        <v>0.20781068668502001</v>
      </c>
      <c r="BA97" s="17">
        <v>0.173308617239568</v>
      </c>
      <c r="BB97" s="17">
        <v>0.171825711024956</v>
      </c>
      <c r="BC97" s="17">
        <v>0.226424318707378</v>
      </c>
      <c r="BD97" s="17">
        <v>0.35079082908612103</v>
      </c>
      <c r="BE97" s="17">
        <v>0.221309861705585</v>
      </c>
      <c r="BF97" s="17">
        <v>0.26081646943182901</v>
      </c>
      <c r="BG97" s="17">
        <v>0.25888532517499302</v>
      </c>
    </row>
    <row r="98" spans="2:59" x14ac:dyDescent="0.35">
      <c r="B98" t="s">
        <v>114</v>
      </c>
      <c r="C98" s="17">
        <v>0.10186309882622099</v>
      </c>
      <c r="D98" s="17">
        <v>0.108774326035917</v>
      </c>
      <c r="E98" s="17">
        <v>9.5844380977356897E-2</v>
      </c>
      <c r="F98" s="17"/>
      <c r="G98" s="17">
        <v>8.9847987591554504E-2</v>
      </c>
      <c r="H98" s="17">
        <v>9.81967399689158E-2</v>
      </c>
      <c r="I98" s="17">
        <v>0.14387483275395499</v>
      </c>
      <c r="J98" s="17">
        <v>0.102015922953823</v>
      </c>
      <c r="K98" s="17">
        <v>0.11639570603506</v>
      </c>
      <c r="L98" s="17">
        <v>7.5369390360618099E-2</v>
      </c>
      <c r="M98" s="17"/>
      <c r="N98" s="17">
        <v>0.13422893013105999</v>
      </c>
      <c r="O98" s="17">
        <v>9.9381908661767396E-2</v>
      </c>
      <c r="P98" s="17">
        <v>6.9793979317334498E-2</v>
      </c>
      <c r="Q98" s="17">
        <v>9.3165675210783006E-2</v>
      </c>
      <c r="R98" s="17">
        <v>0.10319398082540999</v>
      </c>
      <c r="S98" s="17"/>
      <c r="T98" s="17">
        <v>0.109677841152726</v>
      </c>
      <c r="U98" s="17">
        <v>9.9895083032504495E-2</v>
      </c>
      <c r="V98" s="17"/>
      <c r="W98" s="17">
        <v>0.108573340137361</v>
      </c>
      <c r="X98" s="17">
        <v>9.6507113636425806E-2</v>
      </c>
      <c r="Y98" s="17"/>
      <c r="Z98" s="17">
        <v>0.1158841784736</v>
      </c>
      <c r="AA98" s="17">
        <v>0.117288916714096</v>
      </c>
      <c r="AB98" s="17">
        <v>9.8827647351502998E-2</v>
      </c>
      <c r="AC98" s="17"/>
      <c r="AD98" s="17">
        <v>0.10733594140678999</v>
      </c>
      <c r="AE98" s="17">
        <v>9.1589334310271595E-2</v>
      </c>
      <c r="AF98" s="17"/>
      <c r="AG98" s="17">
        <v>8.8150422499015599E-2</v>
      </c>
      <c r="AH98" s="17">
        <v>0.11758128845378001</v>
      </c>
      <c r="AI98" s="17">
        <v>9.7342654522414002E-2</v>
      </c>
      <c r="AJ98" s="17"/>
      <c r="AK98" s="17">
        <v>0.120844365382428</v>
      </c>
      <c r="AL98" s="17">
        <v>8.9893101073654003E-2</v>
      </c>
      <c r="AM98" s="17">
        <v>0.13280988156012699</v>
      </c>
      <c r="AN98" s="17"/>
      <c r="AO98" s="17">
        <v>0.104543241125408</v>
      </c>
      <c r="AP98" s="17">
        <v>0.12537729824702501</v>
      </c>
      <c r="AQ98" s="17">
        <v>7.8990840294697898E-2</v>
      </c>
      <c r="AR98" s="17"/>
      <c r="AS98" s="17">
        <v>7.9680002026407501E-2</v>
      </c>
      <c r="AT98" s="17">
        <v>7.9124297331617396E-2</v>
      </c>
      <c r="AU98" s="17">
        <v>0.106820457302475</v>
      </c>
      <c r="AV98" s="17">
        <v>7.1324316171447896E-2</v>
      </c>
      <c r="AW98" s="17">
        <v>7.25659745850495E-2</v>
      </c>
      <c r="AX98" s="17">
        <v>8.8161871466291203E-2</v>
      </c>
      <c r="AY98" s="17">
        <v>0.14426541333176299</v>
      </c>
      <c r="AZ98" s="17">
        <v>0.146593810465043</v>
      </c>
      <c r="BA98" s="17">
        <v>0.211724227957753</v>
      </c>
      <c r="BB98" s="17">
        <v>0.12876487853973301</v>
      </c>
      <c r="BC98" s="17">
        <v>0.10625921620050301</v>
      </c>
      <c r="BD98" s="17">
        <v>6.24855487385583E-2</v>
      </c>
      <c r="BE98" s="17">
        <v>3.6871986872233101E-2</v>
      </c>
      <c r="BF98" s="17">
        <v>0.104061720788026</v>
      </c>
      <c r="BG98" s="17">
        <v>0.17486750559417</v>
      </c>
    </row>
    <row r="99" spans="2:59" x14ac:dyDescent="0.35">
      <c r="B99" t="s">
        <v>115</v>
      </c>
      <c r="C99" s="17">
        <v>0.18725679275093901</v>
      </c>
      <c r="D99" s="17">
        <v>0.17127847102281901</v>
      </c>
      <c r="E99" s="17">
        <v>0.20291339168543299</v>
      </c>
      <c r="F99" s="17"/>
      <c r="G99" s="17">
        <v>0.13897304633498</v>
      </c>
      <c r="H99" s="17">
        <v>0.19873474165227001</v>
      </c>
      <c r="I99" s="17">
        <v>0.17952801131725399</v>
      </c>
      <c r="J99" s="17">
        <v>0.17592830127849099</v>
      </c>
      <c r="K99" s="17">
        <v>0.19614341314408201</v>
      </c>
      <c r="L99" s="17">
        <v>0.20293790156525801</v>
      </c>
      <c r="M99" s="17"/>
      <c r="N99" s="17">
        <v>0.17199547325095699</v>
      </c>
      <c r="O99" s="17">
        <v>0.19793170355803699</v>
      </c>
      <c r="P99" s="17">
        <v>0.14998494451291899</v>
      </c>
      <c r="Q99" s="17">
        <v>0.22410922689554699</v>
      </c>
      <c r="R99" s="17">
        <v>0.19589278990332701</v>
      </c>
      <c r="S99" s="17"/>
      <c r="T99" s="17">
        <v>0.179387749206116</v>
      </c>
      <c r="U99" s="17">
        <v>0.189238483423596</v>
      </c>
      <c r="V99" s="17"/>
      <c r="W99" s="17">
        <v>0.19267713240957399</v>
      </c>
      <c r="X99" s="17">
        <v>0.19014022190396801</v>
      </c>
      <c r="Y99" s="17"/>
      <c r="Z99" s="17">
        <v>0.21336753966160299</v>
      </c>
      <c r="AA99" s="17">
        <v>0.17482802378721099</v>
      </c>
      <c r="AB99" s="17">
        <v>0.18656218162329699</v>
      </c>
      <c r="AC99" s="17"/>
      <c r="AD99" s="17">
        <v>0.189243881616729</v>
      </c>
      <c r="AE99" s="17">
        <v>0.18352657709447601</v>
      </c>
      <c r="AF99" s="17"/>
      <c r="AG99" s="17">
        <v>0.21404297948385401</v>
      </c>
      <c r="AH99" s="17">
        <v>0.21711017769105201</v>
      </c>
      <c r="AI99" s="17">
        <v>0.16132426000552999</v>
      </c>
      <c r="AJ99" s="17"/>
      <c r="AK99" s="17">
        <v>0.188152065415604</v>
      </c>
      <c r="AL99" s="17">
        <v>0.20853455408045701</v>
      </c>
      <c r="AM99" s="17">
        <v>0.135484817242633</v>
      </c>
      <c r="AN99" s="17"/>
      <c r="AO99" s="17">
        <v>0.25923735864521802</v>
      </c>
      <c r="AP99" s="17">
        <v>0.18624369552435499</v>
      </c>
      <c r="AQ99" s="17">
        <v>0.182455369381573</v>
      </c>
      <c r="AR99" s="17"/>
      <c r="AS99" s="17">
        <v>0.17016918964115199</v>
      </c>
      <c r="AT99" s="17">
        <v>7.7000799640668194E-2</v>
      </c>
      <c r="AU99" s="17">
        <v>0.18093364208610499</v>
      </c>
      <c r="AV99" s="17">
        <v>0.19770926256744001</v>
      </c>
      <c r="AW99" s="17">
        <v>0.19186245740625901</v>
      </c>
      <c r="AX99" s="17">
        <v>0.17551476761437301</v>
      </c>
      <c r="AY99" s="17">
        <v>0.169359984701935</v>
      </c>
      <c r="AZ99" s="17">
        <v>0.19261661754234699</v>
      </c>
      <c r="BA99" s="17">
        <v>0.28783651679251498</v>
      </c>
      <c r="BB99" s="17">
        <v>0.25807935050585101</v>
      </c>
      <c r="BC99" s="17">
        <v>0.25168558765197802</v>
      </c>
      <c r="BD99" s="17">
        <v>0.26118716757340199</v>
      </c>
      <c r="BE99" s="17">
        <v>0.18542049141820099</v>
      </c>
      <c r="BF99" s="17">
        <v>8.12783834943413E-2</v>
      </c>
      <c r="BG99" s="17">
        <v>0.14194762698799199</v>
      </c>
    </row>
    <row r="100" spans="2:59" x14ac:dyDescent="0.35">
      <c r="B100" t="s">
        <v>116</v>
      </c>
      <c r="C100" s="17">
        <v>0.126905322019009</v>
      </c>
      <c r="D100" s="17">
        <v>0.110835040542035</v>
      </c>
      <c r="E100" s="17">
        <v>0.14239894953447499</v>
      </c>
      <c r="F100" s="17"/>
      <c r="G100" s="17">
        <v>0.103222804005349</v>
      </c>
      <c r="H100" s="17">
        <v>6.3729565256814599E-2</v>
      </c>
      <c r="I100" s="17">
        <v>9.3826643286225697E-2</v>
      </c>
      <c r="J100" s="17">
        <v>0.13645834930284101</v>
      </c>
      <c r="K100" s="17">
        <v>0.123107017803188</v>
      </c>
      <c r="L100" s="17">
        <v>0.17608647043919301</v>
      </c>
      <c r="M100" s="17"/>
      <c r="N100" s="17">
        <v>0.128956699927122</v>
      </c>
      <c r="O100" s="17">
        <v>9.6292697506319996E-2</v>
      </c>
      <c r="P100" s="17">
        <v>8.4337650498210195E-2</v>
      </c>
      <c r="Q100" s="17">
        <v>0.15393663770268101</v>
      </c>
      <c r="R100" s="17">
        <v>0.19756965179362401</v>
      </c>
      <c r="S100" s="17"/>
      <c r="T100" s="17">
        <v>0.129031507207645</v>
      </c>
      <c r="U100" s="17">
        <v>0.12636987684925399</v>
      </c>
      <c r="V100" s="17"/>
      <c r="W100" s="17">
        <v>0.130704646362685</v>
      </c>
      <c r="X100" s="17">
        <v>0.12798567254134199</v>
      </c>
      <c r="Y100" s="17"/>
      <c r="Z100" s="17">
        <v>0.106460221303598</v>
      </c>
      <c r="AA100" s="17">
        <v>0.13983735339739201</v>
      </c>
      <c r="AB100" s="17">
        <v>0.14287940744912001</v>
      </c>
      <c r="AC100" s="17"/>
      <c r="AD100" s="17">
        <v>0.123350179979156</v>
      </c>
      <c r="AE100" s="17">
        <v>0.13357912847342299</v>
      </c>
      <c r="AF100" s="17"/>
      <c r="AG100" s="17">
        <v>0.17959812897769301</v>
      </c>
      <c r="AH100" s="17">
        <v>0.118401981879211</v>
      </c>
      <c r="AI100" s="17">
        <v>0.13032514206998999</v>
      </c>
      <c r="AJ100" s="17"/>
      <c r="AK100" s="17">
        <v>0.12673641250089701</v>
      </c>
      <c r="AL100" s="17">
        <v>0.139438069988229</v>
      </c>
      <c r="AM100" s="17">
        <v>9.8792050954700797E-2</v>
      </c>
      <c r="AN100" s="17"/>
      <c r="AO100" s="17">
        <v>6.9939133858207006E-2</v>
      </c>
      <c r="AP100" s="17">
        <v>0.15006956038309499</v>
      </c>
      <c r="AQ100" s="17">
        <v>0.11102030332778499</v>
      </c>
      <c r="AR100" s="17"/>
      <c r="AS100" s="17">
        <v>8.6288533782131999E-2</v>
      </c>
      <c r="AT100" s="17">
        <v>4.0319823377530498E-2</v>
      </c>
      <c r="AU100" s="17">
        <v>9.1604600839016795E-2</v>
      </c>
      <c r="AV100" s="17">
        <v>0.14924787582826901</v>
      </c>
      <c r="AW100" s="17">
        <v>0.167481867203679</v>
      </c>
      <c r="AX100" s="17">
        <v>0.13042620679724801</v>
      </c>
      <c r="AY100" s="17">
        <v>0.18302163894859699</v>
      </c>
      <c r="AZ100" s="17">
        <v>0.19111923018437599</v>
      </c>
      <c r="BA100" s="17">
        <v>8.2576303452319894E-2</v>
      </c>
      <c r="BB100" s="17">
        <v>8.7701092261435104E-2</v>
      </c>
      <c r="BC100" s="17">
        <v>0.118870730379997</v>
      </c>
      <c r="BD100" s="17">
        <v>0.17252703535387501</v>
      </c>
      <c r="BE100" s="17">
        <v>0</v>
      </c>
      <c r="BF100" s="17">
        <v>0.257398762125917</v>
      </c>
      <c r="BG100" s="17">
        <v>0.20632144923968099</v>
      </c>
    </row>
    <row r="101" spans="2:59" x14ac:dyDescent="0.35">
      <c r="B101" t="s">
        <v>117</v>
      </c>
      <c r="C101" s="17">
        <v>4.3904163860513101E-2</v>
      </c>
      <c r="D101" s="17">
        <v>3.9594287340080601E-2</v>
      </c>
      <c r="E101" s="17">
        <v>4.8100049032228198E-2</v>
      </c>
      <c r="F101" s="17"/>
      <c r="G101" s="17">
        <v>4.0444178756642898E-2</v>
      </c>
      <c r="H101" s="17">
        <v>6.1358857930160597E-2</v>
      </c>
      <c r="I101" s="17">
        <v>3.5723267812617997E-2</v>
      </c>
      <c r="J101" s="17">
        <v>5.93968226479719E-2</v>
      </c>
      <c r="K101" s="17">
        <v>2.9178000677773899E-2</v>
      </c>
      <c r="L101" s="17">
        <v>3.99287344565733E-2</v>
      </c>
      <c r="M101" s="17"/>
      <c r="N101" s="17">
        <v>3.2153545375598697E-2</v>
      </c>
      <c r="O101" s="17">
        <v>3.5812138389264898E-2</v>
      </c>
      <c r="P101" s="17">
        <v>1.9678020348874899E-2</v>
      </c>
      <c r="Q101" s="17">
        <v>6.5884464480123694E-2</v>
      </c>
      <c r="R101" s="17">
        <v>8.5334180747470803E-2</v>
      </c>
      <c r="S101" s="17"/>
      <c r="T101" s="17">
        <v>2.64093549643937E-2</v>
      </c>
      <c r="U101" s="17">
        <v>4.8309947029951401E-2</v>
      </c>
      <c r="V101" s="17"/>
      <c r="W101" s="17">
        <v>3.9261469396320199E-2</v>
      </c>
      <c r="X101" s="17">
        <v>3.6954672388674802E-2</v>
      </c>
      <c r="Y101" s="17"/>
      <c r="Z101" s="17">
        <v>2.68310409963698E-2</v>
      </c>
      <c r="AA101" s="17">
        <v>3.40509592683155E-2</v>
      </c>
      <c r="AB101" s="17">
        <v>2.7262035836501899E-2</v>
      </c>
      <c r="AC101" s="17"/>
      <c r="AD101" s="17">
        <v>3.1612850950867001E-2</v>
      </c>
      <c r="AE101" s="17">
        <v>6.6977740811893394E-2</v>
      </c>
      <c r="AF101" s="17"/>
      <c r="AG101" s="17">
        <v>2.3164273497706001E-2</v>
      </c>
      <c r="AH101" s="17">
        <v>2.09615699547528E-2</v>
      </c>
      <c r="AI101" s="17">
        <v>4.4917347999660399E-2</v>
      </c>
      <c r="AJ101" s="17"/>
      <c r="AK101" s="17">
        <v>1.9738400933986398E-2</v>
      </c>
      <c r="AL101" s="17">
        <v>3.0702183514638302E-2</v>
      </c>
      <c r="AM101" s="17">
        <v>7.1186344085908404E-2</v>
      </c>
      <c r="AN101" s="17"/>
      <c r="AO101" s="17">
        <v>1.25041219684564E-2</v>
      </c>
      <c r="AP101" s="17">
        <v>2.40509573137185E-2</v>
      </c>
      <c r="AQ101" s="17">
        <v>5.4649948741419402E-2</v>
      </c>
      <c r="AR101" s="17"/>
      <c r="AS101" s="17">
        <v>6.2944230537934895E-2</v>
      </c>
      <c r="AT101" s="17">
        <v>7.4260277507698494E-2</v>
      </c>
      <c r="AU101" s="17">
        <v>3.96844573725307E-2</v>
      </c>
      <c r="AV101" s="17">
        <v>4.0858313395173401E-2</v>
      </c>
      <c r="AW101" s="17">
        <v>1.25384972481777E-2</v>
      </c>
      <c r="AX101" s="17">
        <v>3.9317609207397103E-2</v>
      </c>
      <c r="AY101" s="17">
        <v>2.5095020410064301E-2</v>
      </c>
      <c r="AZ101" s="17">
        <v>4.6116312187158802E-2</v>
      </c>
      <c r="BA101" s="17">
        <v>0</v>
      </c>
      <c r="BB101" s="17">
        <v>3.1583458828012202E-2</v>
      </c>
      <c r="BC101" s="17">
        <v>0</v>
      </c>
      <c r="BD101" s="17">
        <v>0</v>
      </c>
      <c r="BE101" s="17">
        <v>0.24818052017557601</v>
      </c>
      <c r="BF101" s="17">
        <v>0</v>
      </c>
      <c r="BG101" s="17">
        <v>0</v>
      </c>
    </row>
    <row r="102" spans="2:59" x14ac:dyDescent="0.35">
      <c r="B102" t="s">
        <v>118</v>
      </c>
      <c r="C102" s="17">
        <v>0.33583150676932699</v>
      </c>
      <c r="D102" s="17">
        <v>0.34911224817728398</v>
      </c>
      <c r="E102" s="17">
        <v>0.32072311810428999</v>
      </c>
      <c r="F102" s="17"/>
      <c r="G102" s="17">
        <v>0.39145845638027199</v>
      </c>
      <c r="H102" s="17">
        <v>0.40185292149521301</v>
      </c>
      <c r="I102" s="17">
        <v>0.30969457115113602</v>
      </c>
      <c r="J102" s="17">
        <v>0.325971513400171</v>
      </c>
      <c r="K102" s="17">
        <v>0.32695114781533002</v>
      </c>
      <c r="L102" s="17">
        <v>0.31581163028736597</v>
      </c>
      <c r="M102" s="17"/>
      <c r="N102" s="17">
        <v>0.26297902031485498</v>
      </c>
      <c r="O102" s="17">
        <v>0.38418990791840901</v>
      </c>
      <c r="P102" s="17">
        <v>0.51965406131659997</v>
      </c>
      <c r="Q102" s="17">
        <v>0.28312543160204301</v>
      </c>
      <c r="R102" s="17">
        <v>0.204756993084483</v>
      </c>
      <c r="S102" s="17"/>
      <c r="T102" s="17">
        <v>0.35282072691834099</v>
      </c>
      <c r="U102" s="17">
        <v>0.33155304790539503</v>
      </c>
      <c r="V102" s="17"/>
      <c r="W102" s="17">
        <v>0.35472473207489003</v>
      </c>
      <c r="X102" s="17">
        <v>0.32090529696933401</v>
      </c>
      <c r="Y102" s="17"/>
      <c r="Z102" s="17">
        <v>0.36435799628908</v>
      </c>
      <c r="AA102" s="17">
        <v>0.31902001040077099</v>
      </c>
      <c r="AB102" s="17">
        <v>0.32986259099637899</v>
      </c>
      <c r="AC102" s="17"/>
      <c r="AD102" s="17">
        <v>0.36613667045127002</v>
      </c>
      <c r="AE102" s="17">
        <v>0.27894185377784603</v>
      </c>
      <c r="AF102" s="17"/>
      <c r="AG102" s="17">
        <v>0.30627831500788899</v>
      </c>
      <c r="AH102" s="17">
        <v>0.31018041849910899</v>
      </c>
      <c r="AI102" s="17">
        <v>0.36547890856132997</v>
      </c>
      <c r="AJ102" s="17"/>
      <c r="AK102" s="17">
        <v>0.331713182384342</v>
      </c>
      <c r="AL102" s="17">
        <v>0.32119596973105702</v>
      </c>
      <c r="AM102" s="17">
        <v>0.40322513939513099</v>
      </c>
      <c r="AN102" s="17"/>
      <c r="AO102" s="17">
        <v>0.35778888888058902</v>
      </c>
      <c r="AP102" s="17">
        <v>0.29672710485543502</v>
      </c>
      <c r="AQ102" s="17">
        <v>0.37913132649402698</v>
      </c>
      <c r="AR102" s="17"/>
      <c r="AS102" s="17">
        <v>0.44698324057419803</v>
      </c>
      <c r="AT102" s="17">
        <v>0.56593450234109899</v>
      </c>
      <c r="AU102" s="17">
        <v>0.36972965409049002</v>
      </c>
      <c r="AV102" s="17">
        <v>0.35355353798977401</v>
      </c>
      <c r="AW102" s="17">
        <v>0.33648382834060903</v>
      </c>
      <c r="AX102" s="17">
        <v>0.38905092503981697</v>
      </c>
      <c r="AY102" s="17">
        <v>0.24851774863142301</v>
      </c>
      <c r="AZ102" s="17">
        <v>0.21574334293605499</v>
      </c>
      <c r="BA102" s="17">
        <v>0.24455433455784401</v>
      </c>
      <c r="BB102" s="17">
        <v>0.32204550884001198</v>
      </c>
      <c r="BC102" s="17">
        <v>0.29676014706014398</v>
      </c>
      <c r="BD102" s="17">
        <v>0.15300941924804301</v>
      </c>
      <c r="BE102" s="17">
        <v>0.30821713982840498</v>
      </c>
      <c r="BF102" s="17">
        <v>0.29644466415988702</v>
      </c>
      <c r="BG102" s="17">
        <v>0.21797809300316501</v>
      </c>
    </row>
    <row r="103" spans="2:59" x14ac:dyDescent="0.35">
      <c r="B103" t="s">
        <v>119</v>
      </c>
      <c r="C103" s="17">
        <v>0.41602521359616801</v>
      </c>
      <c r="D103" s="17">
        <v>0.390887837600771</v>
      </c>
      <c r="E103" s="17">
        <v>0.44115672219726498</v>
      </c>
      <c r="F103" s="17"/>
      <c r="G103" s="17">
        <v>0.33204383793188302</v>
      </c>
      <c r="H103" s="17">
        <v>0.36066104687799999</v>
      </c>
      <c r="I103" s="17">
        <v>0.41722948735743398</v>
      </c>
      <c r="J103" s="17">
        <v>0.41440257353515503</v>
      </c>
      <c r="K103" s="17">
        <v>0.43564613698233001</v>
      </c>
      <c r="L103" s="17">
        <v>0.45439376236506901</v>
      </c>
      <c r="M103" s="17"/>
      <c r="N103" s="17">
        <v>0.43518110330913901</v>
      </c>
      <c r="O103" s="17">
        <v>0.39360630972612398</v>
      </c>
      <c r="P103" s="17">
        <v>0.30411657432846401</v>
      </c>
      <c r="Q103" s="17">
        <v>0.47121153980901098</v>
      </c>
      <c r="R103" s="17">
        <v>0.49665642252236097</v>
      </c>
      <c r="S103" s="17"/>
      <c r="T103" s="17">
        <v>0.418097097566487</v>
      </c>
      <c r="U103" s="17">
        <v>0.41550344330535399</v>
      </c>
      <c r="V103" s="17"/>
      <c r="W103" s="17">
        <v>0.43195511890961902</v>
      </c>
      <c r="X103" s="17">
        <v>0.41463300808173498</v>
      </c>
      <c r="Y103" s="17"/>
      <c r="Z103" s="17">
        <v>0.43571193943879999</v>
      </c>
      <c r="AA103" s="17">
        <v>0.43195429389869799</v>
      </c>
      <c r="AB103" s="17">
        <v>0.42826923642392101</v>
      </c>
      <c r="AC103" s="17"/>
      <c r="AD103" s="17">
        <v>0.41993000300267502</v>
      </c>
      <c r="AE103" s="17">
        <v>0.40869503987817102</v>
      </c>
      <c r="AF103" s="17"/>
      <c r="AG103" s="17">
        <v>0.48179153096056299</v>
      </c>
      <c r="AH103" s="17">
        <v>0.453093448024043</v>
      </c>
      <c r="AI103" s="17">
        <v>0.38899205659793401</v>
      </c>
      <c r="AJ103" s="17"/>
      <c r="AK103" s="17">
        <v>0.43573284329892897</v>
      </c>
      <c r="AL103" s="17">
        <v>0.43786572514234001</v>
      </c>
      <c r="AM103" s="17">
        <v>0.36708674975746097</v>
      </c>
      <c r="AN103" s="17"/>
      <c r="AO103" s="17">
        <v>0.43371973362883298</v>
      </c>
      <c r="AP103" s="17">
        <v>0.46169055415447502</v>
      </c>
      <c r="AQ103" s="17">
        <v>0.37246651300405598</v>
      </c>
      <c r="AR103" s="17"/>
      <c r="AS103" s="17">
        <v>0.336137725449691</v>
      </c>
      <c r="AT103" s="17">
        <v>0.196444920349816</v>
      </c>
      <c r="AU103" s="17">
        <v>0.37935870022759699</v>
      </c>
      <c r="AV103" s="17">
        <v>0.41828145456715699</v>
      </c>
      <c r="AW103" s="17">
        <v>0.43191029919498702</v>
      </c>
      <c r="AX103" s="17">
        <v>0.394102845877912</v>
      </c>
      <c r="AY103" s="17">
        <v>0.49664703698229401</v>
      </c>
      <c r="AZ103" s="17">
        <v>0.53032965819176603</v>
      </c>
      <c r="BA103" s="17">
        <v>0.58213704820258805</v>
      </c>
      <c r="BB103" s="17">
        <v>0.47454532130701899</v>
      </c>
      <c r="BC103" s="17">
        <v>0.47681553423247802</v>
      </c>
      <c r="BD103" s="17">
        <v>0.49619975166583602</v>
      </c>
      <c r="BE103" s="17">
        <v>0.222292478290434</v>
      </c>
      <c r="BF103" s="17">
        <v>0.44273886640828403</v>
      </c>
      <c r="BG103" s="17">
        <v>0.52313658182184197</v>
      </c>
    </row>
    <row r="104" spans="2:59" x14ac:dyDescent="0.35">
      <c r="B104" t="s">
        <v>120</v>
      </c>
      <c r="C104" s="17">
        <v>-8.0193706826841002E-2</v>
      </c>
      <c r="D104" s="17">
        <v>-4.1775589423487199E-2</v>
      </c>
      <c r="E104" s="17">
        <v>-0.120433604092975</v>
      </c>
      <c r="F104" s="17"/>
      <c r="G104" s="17">
        <v>5.9414618448388898E-2</v>
      </c>
      <c r="H104" s="17">
        <v>4.1191874617213103E-2</v>
      </c>
      <c r="I104" s="17">
        <v>-0.107534916206298</v>
      </c>
      <c r="J104" s="17">
        <v>-8.8431060134984002E-2</v>
      </c>
      <c r="K104" s="17">
        <v>-0.108694989167</v>
      </c>
      <c r="L104" s="17">
        <v>-0.13858213207770301</v>
      </c>
      <c r="M104" s="17"/>
      <c r="N104" s="17">
        <v>-0.17220208299428499</v>
      </c>
      <c r="O104" s="17">
        <v>-9.4164018077157498E-3</v>
      </c>
      <c r="P104" s="17">
        <v>0.21553748698813499</v>
      </c>
      <c r="Q104" s="17">
        <v>-0.188086108206968</v>
      </c>
      <c r="R104" s="17">
        <v>-0.291899429437878</v>
      </c>
      <c r="S104" s="17"/>
      <c r="T104" s="17">
        <v>-6.5276370648146204E-2</v>
      </c>
      <c r="U104" s="17">
        <v>-8.3950395399959604E-2</v>
      </c>
      <c r="V104" s="17"/>
      <c r="W104" s="17">
        <v>-7.72303868347297E-2</v>
      </c>
      <c r="X104" s="17">
        <v>-9.3727711112401094E-2</v>
      </c>
      <c r="Y104" s="17"/>
      <c r="Z104" s="17">
        <v>-7.1353943149719504E-2</v>
      </c>
      <c r="AA104" s="17">
        <v>-0.112934283497927</v>
      </c>
      <c r="AB104" s="17">
        <v>-9.84066454275416E-2</v>
      </c>
      <c r="AC104" s="17"/>
      <c r="AD104" s="17">
        <v>-5.3793332551405303E-2</v>
      </c>
      <c r="AE104" s="17">
        <v>-0.12975318610032499</v>
      </c>
      <c r="AF104" s="17"/>
      <c r="AG104" s="17">
        <v>-0.175513215952674</v>
      </c>
      <c r="AH104" s="17">
        <v>-0.14291302952493501</v>
      </c>
      <c r="AI104" s="17">
        <v>-2.3513148036603499E-2</v>
      </c>
      <c r="AJ104" s="17"/>
      <c r="AK104" s="17">
        <v>-0.104019660914588</v>
      </c>
      <c r="AL104" s="17">
        <v>-0.11666975541128299</v>
      </c>
      <c r="AM104" s="17">
        <v>3.61383896376705E-2</v>
      </c>
      <c r="AN104" s="17"/>
      <c r="AO104" s="17">
        <v>-7.5930844748244394E-2</v>
      </c>
      <c r="AP104" s="17">
        <v>-0.16496344929904</v>
      </c>
      <c r="AQ104" s="17">
        <v>6.6648134899713303E-3</v>
      </c>
      <c r="AR104" s="17"/>
      <c r="AS104" s="17">
        <v>0.11084551512450699</v>
      </c>
      <c r="AT104" s="17">
        <v>0.36948958199128301</v>
      </c>
      <c r="AU104" s="17">
        <v>-9.6290461371073607E-3</v>
      </c>
      <c r="AV104" s="17">
        <v>-6.4727916577382402E-2</v>
      </c>
      <c r="AW104" s="17">
        <v>-9.5426470854377901E-2</v>
      </c>
      <c r="AX104" s="17">
        <v>-5.0519208380943601E-3</v>
      </c>
      <c r="AY104" s="17">
        <v>-0.248129288350871</v>
      </c>
      <c r="AZ104" s="17">
        <v>-0.31458631525571101</v>
      </c>
      <c r="BA104" s="17">
        <v>-0.33758271364474401</v>
      </c>
      <c r="BB104" s="17">
        <v>-0.152499812467007</v>
      </c>
      <c r="BC104" s="17">
        <v>-0.18005538717233299</v>
      </c>
      <c r="BD104" s="17">
        <v>-0.34319033241779301</v>
      </c>
      <c r="BE104" s="17">
        <v>8.5924661537970695E-2</v>
      </c>
      <c r="BF104" s="17">
        <v>-0.14629420224839701</v>
      </c>
      <c r="BG104" s="17">
        <v>-0.30515848881867702</v>
      </c>
    </row>
    <row r="105" spans="2:59" x14ac:dyDescent="0.35">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row>
    <row r="106" spans="2:59" x14ac:dyDescent="0.35">
      <c r="B106" s="6" t="s">
        <v>126</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row>
    <row r="107" spans="2:59" x14ac:dyDescent="0.35">
      <c r="B107" s="24" t="s">
        <v>86</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row>
    <row r="108" spans="2:59" x14ac:dyDescent="0.35">
      <c r="B108" t="s">
        <v>110</v>
      </c>
      <c r="C108" s="17">
        <v>3.4675991455650999E-2</v>
      </c>
      <c r="D108" s="17">
        <v>3.9046965760477503E-2</v>
      </c>
      <c r="E108" s="17">
        <v>2.8686998472240301E-2</v>
      </c>
      <c r="F108" s="17"/>
      <c r="G108" s="17">
        <v>2.8599615991699801E-2</v>
      </c>
      <c r="H108" s="17">
        <v>6.6473006923182407E-2</v>
      </c>
      <c r="I108" s="17">
        <v>5.7592858902849299E-2</v>
      </c>
      <c r="J108" s="17">
        <v>3.0204235083132899E-2</v>
      </c>
      <c r="K108" s="17">
        <v>1.9971882071926999E-2</v>
      </c>
      <c r="L108" s="17">
        <v>2.1930630770643899E-2</v>
      </c>
      <c r="M108" s="17"/>
      <c r="N108" s="17">
        <v>2.86919615033309E-2</v>
      </c>
      <c r="O108" s="17">
        <v>5.03916013495571E-2</v>
      </c>
      <c r="P108" s="17">
        <v>3.27252734194136E-2</v>
      </c>
      <c r="Q108" s="17">
        <v>2.4490230092936702E-2</v>
      </c>
      <c r="R108" s="17">
        <v>4.63169545982565E-2</v>
      </c>
      <c r="S108" s="17"/>
      <c r="T108" s="17">
        <v>6.3513351177167596E-2</v>
      </c>
      <c r="U108" s="17">
        <v>2.7413771281283701E-2</v>
      </c>
      <c r="V108" s="17"/>
      <c r="W108" s="17">
        <v>6.15922337262911E-2</v>
      </c>
      <c r="X108" s="17">
        <v>2.14009434594425E-2</v>
      </c>
      <c r="Y108" s="17"/>
      <c r="Z108" s="17">
        <v>4.0035242219532599E-2</v>
      </c>
      <c r="AA108" s="17">
        <v>3.8464493528992998E-2</v>
      </c>
      <c r="AB108" s="17">
        <v>3.2809334349286297E-2</v>
      </c>
      <c r="AC108" s="17"/>
      <c r="AD108" s="17">
        <v>4.4564650911503197E-2</v>
      </c>
      <c r="AE108" s="17">
        <v>1.6112738971733001E-2</v>
      </c>
      <c r="AF108" s="17"/>
      <c r="AG108" s="17">
        <v>5.7654493211215803E-2</v>
      </c>
      <c r="AH108" s="17">
        <v>2.8014176298561001E-2</v>
      </c>
      <c r="AI108" s="17">
        <v>3.5030610146144399E-2</v>
      </c>
      <c r="AJ108" s="17"/>
      <c r="AK108" s="17">
        <v>5.0095625293378299E-2</v>
      </c>
      <c r="AL108" s="17">
        <v>2.5127655923968501E-2</v>
      </c>
      <c r="AM108" s="17">
        <v>3.7312801715398199E-2</v>
      </c>
      <c r="AN108" s="17"/>
      <c r="AO108" s="17">
        <v>0.10469756543130899</v>
      </c>
      <c r="AP108" s="17">
        <v>2.4742000400815801E-2</v>
      </c>
      <c r="AQ108" s="17">
        <v>3.7381289798164699E-2</v>
      </c>
      <c r="AR108" s="17"/>
      <c r="AS108" s="17">
        <v>8.6786995172520295E-2</v>
      </c>
      <c r="AT108" s="17">
        <v>5.5468735586649102E-2</v>
      </c>
      <c r="AU108" s="17">
        <v>4.5299361551425298E-2</v>
      </c>
      <c r="AV108" s="17">
        <v>1.3782616390807001E-2</v>
      </c>
      <c r="AW108" s="17">
        <v>2.8119784553782199E-2</v>
      </c>
      <c r="AX108" s="17">
        <v>2.61301375359793E-2</v>
      </c>
      <c r="AY108" s="17">
        <v>1.48114147949664E-2</v>
      </c>
      <c r="AZ108" s="17">
        <v>0</v>
      </c>
      <c r="BA108" s="17">
        <v>4.4288953585526702E-2</v>
      </c>
      <c r="BB108" s="17">
        <v>8.0252433451047697E-2</v>
      </c>
      <c r="BC108" s="17">
        <v>0</v>
      </c>
      <c r="BD108" s="17">
        <v>0</v>
      </c>
      <c r="BE108" s="17">
        <v>5.3438605934774203E-2</v>
      </c>
      <c r="BF108" s="17">
        <v>0.106226107991202</v>
      </c>
      <c r="BG108" s="17">
        <v>0.14601345679553701</v>
      </c>
    </row>
    <row r="109" spans="2:59" x14ac:dyDescent="0.35">
      <c r="B109" t="s">
        <v>111</v>
      </c>
      <c r="C109" s="17">
        <v>4.5200283383974499E-2</v>
      </c>
      <c r="D109" s="17">
        <v>5.66648741677689E-2</v>
      </c>
      <c r="E109" s="17">
        <v>3.4706288206206803E-2</v>
      </c>
      <c r="F109" s="17"/>
      <c r="G109" s="17">
        <v>5.3820277055293297E-2</v>
      </c>
      <c r="H109" s="17">
        <v>6.8245112415937101E-2</v>
      </c>
      <c r="I109" s="17">
        <v>4.7555394189127499E-2</v>
      </c>
      <c r="J109" s="17">
        <v>5.0198013736018697E-2</v>
      </c>
      <c r="K109" s="17">
        <v>5.8594499202768102E-2</v>
      </c>
      <c r="L109" s="17">
        <v>1.9270695222089101E-2</v>
      </c>
      <c r="M109" s="17"/>
      <c r="N109" s="17">
        <v>4.1884224554629597E-2</v>
      </c>
      <c r="O109" s="17">
        <v>6.17517421058075E-2</v>
      </c>
      <c r="P109" s="17">
        <v>5.8445819002456198E-2</v>
      </c>
      <c r="Q109" s="17">
        <v>3.2087853986444898E-2</v>
      </c>
      <c r="R109" s="17">
        <v>2.7140679869869198E-2</v>
      </c>
      <c r="S109" s="17"/>
      <c r="T109" s="17">
        <v>6.7464911702272104E-2</v>
      </c>
      <c r="U109" s="17">
        <v>3.95932987463593E-2</v>
      </c>
      <c r="V109" s="17"/>
      <c r="W109" s="17">
        <v>5.9483851576193097E-2</v>
      </c>
      <c r="X109" s="17">
        <v>3.7051423861970897E-2</v>
      </c>
      <c r="Y109" s="17"/>
      <c r="Z109" s="17">
        <v>6.2822201684416601E-2</v>
      </c>
      <c r="AA109" s="17">
        <v>2.3533314128002601E-2</v>
      </c>
      <c r="AB109" s="17">
        <v>4.31888644842802E-2</v>
      </c>
      <c r="AC109" s="17"/>
      <c r="AD109" s="17">
        <v>5.93358025384388E-2</v>
      </c>
      <c r="AE109" s="17">
        <v>1.8664713802772299E-2</v>
      </c>
      <c r="AF109" s="17"/>
      <c r="AG109" s="17">
        <v>3.04134715363935E-2</v>
      </c>
      <c r="AH109" s="17">
        <v>4.18336012931231E-2</v>
      </c>
      <c r="AI109" s="17">
        <v>5.4828741521017701E-2</v>
      </c>
      <c r="AJ109" s="17"/>
      <c r="AK109" s="17">
        <v>4.9892938922667801E-2</v>
      </c>
      <c r="AL109" s="17">
        <v>4.9620279873267101E-2</v>
      </c>
      <c r="AM109" s="17">
        <v>2.69590404044724E-2</v>
      </c>
      <c r="AN109" s="17"/>
      <c r="AO109" s="17">
        <v>5.5990936119234003E-2</v>
      </c>
      <c r="AP109" s="17">
        <v>4.1436017608824302E-2</v>
      </c>
      <c r="AQ109" s="17">
        <v>5.2236300958586397E-2</v>
      </c>
      <c r="AR109" s="17"/>
      <c r="AS109" s="17">
        <v>1.27719008079849E-2</v>
      </c>
      <c r="AT109" s="17">
        <v>0.11092963054383</v>
      </c>
      <c r="AU109" s="17">
        <v>5.3108999825349397E-2</v>
      </c>
      <c r="AV109" s="17">
        <v>3.1413486735926602E-2</v>
      </c>
      <c r="AW109" s="17">
        <v>5.0928102253421398E-2</v>
      </c>
      <c r="AX109" s="17">
        <v>1.48516799164434E-2</v>
      </c>
      <c r="AY109" s="17">
        <v>5.0143913645424303E-2</v>
      </c>
      <c r="AZ109" s="17">
        <v>8.8835969033663007E-3</v>
      </c>
      <c r="BA109" s="17">
        <v>6.5875986933098596E-2</v>
      </c>
      <c r="BB109" s="17">
        <v>8.2489117033522505E-2</v>
      </c>
      <c r="BC109" s="17">
        <v>0.11240198053442001</v>
      </c>
      <c r="BD109" s="17">
        <v>2.6408405324614099E-2</v>
      </c>
      <c r="BE109" s="17">
        <v>7.0525004887532203E-2</v>
      </c>
      <c r="BF109" s="17">
        <v>0</v>
      </c>
      <c r="BG109" s="17">
        <v>3.4506864698971601E-2</v>
      </c>
    </row>
    <row r="110" spans="2:59" x14ac:dyDescent="0.35">
      <c r="B110" t="s">
        <v>112</v>
      </c>
      <c r="C110" s="17">
        <v>8.4365875743790994E-2</v>
      </c>
      <c r="D110" s="17">
        <v>0.12132059932592699</v>
      </c>
      <c r="E110" s="17">
        <v>4.8227142300971998E-2</v>
      </c>
      <c r="F110" s="17"/>
      <c r="G110" s="17">
        <v>0.147116901042154</v>
      </c>
      <c r="H110" s="17">
        <v>0.12061123401708899</v>
      </c>
      <c r="I110" s="17">
        <v>7.4476700605317706E-2</v>
      </c>
      <c r="J110" s="17">
        <v>6.6298579014554201E-2</v>
      </c>
      <c r="K110" s="17">
        <v>9.9064911454358404E-2</v>
      </c>
      <c r="L110" s="17">
        <v>5.7971658750499901E-2</v>
      </c>
      <c r="M110" s="17"/>
      <c r="N110" s="17">
        <v>0.10077907206511801</v>
      </c>
      <c r="O110" s="17">
        <v>0.108549963430387</v>
      </c>
      <c r="P110" s="17">
        <v>7.0627778256187504E-2</v>
      </c>
      <c r="Q110" s="17">
        <v>5.4634916560777701E-2</v>
      </c>
      <c r="R110" s="17">
        <v>8.8200171741746006E-2</v>
      </c>
      <c r="S110" s="17"/>
      <c r="T110" s="17">
        <v>0.11503200327246101</v>
      </c>
      <c r="U110" s="17">
        <v>7.6643110131436307E-2</v>
      </c>
      <c r="V110" s="17"/>
      <c r="W110" s="17">
        <v>0.113909531213466</v>
      </c>
      <c r="X110" s="17">
        <v>7.124493227018E-2</v>
      </c>
      <c r="Y110" s="17"/>
      <c r="Z110" s="17">
        <v>8.9535893346165296E-2</v>
      </c>
      <c r="AA110" s="17">
        <v>0.12194465980710199</v>
      </c>
      <c r="AB110" s="17">
        <v>7.9092452757286796E-2</v>
      </c>
      <c r="AC110" s="17"/>
      <c r="AD110" s="17">
        <v>0.100734227588267</v>
      </c>
      <c r="AE110" s="17">
        <v>5.3638773714325301E-2</v>
      </c>
      <c r="AF110" s="17"/>
      <c r="AG110" s="17">
        <v>7.7472724700759804E-2</v>
      </c>
      <c r="AH110" s="17">
        <v>0.102235707941534</v>
      </c>
      <c r="AI110" s="17">
        <v>7.9379278901971703E-2</v>
      </c>
      <c r="AJ110" s="17"/>
      <c r="AK110" s="17">
        <v>7.8778999540526001E-2</v>
      </c>
      <c r="AL110" s="17">
        <v>8.6754165413390705E-2</v>
      </c>
      <c r="AM110" s="17">
        <v>8.1822274139737694E-2</v>
      </c>
      <c r="AN110" s="17"/>
      <c r="AO110" s="17">
        <v>9.4388735014949807E-2</v>
      </c>
      <c r="AP110" s="17">
        <v>0.11057088809125901</v>
      </c>
      <c r="AQ110" s="17">
        <v>5.02060096939567E-2</v>
      </c>
      <c r="AR110" s="17"/>
      <c r="AS110" s="17">
        <v>8.11161294168396E-2</v>
      </c>
      <c r="AT110" s="17">
        <v>5.2385713783215798E-2</v>
      </c>
      <c r="AU110" s="17">
        <v>0.124344114875044</v>
      </c>
      <c r="AV110" s="17">
        <v>7.6096501111049805E-2</v>
      </c>
      <c r="AW110" s="17">
        <v>4.5893687813659698E-2</v>
      </c>
      <c r="AX110" s="17">
        <v>0.100521492416736</v>
      </c>
      <c r="AY110" s="17">
        <v>6.73858243765251E-2</v>
      </c>
      <c r="AZ110" s="17">
        <v>9.1648648127898399E-2</v>
      </c>
      <c r="BA110" s="17">
        <v>0.13670159849010199</v>
      </c>
      <c r="BB110" s="17">
        <v>9.1923339165389695E-2</v>
      </c>
      <c r="BC110" s="17">
        <v>0.113318472946694</v>
      </c>
      <c r="BD110" s="17">
        <v>0.104172357551871</v>
      </c>
      <c r="BE110" s="17">
        <v>6.1191146474424599E-2</v>
      </c>
      <c r="BF110" s="17">
        <v>0.121059822935489</v>
      </c>
      <c r="BG110" s="17">
        <v>0.22059697829230099</v>
      </c>
    </row>
    <row r="111" spans="2:59" x14ac:dyDescent="0.35">
      <c r="B111" t="s">
        <v>113</v>
      </c>
      <c r="C111" s="17">
        <v>0.13023855143492</v>
      </c>
      <c r="D111" s="17">
        <v>0.16010561500527701</v>
      </c>
      <c r="E111" s="17">
        <v>0.10295147738697399</v>
      </c>
      <c r="F111" s="17"/>
      <c r="G111" s="17">
        <v>0.17353339151771699</v>
      </c>
      <c r="H111" s="17">
        <v>0.102572451081117</v>
      </c>
      <c r="I111" s="17">
        <v>9.13657811813752E-2</v>
      </c>
      <c r="J111" s="17">
        <v>0.153958867152623</v>
      </c>
      <c r="K111" s="17">
        <v>0.173944543848293</v>
      </c>
      <c r="L111" s="17">
        <v>0.10751967802533</v>
      </c>
      <c r="M111" s="17"/>
      <c r="N111" s="17">
        <v>0.11429776753556101</v>
      </c>
      <c r="O111" s="17">
        <v>0.134052986303725</v>
      </c>
      <c r="P111" s="17">
        <v>0.131088935291926</v>
      </c>
      <c r="Q111" s="17">
        <v>0.15224384444045</v>
      </c>
      <c r="R111" s="17">
        <v>0.11468506493408299</v>
      </c>
      <c r="S111" s="17"/>
      <c r="T111" s="17">
        <v>0.16022581735833999</v>
      </c>
      <c r="U111" s="17">
        <v>0.122686746080123</v>
      </c>
      <c r="V111" s="17"/>
      <c r="W111" s="17">
        <v>0.144248275455749</v>
      </c>
      <c r="X111" s="17">
        <v>0.11765284282626499</v>
      </c>
      <c r="Y111" s="17"/>
      <c r="Z111" s="17">
        <v>9.9450147338547498E-2</v>
      </c>
      <c r="AA111" s="17">
        <v>0.15419583354011501</v>
      </c>
      <c r="AB111" s="17">
        <v>0.15298338308766299</v>
      </c>
      <c r="AC111" s="17"/>
      <c r="AD111" s="17">
        <v>0.13997212136501899</v>
      </c>
      <c r="AE111" s="17">
        <v>0.11196643710142901</v>
      </c>
      <c r="AF111" s="17"/>
      <c r="AG111" s="17">
        <v>0.16751465678281699</v>
      </c>
      <c r="AH111" s="17">
        <v>0.142080708899153</v>
      </c>
      <c r="AI111" s="17">
        <v>0.11438111151724301</v>
      </c>
      <c r="AJ111" s="17"/>
      <c r="AK111" s="17">
        <v>0.14017443724381601</v>
      </c>
      <c r="AL111" s="17">
        <v>0.12401789965498999</v>
      </c>
      <c r="AM111" s="17">
        <v>0.140974871174221</v>
      </c>
      <c r="AN111" s="17"/>
      <c r="AO111" s="17">
        <v>7.0372263412451896E-2</v>
      </c>
      <c r="AP111" s="17">
        <v>0.131766268522198</v>
      </c>
      <c r="AQ111" s="17">
        <v>0.13462230640077899</v>
      </c>
      <c r="AR111" s="17"/>
      <c r="AS111" s="17">
        <v>8.8875370071718404E-2</v>
      </c>
      <c r="AT111" s="17">
        <v>0.132934502301332</v>
      </c>
      <c r="AU111" s="17">
        <v>0.13285591968372601</v>
      </c>
      <c r="AV111" s="17">
        <v>0.15653252863059799</v>
      </c>
      <c r="AW111" s="17">
        <v>6.7937266197314605E-2</v>
      </c>
      <c r="AX111" s="17">
        <v>0.109204376626709</v>
      </c>
      <c r="AY111" s="17">
        <v>0.15662564385150701</v>
      </c>
      <c r="AZ111" s="17">
        <v>0.19837620020476199</v>
      </c>
      <c r="BA111" s="17">
        <v>0.249130258245918</v>
      </c>
      <c r="BB111" s="17">
        <v>7.8913919899993606E-2</v>
      </c>
      <c r="BC111" s="17">
        <v>0.115258840317846</v>
      </c>
      <c r="BD111" s="17">
        <v>0.199277627827147</v>
      </c>
      <c r="BE111" s="17">
        <v>0.16019289266346301</v>
      </c>
      <c r="BF111" s="17">
        <v>6.3626606547180803E-2</v>
      </c>
      <c r="BG111" s="17">
        <v>8.5311866591255295E-2</v>
      </c>
    </row>
    <row r="112" spans="2:59" x14ac:dyDescent="0.35">
      <c r="B112" t="s">
        <v>114</v>
      </c>
      <c r="C112" s="17">
        <v>6.9165055014329194E-2</v>
      </c>
      <c r="D112" s="17">
        <v>7.5714699544010597E-2</v>
      </c>
      <c r="E112" s="17">
        <v>6.3348470002263194E-2</v>
      </c>
      <c r="F112" s="17"/>
      <c r="G112" s="17">
        <v>9.0323101474803394E-2</v>
      </c>
      <c r="H112" s="17">
        <v>0.118310097809482</v>
      </c>
      <c r="I112" s="17">
        <v>6.8458620913002893E-2</v>
      </c>
      <c r="J112" s="17">
        <v>4.9186248090301699E-2</v>
      </c>
      <c r="K112" s="17">
        <v>6.1472819754509397E-2</v>
      </c>
      <c r="L112" s="17">
        <v>5.9532069413067899E-2</v>
      </c>
      <c r="M112" s="17"/>
      <c r="N112" s="17">
        <v>7.2011445099988997E-2</v>
      </c>
      <c r="O112" s="17">
        <v>7.59302679258647E-2</v>
      </c>
      <c r="P112" s="17">
        <v>5.31262359773274E-2</v>
      </c>
      <c r="Q112" s="17">
        <v>6.5650876335783995E-2</v>
      </c>
      <c r="R112" s="17">
        <v>8.6683662711572004E-2</v>
      </c>
      <c r="S112" s="17"/>
      <c r="T112" s="17">
        <v>7.6348763825154597E-2</v>
      </c>
      <c r="U112" s="17">
        <v>6.7355954751456296E-2</v>
      </c>
      <c r="V112" s="17"/>
      <c r="W112" s="17">
        <v>8.64535036838672E-2</v>
      </c>
      <c r="X112" s="17">
        <v>5.3708275311521898E-2</v>
      </c>
      <c r="Y112" s="17"/>
      <c r="Z112" s="17">
        <v>6.4786279091948396E-2</v>
      </c>
      <c r="AA112" s="17">
        <v>7.6099317312752796E-2</v>
      </c>
      <c r="AB112" s="17">
        <v>7.4666361896066902E-2</v>
      </c>
      <c r="AC112" s="17"/>
      <c r="AD112" s="17">
        <v>7.5855028638203703E-2</v>
      </c>
      <c r="AE112" s="17">
        <v>5.6606459984824102E-2</v>
      </c>
      <c r="AF112" s="17"/>
      <c r="AG112" s="17">
        <v>7.2253249156509797E-2</v>
      </c>
      <c r="AH112" s="17">
        <v>7.9139206944302001E-2</v>
      </c>
      <c r="AI112" s="17">
        <v>5.86974188930693E-2</v>
      </c>
      <c r="AJ112" s="17"/>
      <c r="AK112" s="17">
        <v>7.0576716351540697E-2</v>
      </c>
      <c r="AL112" s="17">
        <v>5.8779402256558998E-2</v>
      </c>
      <c r="AM112" s="17">
        <v>7.21940247756203E-2</v>
      </c>
      <c r="AN112" s="17"/>
      <c r="AO112" s="17">
        <v>8.2783929743549103E-2</v>
      </c>
      <c r="AP112" s="17">
        <v>6.3139449693971603E-2</v>
      </c>
      <c r="AQ112" s="17">
        <v>7.7585950011066093E-2</v>
      </c>
      <c r="AR112" s="17"/>
      <c r="AS112" s="17">
        <v>0.117229604316021</v>
      </c>
      <c r="AT112" s="17">
        <v>2.0423569624346698E-2</v>
      </c>
      <c r="AU112" s="17">
        <v>4.1962831587688001E-2</v>
      </c>
      <c r="AV112" s="17">
        <v>8.8911325885016698E-2</v>
      </c>
      <c r="AW112" s="17">
        <v>6.5627712305790606E-2</v>
      </c>
      <c r="AX112" s="17">
        <v>5.8411303646297902E-2</v>
      </c>
      <c r="AY112" s="17">
        <v>4.47270178120475E-2</v>
      </c>
      <c r="AZ112" s="17">
        <v>7.5685179436532496E-2</v>
      </c>
      <c r="BA112" s="17">
        <v>1.2956208344652401E-2</v>
      </c>
      <c r="BB112" s="17">
        <v>6.5675869404244594E-2</v>
      </c>
      <c r="BC112" s="17">
        <v>8.5273196558542305E-2</v>
      </c>
      <c r="BD112" s="17">
        <v>5.2680169020394102E-2</v>
      </c>
      <c r="BE112" s="17">
        <v>5.1840717811221203E-2</v>
      </c>
      <c r="BF112" s="17">
        <v>0.27391443532640902</v>
      </c>
      <c r="BG112" s="17">
        <v>0.103876410203821</v>
      </c>
    </row>
    <row r="113" spans="2:59" x14ac:dyDescent="0.35">
      <c r="B113" t="s">
        <v>115</v>
      </c>
      <c r="C113" s="17">
        <v>0.18177600299378799</v>
      </c>
      <c r="D113" s="17">
        <v>0.189347731169282</v>
      </c>
      <c r="E113" s="17">
        <v>0.17547120376588499</v>
      </c>
      <c r="F113" s="17"/>
      <c r="G113" s="17">
        <v>0.21935817398075599</v>
      </c>
      <c r="H113" s="17">
        <v>0.20608608875062601</v>
      </c>
      <c r="I113" s="17">
        <v>0.180492549074073</v>
      </c>
      <c r="J113" s="17">
        <v>0.150102335317435</v>
      </c>
      <c r="K113" s="17">
        <v>0.12368248649996701</v>
      </c>
      <c r="L113" s="17">
        <v>0.21788620363420999</v>
      </c>
      <c r="M113" s="17"/>
      <c r="N113" s="17">
        <v>0.21989795931799</v>
      </c>
      <c r="O113" s="17">
        <v>0.18332264148348901</v>
      </c>
      <c r="P113" s="17">
        <v>0.176094944583331</v>
      </c>
      <c r="Q113" s="17">
        <v>0.141806771864568</v>
      </c>
      <c r="R113" s="17">
        <v>0.17959156109499</v>
      </c>
      <c r="S113" s="17"/>
      <c r="T113" s="17">
        <v>0.16773649047591199</v>
      </c>
      <c r="U113" s="17">
        <v>0.18531162595061301</v>
      </c>
      <c r="V113" s="17"/>
      <c r="W113" s="17">
        <v>0.184471966486734</v>
      </c>
      <c r="X113" s="17">
        <v>0.17936509181093499</v>
      </c>
      <c r="Y113" s="17"/>
      <c r="Z113" s="17">
        <v>0.208050653902003</v>
      </c>
      <c r="AA113" s="17">
        <v>0.112703896926218</v>
      </c>
      <c r="AB113" s="17">
        <v>0.19232508209885901</v>
      </c>
      <c r="AC113" s="17"/>
      <c r="AD113" s="17">
        <v>0.16879985907718101</v>
      </c>
      <c r="AE113" s="17">
        <v>0.20613516278354899</v>
      </c>
      <c r="AF113" s="17"/>
      <c r="AG113" s="17">
        <v>0.148913307341691</v>
      </c>
      <c r="AH113" s="17">
        <v>0.21789251137047699</v>
      </c>
      <c r="AI113" s="17">
        <v>0.14703344674175201</v>
      </c>
      <c r="AJ113" s="17"/>
      <c r="AK113" s="17">
        <v>0.20635238074145101</v>
      </c>
      <c r="AL113" s="17">
        <v>0.17760328495505301</v>
      </c>
      <c r="AM113" s="17">
        <v>0.15610120639834699</v>
      </c>
      <c r="AN113" s="17"/>
      <c r="AO113" s="17">
        <v>0.166280309276021</v>
      </c>
      <c r="AP113" s="17">
        <v>0.18065718011585999</v>
      </c>
      <c r="AQ113" s="17">
        <v>0.18555886273719199</v>
      </c>
      <c r="AR113" s="17"/>
      <c r="AS113" s="17">
        <v>0.18923958698363699</v>
      </c>
      <c r="AT113" s="17">
        <v>0.16426440129442699</v>
      </c>
      <c r="AU113" s="17">
        <v>0.21763739326763101</v>
      </c>
      <c r="AV113" s="17">
        <v>0.186621535322361</v>
      </c>
      <c r="AW113" s="17">
        <v>0.203987523058482</v>
      </c>
      <c r="AX113" s="17">
        <v>0.13131293068679301</v>
      </c>
      <c r="AY113" s="17">
        <v>0.24317584590214</v>
      </c>
      <c r="AZ113" s="17">
        <v>0.21382158491397199</v>
      </c>
      <c r="BA113" s="17">
        <v>0.17457478999602799</v>
      </c>
      <c r="BB113" s="17">
        <v>0.14018006807472</v>
      </c>
      <c r="BC113" s="17">
        <v>0.15030027026556</v>
      </c>
      <c r="BD113" s="17">
        <v>0.121294333951688</v>
      </c>
      <c r="BE113" s="17">
        <v>0.105944828476496</v>
      </c>
      <c r="BF113" s="17">
        <v>0.12490818370088499</v>
      </c>
      <c r="BG113" s="17">
        <v>0.20136573999501001</v>
      </c>
    </row>
    <row r="114" spans="2:59" x14ac:dyDescent="0.35">
      <c r="B114" t="s">
        <v>116</v>
      </c>
      <c r="C114" s="17">
        <v>0.425603961925134</v>
      </c>
      <c r="D114" s="17">
        <v>0.33790153687878399</v>
      </c>
      <c r="E114" s="17">
        <v>0.50905944830324801</v>
      </c>
      <c r="F114" s="17"/>
      <c r="G114" s="17">
        <v>0.26546988245847802</v>
      </c>
      <c r="H114" s="17">
        <v>0.26526567185621402</v>
      </c>
      <c r="I114" s="17">
        <v>0.43992420890343897</v>
      </c>
      <c r="J114" s="17">
        <v>0.456152273978568</v>
      </c>
      <c r="K114" s="17">
        <v>0.443232142445807</v>
      </c>
      <c r="L114" s="17">
        <v>0.506098723695662</v>
      </c>
      <c r="M114" s="17"/>
      <c r="N114" s="17">
        <v>0.40206330036461102</v>
      </c>
      <c r="O114" s="17">
        <v>0.36100455581153901</v>
      </c>
      <c r="P114" s="17">
        <v>0.45328158502281901</v>
      </c>
      <c r="Q114" s="17">
        <v>0.49602991473927899</v>
      </c>
      <c r="R114" s="17">
        <v>0.40059184648581098</v>
      </c>
      <c r="S114" s="17"/>
      <c r="T114" s="17">
        <v>0.32505500443093299</v>
      </c>
      <c r="U114" s="17">
        <v>0.45092558202758598</v>
      </c>
      <c r="V114" s="17"/>
      <c r="W114" s="17">
        <v>0.32411787272932002</v>
      </c>
      <c r="X114" s="17">
        <v>0.49865582071704101</v>
      </c>
      <c r="Y114" s="17"/>
      <c r="Z114" s="17">
        <v>0.41059701904275298</v>
      </c>
      <c r="AA114" s="17">
        <v>0.43667406400494801</v>
      </c>
      <c r="AB114" s="17">
        <v>0.40869580337415101</v>
      </c>
      <c r="AC114" s="17"/>
      <c r="AD114" s="17">
        <v>0.38266851357679899</v>
      </c>
      <c r="AE114" s="17">
        <v>0.50620351859493995</v>
      </c>
      <c r="AF114" s="17"/>
      <c r="AG114" s="17">
        <v>0.43859826281491299</v>
      </c>
      <c r="AH114" s="17">
        <v>0.35989453659799098</v>
      </c>
      <c r="AI114" s="17">
        <v>0.49257774812365102</v>
      </c>
      <c r="AJ114" s="17"/>
      <c r="AK114" s="17">
        <v>0.380537181209395</v>
      </c>
      <c r="AL114" s="17">
        <v>0.45194975993653402</v>
      </c>
      <c r="AM114" s="17">
        <v>0.46757612122058401</v>
      </c>
      <c r="AN114" s="17"/>
      <c r="AO114" s="17">
        <v>0.41298213903402903</v>
      </c>
      <c r="AP114" s="17">
        <v>0.41608284951063301</v>
      </c>
      <c r="AQ114" s="17">
        <v>0.44930699844460598</v>
      </c>
      <c r="AR114" s="17"/>
      <c r="AS114" s="17">
        <v>0.34745018065705202</v>
      </c>
      <c r="AT114" s="17">
        <v>0.42163070589940599</v>
      </c>
      <c r="AU114" s="17">
        <v>0.36074214763353002</v>
      </c>
      <c r="AV114" s="17">
        <v>0.41374329047828501</v>
      </c>
      <c r="AW114" s="17">
        <v>0.51928516656038604</v>
      </c>
      <c r="AX114" s="17">
        <v>0.52988474496052995</v>
      </c>
      <c r="AY114" s="17">
        <v>0.423130339617389</v>
      </c>
      <c r="AZ114" s="17">
        <v>0.394207247343629</v>
      </c>
      <c r="BA114" s="17">
        <v>0.28473911138785402</v>
      </c>
      <c r="BB114" s="17">
        <v>0.44059802691608901</v>
      </c>
      <c r="BC114" s="17">
        <v>0.40483806677162498</v>
      </c>
      <c r="BD114" s="17">
        <v>0.45393207318577899</v>
      </c>
      <c r="BE114" s="17">
        <v>0.49686680375208903</v>
      </c>
      <c r="BF114" s="17">
        <v>0.31026484349883399</v>
      </c>
      <c r="BG114" s="17">
        <v>0.20832868342310501</v>
      </c>
    </row>
    <row r="115" spans="2:59" x14ac:dyDescent="0.35">
      <c r="B115" t="s">
        <v>117</v>
      </c>
      <c r="C115" s="17">
        <v>2.8974278048411399E-2</v>
      </c>
      <c r="D115" s="17">
        <v>1.98979781484745E-2</v>
      </c>
      <c r="E115" s="17">
        <v>3.7548971562211299E-2</v>
      </c>
      <c r="F115" s="17"/>
      <c r="G115" s="17">
        <v>2.1778656479099299E-2</v>
      </c>
      <c r="H115" s="17">
        <v>5.2436337146352201E-2</v>
      </c>
      <c r="I115" s="17">
        <v>4.0133886230815097E-2</v>
      </c>
      <c r="J115" s="17">
        <v>4.3899447627365501E-2</v>
      </c>
      <c r="K115" s="17">
        <v>2.0036714722370001E-2</v>
      </c>
      <c r="L115" s="17">
        <v>9.7903404884978895E-3</v>
      </c>
      <c r="M115" s="17"/>
      <c r="N115" s="17">
        <v>2.0374269558770398E-2</v>
      </c>
      <c r="O115" s="17">
        <v>2.4996241589630298E-2</v>
      </c>
      <c r="P115" s="17">
        <v>2.4609428446539801E-2</v>
      </c>
      <c r="Q115" s="17">
        <v>3.3055591979760199E-2</v>
      </c>
      <c r="R115" s="17">
        <v>5.6790058563671898E-2</v>
      </c>
      <c r="S115" s="17"/>
      <c r="T115" s="17">
        <v>2.4623657757758301E-2</v>
      </c>
      <c r="U115" s="17">
        <v>3.00699110311432E-2</v>
      </c>
      <c r="V115" s="17"/>
      <c r="W115" s="17">
        <v>2.57227651283802E-2</v>
      </c>
      <c r="X115" s="17">
        <v>2.0920669742643502E-2</v>
      </c>
      <c r="Y115" s="17"/>
      <c r="Z115" s="17">
        <v>2.4722563374634399E-2</v>
      </c>
      <c r="AA115" s="17">
        <v>3.6384420751869199E-2</v>
      </c>
      <c r="AB115" s="17">
        <v>1.62387179524075E-2</v>
      </c>
      <c r="AC115" s="17"/>
      <c r="AD115" s="17">
        <v>2.80697963045888E-2</v>
      </c>
      <c r="AE115" s="17">
        <v>3.0672195046426501E-2</v>
      </c>
      <c r="AF115" s="17"/>
      <c r="AG115" s="17">
        <v>7.1798344556999001E-3</v>
      </c>
      <c r="AH115" s="17">
        <v>2.8909550654858601E-2</v>
      </c>
      <c r="AI115" s="17">
        <v>1.8071644155151501E-2</v>
      </c>
      <c r="AJ115" s="17"/>
      <c r="AK115" s="17">
        <v>2.35917206972256E-2</v>
      </c>
      <c r="AL115" s="17">
        <v>2.6147551986237898E-2</v>
      </c>
      <c r="AM115" s="17">
        <v>1.7059660171619501E-2</v>
      </c>
      <c r="AN115" s="17"/>
      <c r="AO115" s="17">
        <v>1.25041219684564E-2</v>
      </c>
      <c r="AP115" s="17">
        <v>3.1605346056437902E-2</v>
      </c>
      <c r="AQ115" s="17">
        <v>1.31022819556493E-2</v>
      </c>
      <c r="AR115" s="17"/>
      <c r="AS115" s="17">
        <v>7.6530232574226698E-2</v>
      </c>
      <c r="AT115" s="17">
        <v>4.1962740966793401E-2</v>
      </c>
      <c r="AU115" s="17">
        <v>2.40492315756069E-2</v>
      </c>
      <c r="AV115" s="17">
        <v>3.2898715445954803E-2</v>
      </c>
      <c r="AW115" s="17">
        <v>1.8220757257163499E-2</v>
      </c>
      <c r="AX115" s="17">
        <v>2.9683334210510701E-2</v>
      </c>
      <c r="AY115" s="17">
        <v>0</v>
      </c>
      <c r="AZ115" s="17">
        <v>1.73775430698393E-2</v>
      </c>
      <c r="BA115" s="17">
        <v>3.1733093016819702E-2</v>
      </c>
      <c r="BB115" s="17">
        <v>1.99672260549928E-2</v>
      </c>
      <c r="BC115" s="17">
        <v>1.86091726053122E-2</v>
      </c>
      <c r="BD115" s="17">
        <v>4.2235033138507301E-2</v>
      </c>
      <c r="BE115" s="17">
        <v>0</v>
      </c>
      <c r="BF115" s="17">
        <v>0</v>
      </c>
      <c r="BG115" s="17">
        <v>0</v>
      </c>
    </row>
    <row r="116" spans="2:59" x14ac:dyDescent="0.35">
      <c r="B116" t="s">
        <v>118</v>
      </c>
      <c r="C116" s="17">
        <v>0.16424215058341601</v>
      </c>
      <c r="D116" s="17">
        <v>0.21703243925417301</v>
      </c>
      <c r="E116" s="17">
        <v>0.111620428979419</v>
      </c>
      <c r="F116" s="17"/>
      <c r="G116" s="17">
        <v>0.22953679408914701</v>
      </c>
      <c r="H116" s="17">
        <v>0.25532935335620899</v>
      </c>
      <c r="I116" s="17">
        <v>0.179624953697295</v>
      </c>
      <c r="J116" s="17">
        <v>0.146700827833706</v>
      </c>
      <c r="K116" s="17">
        <v>0.17763129272905301</v>
      </c>
      <c r="L116" s="17">
        <v>9.9172984743232898E-2</v>
      </c>
      <c r="M116" s="17"/>
      <c r="N116" s="17">
        <v>0.171355258123078</v>
      </c>
      <c r="O116" s="17">
        <v>0.22069330688575201</v>
      </c>
      <c r="P116" s="17">
        <v>0.16179887067805701</v>
      </c>
      <c r="Q116" s="17">
        <v>0.111213000640159</v>
      </c>
      <c r="R116" s="17">
        <v>0.161657806209872</v>
      </c>
      <c r="S116" s="17"/>
      <c r="T116" s="17">
        <v>0.246010266151901</v>
      </c>
      <c r="U116" s="17">
        <v>0.14365018015907899</v>
      </c>
      <c r="V116" s="17"/>
      <c r="W116" s="17">
        <v>0.23498561651595001</v>
      </c>
      <c r="X116" s="17">
        <v>0.12969729959159301</v>
      </c>
      <c r="Y116" s="17"/>
      <c r="Z116" s="17">
        <v>0.19239333725011501</v>
      </c>
      <c r="AA116" s="17">
        <v>0.18394246746409801</v>
      </c>
      <c r="AB116" s="17">
        <v>0.155090651590853</v>
      </c>
      <c r="AC116" s="17"/>
      <c r="AD116" s="17">
        <v>0.204634681038209</v>
      </c>
      <c r="AE116" s="17">
        <v>8.8416226488830699E-2</v>
      </c>
      <c r="AF116" s="17"/>
      <c r="AG116" s="17">
        <v>0.165540689448369</v>
      </c>
      <c r="AH116" s="17">
        <v>0.17208348553321801</v>
      </c>
      <c r="AI116" s="17">
        <v>0.16923863056913399</v>
      </c>
      <c r="AJ116" s="17"/>
      <c r="AK116" s="17">
        <v>0.17876756375657199</v>
      </c>
      <c r="AL116" s="17">
        <v>0.161502101210626</v>
      </c>
      <c r="AM116" s="17">
        <v>0.146094116259608</v>
      </c>
      <c r="AN116" s="17"/>
      <c r="AO116" s="17">
        <v>0.25507723656549303</v>
      </c>
      <c r="AP116" s="17">
        <v>0.17674890610089999</v>
      </c>
      <c r="AQ116" s="17">
        <v>0.13982360045070799</v>
      </c>
      <c r="AR116" s="17"/>
      <c r="AS116" s="17">
        <v>0.18067502539734501</v>
      </c>
      <c r="AT116" s="17">
        <v>0.218784079913695</v>
      </c>
      <c r="AU116" s="17">
        <v>0.22275247625181799</v>
      </c>
      <c r="AV116" s="17">
        <v>0.121292604237783</v>
      </c>
      <c r="AW116" s="17">
        <v>0.124941574620863</v>
      </c>
      <c r="AX116" s="17">
        <v>0.14150330986915899</v>
      </c>
      <c r="AY116" s="17">
        <v>0.132341152816916</v>
      </c>
      <c r="AZ116" s="17">
        <v>0.100532245031265</v>
      </c>
      <c r="BA116" s="17">
        <v>0.24686653900872699</v>
      </c>
      <c r="BB116" s="17">
        <v>0.25466488964995998</v>
      </c>
      <c r="BC116" s="17">
        <v>0.225720453481114</v>
      </c>
      <c r="BD116" s="17">
        <v>0.13058076287648501</v>
      </c>
      <c r="BE116" s="17">
        <v>0.185154757296731</v>
      </c>
      <c r="BF116" s="17">
        <v>0.227285930926692</v>
      </c>
      <c r="BG116" s="17">
        <v>0.40111729978680899</v>
      </c>
    </row>
    <row r="117" spans="2:59" x14ac:dyDescent="0.35">
      <c r="B117" t="s">
        <v>119</v>
      </c>
      <c r="C117" s="17">
        <v>0.676545019933252</v>
      </c>
      <c r="D117" s="17">
        <v>0.60296396759207604</v>
      </c>
      <c r="E117" s="17">
        <v>0.74787912207139595</v>
      </c>
      <c r="F117" s="17"/>
      <c r="G117" s="17">
        <v>0.57515115791403704</v>
      </c>
      <c r="H117" s="17">
        <v>0.58966185841632202</v>
      </c>
      <c r="I117" s="17">
        <v>0.68887537889051498</v>
      </c>
      <c r="J117" s="17">
        <v>0.65544085738630498</v>
      </c>
      <c r="K117" s="17">
        <v>0.62838744870028296</v>
      </c>
      <c r="L117" s="17">
        <v>0.78351699674293895</v>
      </c>
      <c r="M117" s="17"/>
      <c r="N117" s="17">
        <v>0.69397270478259099</v>
      </c>
      <c r="O117" s="17">
        <v>0.62025746522089198</v>
      </c>
      <c r="P117" s="17">
        <v>0.682502765583477</v>
      </c>
      <c r="Q117" s="17">
        <v>0.70348756293963</v>
      </c>
      <c r="R117" s="17">
        <v>0.66686707029237302</v>
      </c>
      <c r="S117" s="17"/>
      <c r="T117" s="17">
        <v>0.56914025873200003</v>
      </c>
      <c r="U117" s="17">
        <v>0.703593162729655</v>
      </c>
      <c r="V117" s="17"/>
      <c r="W117" s="17">
        <v>0.595043342899921</v>
      </c>
      <c r="X117" s="17">
        <v>0.73172918783949803</v>
      </c>
      <c r="Y117" s="17"/>
      <c r="Z117" s="17">
        <v>0.68343395203670398</v>
      </c>
      <c r="AA117" s="17">
        <v>0.62547727824391797</v>
      </c>
      <c r="AB117" s="17">
        <v>0.67568724736907604</v>
      </c>
      <c r="AC117" s="17"/>
      <c r="AD117" s="17">
        <v>0.627323401292184</v>
      </c>
      <c r="AE117" s="17">
        <v>0.76894514136331304</v>
      </c>
      <c r="AF117" s="17"/>
      <c r="AG117" s="17">
        <v>0.65976481931311404</v>
      </c>
      <c r="AH117" s="17">
        <v>0.65692625491277001</v>
      </c>
      <c r="AI117" s="17">
        <v>0.69830861375847197</v>
      </c>
      <c r="AJ117" s="17"/>
      <c r="AK117" s="17">
        <v>0.65746627830238602</v>
      </c>
      <c r="AL117" s="17">
        <v>0.68833244714814601</v>
      </c>
      <c r="AM117" s="17">
        <v>0.695871352394551</v>
      </c>
      <c r="AN117" s="17"/>
      <c r="AO117" s="17">
        <v>0.66204637805359901</v>
      </c>
      <c r="AP117" s="17">
        <v>0.65987947932046498</v>
      </c>
      <c r="AQ117" s="17">
        <v>0.71245181119286405</v>
      </c>
      <c r="AR117" s="17"/>
      <c r="AS117" s="17">
        <v>0.65391937195671002</v>
      </c>
      <c r="AT117" s="17">
        <v>0.60631867681817897</v>
      </c>
      <c r="AU117" s="17">
        <v>0.62034237248884905</v>
      </c>
      <c r="AV117" s="17">
        <v>0.68927615168566303</v>
      </c>
      <c r="AW117" s="17">
        <v>0.78890040192465904</v>
      </c>
      <c r="AX117" s="17">
        <v>0.719608979293621</v>
      </c>
      <c r="AY117" s="17">
        <v>0.71103320333157705</v>
      </c>
      <c r="AZ117" s="17">
        <v>0.68371401169413404</v>
      </c>
      <c r="BA117" s="17">
        <v>0.472270109728535</v>
      </c>
      <c r="BB117" s="17">
        <v>0.64645396439505398</v>
      </c>
      <c r="BC117" s="17">
        <v>0.640411533595727</v>
      </c>
      <c r="BD117" s="17">
        <v>0.62790657615786105</v>
      </c>
      <c r="BE117" s="17">
        <v>0.65465235003980604</v>
      </c>
      <c r="BF117" s="17">
        <v>0.70908746252612798</v>
      </c>
      <c r="BG117" s="17">
        <v>0.51357083362193601</v>
      </c>
    </row>
    <row r="118" spans="2:59" x14ac:dyDescent="0.35">
      <c r="B118" t="s">
        <v>120</v>
      </c>
      <c r="C118" s="17">
        <v>-0.51230286934983504</v>
      </c>
      <c r="D118" s="17">
        <v>-0.38593152833790301</v>
      </c>
      <c r="E118" s="17">
        <v>-0.63625869309197702</v>
      </c>
      <c r="F118" s="17"/>
      <c r="G118" s="17">
        <v>-0.34561436382489003</v>
      </c>
      <c r="H118" s="17">
        <v>-0.33433250506011303</v>
      </c>
      <c r="I118" s="17">
        <v>-0.50925042519322095</v>
      </c>
      <c r="J118" s="17">
        <v>-0.508740029552599</v>
      </c>
      <c r="K118" s="17">
        <v>-0.45075615597122998</v>
      </c>
      <c r="L118" s="17">
        <v>-0.68434401199970696</v>
      </c>
      <c r="M118" s="17"/>
      <c r="N118" s="17">
        <v>-0.52261744665951204</v>
      </c>
      <c r="O118" s="17">
        <v>-0.39956415833513997</v>
      </c>
      <c r="P118" s="17">
        <v>-0.52070389490542002</v>
      </c>
      <c r="Q118" s="17">
        <v>-0.59227456229947095</v>
      </c>
      <c r="R118" s="17">
        <v>-0.505209264082502</v>
      </c>
      <c r="S118" s="17"/>
      <c r="T118" s="17">
        <v>-0.323129992580099</v>
      </c>
      <c r="U118" s="17">
        <v>-0.55994298257057595</v>
      </c>
      <c r="V118" s="17"/>
      <c r="W118" s="17">
        <v>-0.36005772638397099</v>
      </c>
      <c r="X118" s="17">
        <v>-0.60203188824790499</v>
      </c>
      <c r="Y118" s="17"/>
      <c r="Z118" s="17">
        <v>-0.491040614786589</v>
      </c>
      <c r="AA118" s="17">
        <v>-0.44153481077982099</v>
      </c>
      <c r="AB118" s="17">
        <v>-0.52059659577822304</v>
      </c>
      <c r="AC118" s="17"/>
      <c r="AD118" s="17">
        <v>-0.42268872025397503</v>
      </c>
      <c r="AE118" s="17">
        <v>-0.68052891487448297</v>
      </c>
      <c r="AF118" s="17"/>
      <c r="AG118" s="17">
        <v>-0.49422412986474501</v>
      </c>
      <c r="AH118" s="17">
        <v>-0.48484276937955201</v>
      </c>
      <c r="AI118" s="17">
        <v>-0.52906998318933796</v>
      </c>
      <c r="AJ118" s="17"/>
      <c r="AK118" s="17">
        <v>-0.47869871454581397</v>
      </c>
      <c r="AL118" s="17">
        <v>-0.52683034593751998</v>
      </c>
      <c r="AM118" s="17">
        <v>-0.549777236134943</v>
      </c>
      <c r="AN118" s="17"/>
      <c r="AO118" s="17">
        <v>-0.40696914148810598</v>
      </c>
      <c r="AP118" s="17">
        <v>-0.48313057321956498</v>
      </c>
      <c r="AQ118" s="17">
        <v>-0.57262821074215597</v>
      </c>
      <c r="AR118" s="17"/>
      <c r="AS118" s="17">
        <v>-0.47324434655936498</v>
      </c>
      <c r="AT118" s="17">
        <v>-0.387534596904484</v>
      </c>
      <c r="AU118" s="17">
        <v>-0.397589896237031</v>
      </c>
      <c r="AV118" s="17">
        <v>-0.56798354744788004</v>
      </c>
      <c r="AW118" s="17">
        <v>-0.66395882730379496</v>
      </c>
      <c r="AX118" s="17">
        <v>-0.57810566942446295</v>
      </c>
      <c r="AY118" s="17">
        <v>-0.57869205051466199</v>
      </c>
      <c r="AZ118" s="17">
        <v>-0.58318176666286903</v>
      </c>
      <c r="BA118" s="17">
        <v>-0.22540357071980699</v>
      </c>
      <c r="BB118" s="17">
        <v>-0.391789074745094</v>
      </c>
      <c r="BC118" s="17">
        <v>-0.41469108011461298</v>
      </c>
      <c r="BD118" s="17">
        <v>-0.49732581328137598</v>
      </c>
      <c r="BE118" s="17">
        <v>-0.46949759274307501</v>
      </c>
      <c r="BF118" s="17">
        <v>-0.48180153159943601</v>
      </c>
      <c r="BG118" s="17">
        <v>-0.112453533835126</v>
      </c>
    </row>
    <row r="119" spans="2:59" x14ac:dyDescent="0.35">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row>
    <row r="120" spans="2:59" x14ac:dyDescent="0.35">
      <c r="B120" s="6" t="s">
        <v>127</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row>
    <row r="121" spans="2:59" x14ac:dyDescent="0.35">
      <c r="B121" s="24" t="s">
        <v>86</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row>
    <row r="122" spans="2:59" x14ac:dyDescent="0.35">
      <c r="B122" t="s">
        <v>110</v>
      </c>
      <c r="C122" s="17">
        <v>0.116875542480417</v>
      </c>
      <c r="D122" s="17">
        <v>0.131648963416723</v>
      </c>
      <c r="E122" s="17">
        <v>0.10153446114308901</v>
      </c>
      <c r="F122" s="17"/>
      <c r="G122" s="17">
        <v>8.6934910214353997E-2</v>
      </c>
      <c r="H122" s="17">
        <v>8.7465153908518806E-2</v>
      </c>
      <c r="I122" s="17">
        <v>0.121671691044973</v>
      </c>
      <c r="J122" s="17">
        <v>0.13846631145232</v>
      </c>
      <c r="K122" s="17">
        <v>0.12786721087854799</v>
      </c>
      <c r="L122" s="17">
        <v>0.114878746328897</v>
      </c>
      <c r="M122" s="17"/>
      <c r="N122" s="17">
        <v>0.100169305666661</v>
      </c>
      <c r="O122" s="17">
        <v>0.14209256629886</v>
      </c>
      <c r="P122" s="17">
        <v>0.104072212141226</v>
      </c>
      <c r="Q122" s="17">
        <v>0.12513513557962999</v>
      </c>
      <c r="R122" s="17">
        <v>0.118717232067826</v>
      </c>
      <c r="S122" s="17"/>
      <c r="T122" s="17">
        <v>0.12854836640735801</v>
      </c>
      <c r="U122" s="17">
        <v>0.11393593156483101</v>
      </c>
      <c r="V122" s="17"/>
      <c r="W122" s="17">
        <v>0.13808007192844199</v>
      </c>
      <c r="X122" s="17">
        <v>0.10313960628391</v>
      </c>
      <c r="Y122" s="17"/>
      <c r="Z122" s="17">
        <v>0.13380395758237501</v>
      </c>
      <c r="AA122" s="17">
        <v>0.12650632129123299</v>
      </c>
      <c r="AB122" s="17">
        <v>7.3281696280815198E-2</v>
      </c>
      <c r="AC122" s="17"/>
      <c r="AD122" s="17">
        <v>0.118163186756623</v>
      </c>
      <c r="AE122" s="17">
        <v>0.114458342665277</v>
      </c>
      <c r="AF122" s="17"/>
      <c r="AG122" s="17">
        <v>5.5777489275868501E-2</v>
      </c>
      <c r="AH122" s="17">
        <v>2.9160337638242599E-2</v>
      </c>
      <c r="AI122" s="17">
        <v>0.22011341197642301</v>
      </c>
      <c r="AJ122" s="17"/>
      <c r="AK122" s="17">
        <v>0.11736804161896</v>
      </c>
      <c r="AL122" s="17">
        <v>0.10301712157295601</v>
      </c>
      <c r="AM122" s="17">
        <v>0.193278727718872</v>
      </c>
      <c r="AN122" s="17"/>
      <c r="AO122" s="17">
        <v>0.148366052588431</v>
      </c>
      <c r="AP122" s="17">
        <v>7.5088109517811696E-2</v>
      </c>
      <c r="AQ122" s="17">
        <v>0.17135828668509701</v>
      </c>
      <c r="AR122" s="17"/>
      <c r="AS122" s="17">
        <v>0.137065503308962</v>
      </c>
      <c r="AT122" s="17">
        <v>0.108129696064916</v>
      </c>
      <c r="AU122" s="17">
        <v>0.17060295264899</v>
      </c>
      <c r="AV122" s="17">
        <v>0.116900807622738</v>
      </c>
      <c r="AW122" s="17">
        <v>0.142855190672567</v>
      </c>
      <c r="AX122" s="17">
        <v>0.11279468070824</v>
      </c>
      <c r="AY122" s="17">
        <v>0.133382090808364</v>
      </c>
      <c r="AZ122" s="17">
        <v>9.2461675422895004E-2</v>
      </c>
      <c r="BA122" s="17">
        <v>0.132041557008933</v>
      </c>
      <c r="BB122" s="17">
        <v>7.99995247680447E-2</v>
      </c>
      <c r="BC122" s="17">
        <v>0.116429509835435</v>
      </c>
      <c r="BD122" s="17">
        <v>4.4942588592543999E-2</v>
      </c>
      <c r="BE122" s="17">
        <v>0.219415212681004</v>
      </c>
      <c r="BF122" s="17">
        <v>0.15039536784445001</v>
      </c>
      <c r="BG122" s="17">
        <v>6.5225765170446107E-2</v>
      </c>
    </row>
    <row r="123" spans="2:59" x14ac:dyDescent="0.35">
      <c r="B123" t="s">
        <v>111</v>
      </c>
      <c r="C123" s="17">
        <v>0.157184705095191</v>
      </c>
      <c r="D123" s="17">
        <v>0.15520221182524599</v>
      </c>
      <c r="E123" s="17">
        <v>0.15967914020549101</v>
      </c>
      <c r="F123" s="17"/>
      <c r="G123" s="17">
        <v>0.14724823375353399</v>
      </c>
      <c r="H123" s="17">
        <v>0.16519769575197599</v>
      </c>
      <c r="I123" s="17">
        <v>0.19399048611592301</v>
      </c>
      <c r="J123" s="17">
        <v>0.16932872425831999</v>
      </c>
      <c r="K123" s="17">
        <v>0.14834586393713001</v>
      </c>
      <c r="L123" s="17">
        <v>0.13380251634217399</v>
      </c>
      <c r="M123" s="17"/>
      <c r="N123" s="17">
        <v>0.15382310845052399</v>
      </c>
      <c r="O123" s="17">
        <v>0.13491176273922301</v>
      </c>
      <c r="P123" s="17">
        <v>0.179439771708649</v>
      </c>
      <c r="Q123" s="17">
        <v>0.18430474182038101</v>
      </c>
      <c r="R123" s="17">
        <v>0.107523651242169</v>
      </c>
      <c r="S123" s="17"/>
      <c r="T123" s="17">
        <v>0.171801298145452</v>
      </c>
      <c r="U123" s="17">
        <v>0.153503753789135</v>
      </c>
      <c r="V123" s="17"/>
      <c r="W123" s="17">
        <v>0.16953323142306101</v>
      </c>
      <c r="X123" s="17">
        <v>0.15659206516916499</v>
      </c>
      <c r="Y123" s="17"/>
      <c r="Z123" s="17">
        <v>0.197238896774209</v>
      </c>
      <c r="AA123" s="17">
        <v>0.14411458806392499</v>
      </c>
      <c r="AB123" s="17">
        <v>0.12637661320517099</v>
      </c>
      <c r="AC123" s="17"/>
      <c r="AD123" s="17">
        <v>0.15375683598933801</v>
      </c>
      <c r="AE123" s="17">
        <v>0.16361959143927701</v>
      </c>
      <c r="AF123" s="17"/>
      <c r="AG123" s="17">
        <v>0.113937223803019</v>
      </c>
      <c r="AH123" s="17">
        <v>0.121807128590931</v>
      </c>
      <c r="AI123" s="17">
        <v>0.205601435953913</v>
      </c>
      <c r="AJ123" s="17"/>
      <c r="AK123" s="17">
        <v>0.15522991836629199</v>
      </c>
      <c r="AL123" s="17">
        <v>0.17519812726798401</v>
      </c>
      <c r="AM123" s="17">
        <v>0.12267945252769399</v>
      </c>
      <c r="AN123" s="17"/>
      <c r="AO123" s="17">
        <v>0.17682574180666999</v>
      </c>
      <c r="AP123" s="17">
        <v>0.15263301674735599</v>
      </c>
      <c r="AQ123" s="17">
        <v>0.164045707650326</v>
      </c>
      <c r="AR123" s="17"/>
      <c r="AS123" s="17">
        <v>0.126179593038421</v>
      </c>
      <c r="AT123" s="17">
        <v>0.16336523032456299</v>
      </c>
      <c r="AU123" s="17">
        <v>0.17986257465153199</v>
      </c>
      <c r="AV123" s="17">
        <v>0.210222785451744</v>
      </c>
      <c r="AW123" s="17">
        <v>0.23237953687458601</v>
      </c>
      <c r="AX123" s="17">
        <v>9.6059021333621597E-2</v>
      </c>
      <c r="AY123" s="17">
        <v>0.189294100139479</v>
      </c>
      <c r="AZ123" s="17">
        <v>0.13575257568233901</v>
      </c>
      <c r="BA123" s="17">
        <v>3.4618947612131801E-2</v>
      </c>
      <c r="BB123" s="17">
        <v>0.15205381238377</v>
      </c>
      <c r="BC123" s="17">
        <v>0.116518786261497</v>
      </c>
      <c r="BD123" s="17">
        <v>0.112906693557579</v>
      </c>
      <c r="BE123" s="17">
        <v>0.230276714216614</v>
      </c>
      <c r="BF123" s="17">
        <v>3.0691052677803001E-2</v>
      </c>
      <c r="BG123" s="17">
        <v>0.26864087786881502</v>
      </c>
    </row>
    <row r="124" spans="2:59" x14ac:dyDescent="0.35">
      <c r="B124" t="s">
        <v>112</v>
      </c>
      <c r="C124" s="17">
        <v>0.106631451793278</v>
      </c>
      <c r="D124" s="17">
        <v>0.113984282500021</v>
      </c>
      <c r="E124" s="17">
        <v>0.100220988724909</v>
      </c>
      <c r="F124" s="17"/>
      <c r="G124" s="17">
        <v>0.102313605071259</v>
      </c>
      <c r="H124" s="17">
        <v>0.170626203375003</v>
      </c>
      <c r="I124" s="17">
        <v>0.10063318491255301</v>
      </c>
      <c r="J124" s="17">
        <v>8.8848711189107199E-2</v>
      </c>
      <c r="K124" s="17">
        <v>9.2993985653378006E-2</v>
      </c>
      <c r="L124" s="17">
        <v>0.102912825023073</v>
      </c>
      <c r="M124" s="17"/>
      <c r="N124" s="17">
        <v>0.104154505431654</v>
      </c>
      <c r="O124" s="17">
        <v>0.10610465827869001</v>
      </c>
      <c r="P124" s="17">
        <v>0.127969174765552</v>
      </c>
      <c r="Q124" s="17">
        <v>0.105483142323385</v>
      </c>
      <c r="R124" s="17">
        <v>7.7140367700751999E-2</v>
      </c>
      <c r="S124" s="17"/>
      <c r="T124" s="17">
        <v>0.100661864780258</v>
      </c>
      <c r="U124" s="17">
        <v>0.10813479522198501</v>
      </c>
      <c r="V124" s="17"/>
      <c r="W124" s="17">
        <v>0.113980399645758</v>
      </c>
      <c r="X124" s="17">
        <v>9.8094939715480806E-2</v>
      </c>
      <c r="Y124" s="17"/>
      <c r="Z124" s="17">
        <v>0.10386587871153501</v>
      </c>
      <c r="AA124" s="17">
        <v>0.105831134471878</v>
      </c>
      <c r="AB124" s="17">
        <v>0.11767914325741199</v>
      </c>
      <c r="AC124" s="17"/>
      <c r="AD124" s="17">
        <v>0.10510951667775301</v>
      </c>
      <c r="AE124" s="17">
        <v>0.10948846855472701</v>
      </c>
      <c r="AF124" s="17"/>
      <c r="AG124" s="17">
        <v>7.9522826426376703E-2</v>
      </c>
      <c r="AH124" s="17">
        <v>0.109462350790861</v>
      </c>
      <c r="AI124" s="17">
        <v>0.11214005984179599</v>
      </c>
      <c r="AJ124" s="17"/>
      <c r="AK124" s="17">
        <v>0.11001287540117501</v>
      </c>
      <c r="AL124" s="17">
        <v>8.3100299652762097E-2</v>
      </c>
      <c r="AM124" s="17">
        <v>0.16569137211801799</v>
      </c>
      <c r="AN124" s="17"/>
      <c r="AO124" s="17">
        <v>0.14380290337482499</v>
      </c>
      <c r="AP124" s="17">
        <v>0.11743139582659801</v>
      </c>
      <c r="AQ124" s="17">
        <v>9.0650204007891005E-2</v>
      </c>
      <c r="AR124" s="17"/>
      <c r="AS124" s="17">
        <v>0.12967596114914301</v>
      </c>
      <c r="AT124" s="17">
        <v>0.169741064975654</v>
      </c>
      <c r="AU124" s="17">
        <v>8.1162120568524704E-2</v>
      </c>
      <c r="AV124" s="17">
        <v>4.9020915728305102E-2</v>
      </c>
      <c r="AW124" s="17">
        <v>7.6945876274601394E-2</v>
      </c>
      <c r="AX124" s="17">
        <v>0.16827989246571301</v>
      </c>
      <c r="AY124" s="17">
        <v>0.12857766900899401</v>
      </c>
      <c r="AZ124" s="17">
        <v>0.12824281598412701</v>
      </c>
      <c r="BA124" s="17">
        <v>6.1711211103562098E-2</v>
      </c>
      <c r="BB124" s="17">
        <v>0.14086979199947899</v>
      </c>
      <c r="BC124" s="17">
        <v>8.5598145347768495E-2</v>
      </c>
      <c r="BD124" s="17">
        <v>0.11326883869822101</v>
      </c>
      <c r="BE124" s="17">
        <v>0</v>
      </c>
      <c r="BF124" s="17">
        <v>0</v>
      </c>
      <c r="BG124" s="17">
        <v>0.19618548162646299</v>
      </c>
    </row>
    <row r="125" spans="2:59" x14ac:dyDescent="0.35">
      <c r="B125" t="s">
        <v>113</v>
      </c>
      <c r="C125" s="17">
        <v>0.17995238216096099</v>
      </c>
      <c r="D125" s="17">
        <v>0.13700858834000501</v>
      </c>
      <c r="E125" s="17">
        <v>0.220699454121111</v>
      </c>
      <c r="F125" s="17"/>
      <c r="G125" s="17">
        <v>0.202361615794689</v>
      </c>
      <c r="H125" s="17">
        <v>0.15053099630137401</v>
      </c>
      <c r="I125" s="17">
        <v>0.169417170977749</v>
      </c>
      <c r="J125" s="17">
        <v>0.15289121760036001</v>
      </c>
      <c r="K125" s="17">
        <v>0.165883159253746</v>
      </c>
      <c r="L125" s="17">
        <v>0.21947777809451199</v>
      </c>
      <c r="M125" s="17"/>
      <c r="N125" s="17">
        <v>0.192907213548381</v>
      </c>
      <c r="O125" s="17">
        <v>0.17923557759978201</v>
      </c>
      <c r="P125" s="17">
        <v>0.144088454451513</v>
      </c>
      <c r="Q125" s="17">
        <v>0.18428576525108101</v>
      </c>
      <c r="R125" s="17">
        <v>0.20553175372073099</v>
      </c>
      <c r="S125" s="17"/>
      <c r="T125" s="17">
        <v>0.16681446075078499</v>
      </c>
      <c r="U125" s="17">
        <v>0.183260954056433</v>
      </c>
      <c r="V125" s="17"/>
      <c r="W125" s="17">
        <v>0.168514962431035</v>
      </c>
      <c r="X125" s="17">
        <v>0.18065350156934601</v>
      </c>
      <c r="Y125" s="17"/>
      <c r="Z125" s="17">
        <v>0.18825987262628199</v>
      </c>
      <c r="AA125" s="17">
        <v>0.20438517840502499</v>
      </c>
      <c r="AB125" s="17">
        <v>0.16454025333628899</v>
      </c>
      <c r="AC125" s="17"/>
      <c r="AD125" s="17">
        <v>0.163609943477142</v>
      </c>
      <c r="AE125" s="17">
        <v>0.21063083932141399</v>
      </c>
      <c r="AF125" s="17"/>
      <c r="AG125" s="17">
        <v>0.15310211570531301</v>
      </c>
      <c r="AH125" s="17">
        <v>0.202058730872265</v>
      </c>
      <c r="AI125" s="17">
        <v>0.159561827484581</v>
      </c>
      <c r="AJ125" s="17"/>
      <c r="AK125" s="17">
        <v>0.17478226414019399</v>
      </c>
      <c r="AL125" s="17">
        <v>0.19452384454757601</v>
      </c>
      <c r="AM125" s="17">
        <v>0.12727643627170099</v>
      </c>
      <c r="AN125" s="17"/>
      <c r="AO125" s="17">
        <v>0.128444827991293</v>
      </c>
      <c r="AP125" s="17">
        <v>0.18487628850736301</v>
      </c>
      <c r="AQ125" s="17">
        <v>0.175139737510392</v>
      </c>
      <c r="AR125" s="17"/>
      <c r="AS125" s="17">
        <v>0.16378635808477701</v>
      </c>
      <c r="AT125" s="17">
        <v>0.169947525198967</v>
      </c>
      <c r="AU125" s="17">
        <v>0.14706402552901399</v>
      </c>
      <c r="AV125" s="17">
        <v>0.21128797901965499</v>
      </c>
      <c r="AW125" s="17">
        <v>0.14303006335968399</v>
      </c>
      <c r="AX125" s="17">
        <v>0.16654609240822299</v>
      </c>
      <c r="AY125" s="17">
        <v>0.127683212029883</v>
      </c>
      <c r="AZ125" s="17">
        <v>0.17570248331274799</v>
      </c>
      <c r="BA125" s="17">
        <v>0.29158681740918402</v>
      </c>
      <c r="BB125" s="17">
        <v>0.20846047477516999</v>
      </c>
      <c r="BC125" s="17">
        <v>0.126465336904379</v>
      </c>
      <c r="BD125" s="17">
        <v>0.18587934452176</v>
      </c>
      <c r="BE125" s="17">
        <v>0.403212052834027</v>
      </c>
      <c r="BF125" s="17">
        <v>0.140048174224914</v>
      </c>
      <c r="BG125" s="17">
        <v>0.117220260402047</v>
      </c>
    </row>
    <row r="126" spans="2:59" x14ac:dyDescent="0.35">
      <c r="B126" t="s">
        <v>114</v>
      </c>
      <c r="C126" s="17">
        <v>0.104165849721328</v>
      </c>
      <c r="D126" s="17">
        <v>0.111630704957908</v>
      </c>
      <c r="E126" s="17">
        <v>9.7640868611776205E-2</v>
      </c>
      <c r="F126" s="17"/>
      <c r="G126" s="17">
        <v>0.12676250097808001</v>
      </c>
      <c r="H126" s="17">
        <v>8.9562830308777194E-2</v>
      </c>
      <c r="I126" s="17">
        <v>6.6461888129665705E-2</v>
      </c>
      <c r="J126" s="17">
        <v>0.13021168655910401</v>
      </c>
      <c r="K126" s="17">
        <v>0.155202935458746</v>
      </c>
      <c r="L126" s="17">
        <v>7.4976863274100802E-2</v>
      </c>
      <c r="M126" s="17"/>
      <c r="N126" s="17">
        <v>0.11388868151775799</v>
      </c>
      <c r="O126" s="17">
        <v>9.6347970363742402E-2</v>
      </c>
      <c r="P126" s="17">
        <v>9.26984693140947E-2</v>
      </c>
      <c r="Q126" s="17">
        <v>9.3844611132080605E-2</v>
      </c>
      <c r="R126" s="17">
        <v>0.137001232307116</v>
      </c>
      <c r="S126" s="17"/>
      <c r="T126" s="17">
        <v>0.117762633124737</v>
      </c>
      <c r="U126" s="17">
        <v>0.100741720893574</v>
      </c>
      <c r="V126" s="17"/>
      <c r="W126" s="17">
        <v>8.5667392479507803E-2</v>
      </c>
      <c r="X126" s="17">
        <v>0.110887199121647</v>
      </c>
      <c r="Y126" s="17"/>
      <c r="Z126" s="17">
        <v>9.3183145130571604E-2</v>
      </c>
      <c r="AA126" s="17">
        <v>0.131648342723092</v>
      </c>
      <c r="AB126" s="17">
        <v>0.122607770581711</v>
      </c>
      <c r="AC126" s="17"/>
      <c r="AD126" s="17">
        <v>0.10799560343916199</v>
      </c>
      <c r="AE126" s="17">
        <v>9.6976534978234205E-2</v>
      </c>
      <c r="AF126" s="17"/>
      <c r="AG126" s="17">
        <v>9.8584638219074705E-2</v>
      </c>
      <c r="AH126" s="17">
        <v>0.140249202494103</v>
      </c>
      <c r="AI126" s="17">
        <v>8.1213812417358103E-2</v>
      </c>
      <c r="AJ126" s="17"/>
      <c r="AK126" s="17">
        <v>8.6494481938994602E-2</v>
      </c>
      <c r="AL126" s="17">
        <v>0.11372395494081999</v>
      </c>
      <c r="AM126" s="17">
        <v>0.118366357419355</v>
      </c>
      <c r="AN126" s="17"/>
      <c r="AO126" s="17">
        <v>0.117871476585703</v>
      </c>
      <c r="AP126" s="17">
        <v>0.110960867815009</v>
      </c>
      <c r="AQ126" s="17">
        <v>9.4343621962862903E-2</v>
      </c>
      <c r="AR126" s="17"/>
      <c r="AS126" s="17">
        <v>0.12263487220406399</v>
      </c>
      <c r="AT126" s="17">
        <v>7.7785965424610595E-2</v>
      </c>
      <c r="AU126" s="17">
        <v>8.1006806111298998E-2</v>
      </c>
      <c r="AV126" s="17">
        <v>0.114471289641968</v>
      </c>
      <c r="AW126" s="17">
        <v>5.0986014959028998E-2</v>
      </c>
      <c r="AX126" s="17">
        <v>0.15202652084353199</v>
      </c>
      <c r="AY126" s="17">
        <v>9.4394953783087904E-2</v>
      </c>
      <c r="AZ126" s="17">
        <v>0.13209640066221701</v>
      </c>
      <c r="BA126" s="17">
        <v>7.3187599548517002E-2</v>
      </c>
      <c r="BB126" s="17">
        <v>5.0139924518541899E-2</v>
      </c>
      <c r="BC126" s="17">
        <v>0.16693555725683901</v>
      </c>
      <c r="BD126" s="17">
        <v>0.17429002797175999</v>
      </c>
      <c r="BE126" s="17">
        <v>0</v>
      </c>
      <c r="BF126" s="17">
        <v>0.100154521658483</v>
      </c>
      <c r="BG126" s="17">
        <v>0.122168266807644</v>
      </c>
    </row>
    <row r="127" spans="2:59" x14ac:dyDescent="0.35">
      <c r="B127" t="s">
        <v>115</v>
      </c>
      <c r="C127" s="17">
        <v>0.15879198603577799</v>
      </c>
      <c r="D127" s="17">
        <v>0.17127447445385399</v>
      </c>
      <c r="E127" s="17">
        <v>0.145757787523772</v>
      </c>
      <c r="F127" s="17"/>
      <c r="G127" s="17">
        <v>0.14070470516314099</v>
      </c>
      <c r="H127" s="17">
        <v>0.16032433464742599</v>
      </c>
      <c r="I127" s="17">
        <v>0.149666609954591</v>
      </c>
      <c r="J127" s="17">
        <v>0.15075059657155501</v>
      </c>
      <c r="K127" s="17">
        <v>0.16350467860245699</v>
      </c>
      <c r="L127" s="17">
        <v>0.17102712698724001</v>
      </c>
      <c r="M127" s="17"/>
      <c r="N127" s="17">
        <v>0.18387395814482499</v>
      </c>
      <c r="O127" s="17">
        <v>0.14388830075733799</v>
      </c>
      <c r="P127" s="17">
        <v>0.15376876589011401</v>
      </c>
      <c r="Q127" s="17">
        <v>0.14185462115460001</v>
      </c>
      <c r="R127" s="17">
        <v>0.16857890280807999</v>
      </c>
      <c r="S127" s="17"/>
      <c r="T127" s="17">
        <v>0.16475446439749</v>
      </c>
      <c r="U127" s="17">
        <v>0.15729043280532201</v>
      </c>
      <c r="V127" s="17"/>
      <c r="W127" s="17">
        <v>0.179109231344</v>
      </c>
      <c r="X127" s="17">
        <v>0.15679827718276601</v>
      </c>
      <c r="Y127" s="17"/>
      <c r="Z127" s="17">
        <v>0.147499785606061</v>
      </c>
      <c r="AA127" s="17">
        <v>0.14226211650870599</v>
      </c>
      <c r="AB127" s="17">
        <v>0.194070350790049</v>
      </c>
      <c r="AC127" s="17"/>
      <c r="AD127" s="17">
        <v>0.17126937202547701</v>
      </c>
      <c r="AE127" s="17">
        <v>0.13536910778820899</v>
      </c>
      <c r="AF127" s="17"/>
      <c r="AG127" s="17">
        <v>0.14473265262914101</v>
      </c>
      <c r="AH127" s="17">
        <v>0.22473157412719699</v>
      </c>
      <c r="AI127" s="17">
        <v>0.113908587060236</v>
      </c>
      <c r="AJ127" s="17"/>
      <c r="AK127" s="17">
        <v>0.18461439889624601</v>
      </c>
      <c r="AL127" s="17">
        <v>0.162439499520518</v>
      </c>
      <c r="AM127" s="17">
        <v>0.116753853577632</v>
      </c>
      <c r="AN127" s="17"/>
      <c r="AO127" s="17">
        <v>0.124759064659517</v>
      </c>
      <c r="AP127" s="17">
        <v>0.17641175350611801</v>
      </c>
      <c r="AQ127" s="17">
        <v>0.155189478131044</v>
      </c>
      <c r="AR127" s="17"/>
      <c r="AS127" s="17">
        <v>0.132807592073444</v>
      </c>
      <c r="AT127" s="17">
        <v>7.52041917973163E-2</v>
      </c>
      <c r="AU127" s="17">
        <v>0.162506805652535</v>
      </c>
      <c r="AV127" s="17">
        <v>0.170467326531511</v>
      </c>
      <c r="AW127" s="17">
        <v>0.25139849678236997</v>
      </c>
      <c r="AX127" s="17">
        <v>0.13059765114990901</v>
      </c>
      <c r="AY127" s="17">
        <v>0.144524999370716</v>
      </c>
      <c r="AZ127" s="17">
        <v>0.14565206130123201</v>
      </c>
      <c r="BA127" s="17">
        <v>0.26463048359015801</v>
      </c>
      <c r="BB127" s="17">
        <v>0.17145264790626899</v>
      </c>
      <c r="BC127" s="17">
        <v>0.19562627796311799</v>
      </c>
      <c r="BD127" s="17">
        <v>0.18727479219240001</v>
      </c>
      <c r="BE127" s="17">
        <v>6.8222106353699699E-2</v>
      </c>
      <c r="BF127" s="17">
        <v>0.20956558935022199</v>
      </c>
      <c r="BG127" s="17">
        <v>0.14760595880968999</v>
      </c>
    </row>
    <row r="128" spans="2:59" x14ac:dyDescent="0.35">
      <c r="B128" t="s">
        <v>116</v>
      </c>
      <c r="C128" s="17">
        <v>0.124325339712796</v>
      </c>
      <c r="D128" s="17">
        <v>0.13885842794852901</v>
      </c>
      <c r="E128" s="17">
        <v>0.111298769567449</v>
      </c>
      <c r="F128" s="17"/>
      <c r="G128" s="17">
        <v>0.15955889688244601</v>
      </c>
      <c r="H128" s="17">
        <v>0.12666345827827799</v>
      </c>
      <c r="I128" s="17">
        <v>0.12026007948716901</v>
      </c>
      <c r="J128" s="17">
        <v>9.5705847462341995E-2</v>
      </c>
      <c r="K128" s="17">
        <v>0.103021506725301</v>
      </c>
      <c r="L128" s="17">
        <v>0.14774742028632101</v>
      </c>
      <c r="M128" s="17"/>
      <c r="N128" s="17">
        <v>0.120393798654039</v>
      </c>
      <c r="O128" s="17">
        <v>0.149705500699023</v>
      </c>
      <c r="P128" s="17">
        <v>0.12043478754518</v>
      </c>
      <c r="Q128" s="17">
        <v>0.11343705490973199</v>
      </c>
      <c r="R128" s="17">
        <v>0.11849084862860799</v>
      </c>
      <c r="S128" s="17"/>
      <c r="T128" s="17">
        <v>0.116896778523709</v>
      </c>
      <c r="U128" s="17">
        <v>0.12619610206603901</v>
      </c>
      <c r="V128" s="17"/>
      <c r="W128" s="17">
        <v>0.11774011306260899</v>
      </c>
      <c r="X128" s="17">
        <v>0.13498519578854801</v>
      </c>
      <c r="Y128" s="17"/>
      <c r="Z128" s="17">
        <v>9.4239648528680206E-2</v>
      </c>
      <c r="AA128" s="17">
        <v>0.110227933110622</v>
      </c>
      <c r="AB128" s="17">
        <v>0.17264056022964999</v>
      </c>
      <c r="AC128" s="17"/>
      <c r="AD128" s="17">
        <v>0.132858943431924</v>
      </c>
      <c r="AE128" s="17">
        <v>0.108305833616637</v>
      </c>
      <c r="AF128" s="17"/>
      <c r="AG128" s="17">
        <v>0.31123751909573399</v>
      </c>
      <c r="AH128" s="17">
        <v>0.14134592957539099</v>
      </c>
      <c r="AI128" s="17">
        <v>7.0381801794434096E-2</v>
      </c>
      <c r="AJ128" s="17"/>
      <c r="AK128" s="17">
        <v>0.13707735803773699</v>
      </c>
      <c r="AL128" s="17">
        <v>0.12011180962547401</v>
      </c>
      <c r="AM128" s="17">
        <v>0.120692742183189</v>
      </c>
      <c r="AN128" s="17"/>
      <c r="AO128" s="17">
        <v>0.14742581102510399</v>
      </c>
      <c r="AP128" s="17">
        <v>0.13098103396042299</v>
      </c>
      <c r="AQ128" s="17">
        <v>0.116182027763322</v>
      </c>
      <c r="AR128" s="17"/>
      <c r="AS128" s="17">
        <v>8.5114958544383904E-2</v>
      </c>
      <c r="AT128" s="17">
        <v>0.117194001116267</v>
      </c>
      <c r="AU128" s="17">
        <v>0.13702344554065901</v>
      </c>
      <c r="AV128" s="17">
        <v>9.0260632331678997E-2</v>
      </c>
      <c r="AW128" s="17">
        <v>8.3004642566647996E-2</v>
      </c>
      <c r="AX128" s="17">
        <v>0.12301877684319699</v>
      </c>
      <c r="AY128" s="17">
        <v>0.14362718734986901</v>
      </c>
      <c r="AZ128" s="17">
        <v>0.11713638719238</v>
      </c>
      <c r="BA128" s="17">
        <v>8.4149145883152601E-2</v>
      </c>
      <c r="BB128" s="17">
        <v>0.180292718645058</v>
      </c>
      <c r="BC128" s="17">
        <v>0.19242638643096399</v>
      </c>
      <c r="BD128" s="17">
        <v>0.150310132080057</v>
      </c>
      <c r="BE128" s="17">
        <v>7.8873913914655994E-2</v>
      </c>
      <c r="BF128" s="17">
        <v>0.21612469121272801</v>
      </c>
      <c r="BG128" s="17">
        <v>8.2953389314894904E-2</v>
      </c>
    </row>
    <row r="129" spans="2:59" x14ac:dyDescent="0.35">
      <c r="B129" t="s">
        <v>117</v>
      </c>
      <c r="C129" s="17">
        <v>5.2072743000250797E-2</v>
      </c>
      <c r="D129" s="17">
        <v>4.0392346557713503E-2</v>
      </c>
      <c r="E129" s="17">
        <v>6.3168530102402906E-2</v>
      </c>
      <c r="F129" s="17"/>
      <c r="G129" s="17">
        <v>3.4115532142497997E-2</v>
      </c>
      <c r="H129" s="17">
        <v>4.9629327428646799E-2</v>
      </c>
      <c r="I129" s="17">
        <v>7.7898889377376296E-2</v>
      </c>
      <c r="J129" s="17">
        <v>7.3796904906891905E-2</v>
      </c>
      <c r="K129" s="17">
        <v>4.3180659490693198E-2</v>
      </c>
      <c r="L129" s="17">
        <v>3.51767236636812E-2</v>
      </c>
      <c r="M129" s="17"/>
      <c r="N129" s="17">
        <v>3.0789428586157599E-2</v>
      </c>
      <c r="O129" s="17">
        <v>4.7713663263340998E-2</v>
      </c>
      <c r="P129" s="17">
        <v>7.75283641836709E-2</v>
      </c>
      <c r="Q129" s="17">
        <v>5.1654927829111102E-2</v>
      </c>
      <c r="R129" s="17">
        <v>6.7016011524718699E-2</v>
      </c>
      <c r="S129" s="17"/>
      <c r="T129" s="17">
        <v>3.27601338702114E-2</v>
      </c>
      <c r="U129" s="17">
        <v>5.6936309602681201E-2</v>
      </c>
      <c r="V129" s="17"/>
      <c r="W129" s="17">
        <v>2.7374597685587799E-2</v>
      </c>
      <c r="X129" s="17">
        <v>5.8849215169137901E-2</v>
      </c>
      <c r="Y129" s="17"/>
      <c r="Z129" s="17">
        <v>4.1908815040285999E-2</v>
      </c>
      <c r="AA129" s="17">
        <v>3.5024385425519701E-2</v>
      </c>
      <c r="AB129" s="17">
        <v>2.88036123189029E-2</v>
      </c>
      <c r="AC129" s="17"/>
      <c r="AD129" s="17">
        <v>4.7236598202579999E-2</v>
      </c>
      <c r="AE129" s="17">
        <v>6.1151281636225303E-2</v>
      </c>
      <c r="AF129" s="17"/>
      <c r="AG129" s="17">
        <v>4.3105534845473401E-2</v>
      </c>
      <c r="AH129" s="17">
        <v>3.1184745911008799E-2</v>
      </c>
      <c r="AI129" s="17">
        <v>3.7079063471257202E-2</v>
      </c>
      <c r="AJ129" s="17"/>
      <c r="AK129" s="17">
        <v>3.4420661600401303E-2</v>
      </c>
      <c r="AL129" s="17">
        <v>4.7885342871910201E-2</v>
      </c>
      <c r="AM129" s="17">
        <v>3.5261058183538703E-2</v>
      </c>
      <c r="AN129" s="17"/>
      <c r="AO129" s="17">
        <v>1.25041219684564E-2</v>
      </c>
      <c r="AP129" s="17">
        <v>5.16175341193209E-2</v>
      </c>
      <c r="AQ129" s="17">
        <v>3.3090936289065502E-2</v>
      </c>
      <c r="AR129" s="17"/>
      <c r="AS129" s="17">
        <v>0.102735161596806</v>
      </c>
      <c r="AT129" s="17">
        <v>0.11863232509770601</v>
      </c>
      <c r="AU129" s="17">
        <v>4.0771269297446198E-2</v>
      </c>
      <c r="AV129" s="17">
        <v>3.73682636724001E-2</v>
      </c>
      <c r="AW129" s="17">
        <v>1.94001785105146E-2</v>
      </c>
      <c r="AX129" s="17">
        <v>5.0677364247564298E-2</v>
      </c>
      <c r="AY129" s="17">
        <v>3.8515787509607699E-2</v>
      </c>
      <c r="AZ129" s="17">
        <v>7.29556004420613E-2</v>
      </c>
      <c r="BA129" s="17">
        <v>5.80742378443612E-2</v>
      </c>
      <c r="BB129" s="17">
        <v>1.6731105003668999E-2</v>
      </c>
      <c r="BC129" s="17">
        <v>0</v>
      </c>
      <c r="BD129" s="17">
        <v>3.1127582385679201E-2</v>
      </c>
      <c r="BE129" s="17">
        <v>0</v>
      </c>
      <c r="BF129" s="17">
        <v>0.1530206030314</v>
      </c>
      <c r="BG129" s="17">
        <v>0</v>
      </c>
    </row>
    <row r="130" spans="2:59" x14ac:dyDescent="0.35">
      <c r="B130" t="s">
        <v>118</v>
      </c>
      <c r="C130" s="17">
        <v>0.38069169936888703</v>
      </c>
      <c r="D130" s="17">
        <v>0.40083545774198998</v>
      </c>
      <c r="E130" s="17">
        <v>0.36143459007348899</v>
      </c>
      <c r="F130" s="17"/>
      <c r="G130" s="17">
        <v>0.336496749039147</v>
      </c>
      <c r="H130" s="17">
        <v>0.42328905303549802</v>
      </c>
      <c r="I130" s="17">
        <v>0.41629536207344803</v>
      </c>
      <c r="J130" s="17">
        <v>0.39664374689974702</v>
      </c>
      <c r="K130" s="17">
        <v>0.36920706046905599</v>
      </c>
      <c r="L130" s="17">
        <v>0.35159408769414402</v>
      </c>
      <c r="M130" s="17"/>
      <c r="N130" s="17">
        <v>0.35814691954883898</v>
      </c>
      <c r="O130" s="17">
        <v>0.38310898731677301</v>
      </c>
      <c r="P130" s="17">
        <v>0.411481158615427</v>
      </c>
      <c r="Q130" s="17">
        <v>0.41492301972339601</v>
      </c>
      <c r="R130" s="17">
        <v>0.30338125101074598</v>
      </c>
      <c r="S130" s="17"/>
      <c r="T130" s="17">
        <v>0.401011529333067</v>
      </c>
      <c r="U130" s="17">
        <v>0.375574480575951</v>
      </c>
      <c r="V130" s="17"/>
      <c r="W130" s="17">
        <v>0.42159370299726101</v>
      </c>
      <c r="X130" s="17">
        <v>0.35782661116855602</v>
      </c>
      <c r="Y130" s="17"/>
      <c r="Z130" s="17">
        <v>0.434908733068119</v>
      </c>
      <c r="AA130" s="17">
        <v>0.37645204382703601</v>
      </c>
      <c r="AB130" s="17">
        <v>0.31733745274339797</v>
      </c>
      <c r="AC130" s="17"/>
      <c r="AD130" s="17">
        <v>0.37702953942371398</v>
      </c>
      <c r="AE130" s="17">
        <v>0.387566402659281</v>
      </c>
      <c r="AF130" s="17"/>
      <c r="AG130" s="17">
        <v>0.249237539505265</v>
      </c>
      <c r="AH130" s="17">
        <v>0.26042981702003498</v>
      </c>
      <c r="AI130" s="17">
        <v>0.53785490777213296</v>
      </c>
      <c r="AJ130" s="17"/>
      <c r="AK130" s="17">
        <v>0.38261083538642698</v>
      </c>
      <c r="AL130" s="17">
        <v>0.36131554849370201</v>
      </c>
      <c r="AM130" s="17">
        <v>0.48164955236458401</v>
      </c>
      <c r="AN130" s="17"/>
      <c r="AO130" s="17">
        <v>0.46899469776992597</v>
      </c>
      <c r="AP130" s="17">
        <v>0.345152522091765</v>
      </c>
      <c r="AQ130" s="17">
        <v>0.42605419834331298</v>
      </c>
      <c r="AR130" s="17"/>
      <c r="AS130" s="17">
        <v>0.392921057496526</v>
      </c>
      <c r="AT130" s="17">
        <v>0.44123599136513297</v>
      </c>
      <c r="AU130" s="17">
        <v>0.43162764786904601</v>
      </c>
      <c r="AV130" s="17">
        <v>0.37614450880278699</v>
      </c>
      <c r="AW130" s="17">
        <v>0.45218060382175401</v>
      </c>
      <c r="AX130" s="17">
        <v>0.377133594507575</v>
      </c>
      <c r="AY130" s="17">
        <v>0.45125385995683698</v>
      </c>
      <c r="AZ130" s="17">
        <v>0.35645706708936098</v>
      </c>
      <c r="BA130" s="17">
        <v>0.228371715724627</v>
      </c>
      <c r="BB130" s="17">
        <v>0.372923129151293</v>
      </c>
      <c r="BC130" s="17">
        <v>0.31854644144470001</v>
      </c>
      <c r="BD130" s="17">
        <v>0.27111812084834402</v>
      </c>
      <c r="BE130" s="17">
        <v>0.449691926897618</v>
      </c>
      <c r="BF130" s="17">
        <v>0.18108642052225299</v>
      </c>
      <c r="BG130" s="17">
        <v>0.53005212466572404</v>
      </c>
    </row>
    <row r="131" spans="2:59" x14ac:dyDescent="0.35">
      <c r="B131" t="s">
        <v>119</v>
      </c>
      <c r="C131" s="17">
        <v>0.38728317546990199</v>
      </c>
      <c r="D131" s="17">
        <v>0.421763607360291</v>
      </c>
      <c r="E131" s="17">
        <v>0.354697425702997</v>
      </c>
      <c r="F131" s="17"/>
      <c r="G131" s="17">
        <v>0.427026103023667</v>
      </c>
      <c r="H131" s="17">
        <v>0.37655062323448102</v>
      </c>
      <c r="I131" s="17">
        <v>0.33638857757142598</v>
      </c>
      <c r="J131" s="17">
        <v>0.37666813059300103</v>
      </c>
      <c r="K131" s="17">
        <v>0.42172912078650399</v>
      </c>
      <c r="L131" s="17">
        <v>0.39375141054766299</v>
      </c>
      <c r="M131" s="17"/>
      <c r="N131" s="17">
        <v>0.41815643831662203</v>
      </c>
      <c r="O131" s="17">
        <v>0.38994177182010298</v>
      </c>
      <c r="P131" s="17">
        <v>0.36690202274938899</v>
      </c>
      <c r="Q131" s="17">
        <v>0.34913628719641199</v>
      </c>
      <c r="R131" s="17">
        <v>0.42407098374380398</v>
      </c>
      <c r="S131" s="17"/>
      <c r="T131" s="17">
        <v>0.39941387604593598</v>
      </c>
      <c r="U131" s="17">
        <v>0.38422825576493502</v>
      </c>
      <c r="V131" s="17"/>
      <c r="W131" s="17">
        <v>0.38251673688611598</v>
      </c>
      <c r="X131" s="17">
        <v>0.40267067209296098</v>
      </c>
      <c r="Y131" s="17"/>
      <c r="Z131" s="17">
        <v>0.33492257926531299</v>
      </c>
      <c r="AA131" s="17">
        <v>0.38413839234241898</v>
      </c>
      <c r="AB131" s="17">
        <v>0.48931868160141101</v>
      </c>
      <c r="AC131" s="17"/>
      <c r="AD131" s="17">
        <v>0.41212391889656402</v>
      </c>
      <c r="AE131" s="17">
        <v>0.34065147638308002</v>
      </c>
      <c r="AF131" s="17"/>
      <c r="AG131" s="17">
        <v>0.55455480994394901</v>
      </c>
      <c r="AH131" s="17">
        <v>0.50632670619668996</v>
      </c>
      <c r="AI131" s="17">
        <v>0.26550420127202901</v>
      </c>
      <c r="AJ131" s="17"/>
      <c r="AK131" s="17">
        <v>0.408186238872978</v>
      </c>
      <c r="AL131" s="17">
        <v>0.39627526408681202</v>
      </c>
      <c r="AM131" s="17">
        <v>0.35581295318017597</v>
      </c>
      <c r="AN131" s="17"/>
      <c r="AO131" s="17">
        <v>0.39005635227032398</v>
      </c>
      <c r="AP131" s="17">
        <v>0.418353655281551</v>
      </c>
      <c r="AQ131" s="17">
        <v>0.36571512785722898</v>
      </c>
      <c r="AR131" s="17"/>
      <c r="AS131" s="17">
        <v>0.340557422821892</v>
      </c>
      <c r="AT131" s="17">
        <v>0.27018415833819398</v>
      </c>
      <c r="AU131" s="17">
        <v>0.380537057304493</v>
      </c>
      <c r="AV131" s="17">
        <v>0.37519924850515801</v>
      </c>
      <c r="AW131" s="17">
        <v>0.38538915430804699</v>
      </c>
      <c r="AX131" s="17">
        <v>0.40564294883663699</v>
      </c>
      <c r="AY131" s="17">
        <v>0.382547140503672</v>
      </c>
      <c r="AZ131" s="17">
        <v>0.39488484915583</v>
      </c>
      <c r="BA131" s="17">
        <v>0.42196722902182798</v>
      </c>
      <c r="BB131" s="17">
        <v>0.40188529106986798</v>
      </c>
      <c r="BC131" s="17">
        <v>0.55498822165092099</v>
      </c>
      <c r="BD131" s="17">
        <v>0.51187495224421697</v>
      </c>
      <c r="BE131" s="17">
        <v>0.147096020268356</v>
      </c>
      <c r="BF131" s="17">
        <v>0.52584480222143304</v>
      </c>
      <c r="BG131" s="17">
        <v>0.35272761493222898</v>
      </c>
    </row>
    <row r="132" spans="2:59" x14ac:dyDescent="0.35">
      <c r="B132" t="s">
        <v>120</v>
      </c>
      <c r="C132" s="17">
        <v>-6.59147610101513E-3</v>
      </c>
      <c r="D132" s="17">
        <v>-2.0928149618301001E-2</v>
      </c>
      <c r="E132" s="17">
        <v>6.7371643704915397E-3</v>
      </c>
      <c r="F132" s="17"/>
      <c r="G132" s="17">
        <v>-9.0529353984519695E-2</v>
      </c>
      <c r="H132" s="17">
        <v>4.6738429801017299E-2</v>
      </c>
      <c r="I132" s="17">
        <v>7.9906784502022696E-2</v>
      </c>
      <c r="J132" s="17">
        <v>1.9975616306745599E-2</v>
      </c>
      <c r="K132" s="17">
        <v>-5.2522060317447897E-2</v>
      </c>
      <c r="L132" s="17">
        <v>-4.2157322853519003E-2</v>
      </c>
      <c r="M132" s="17"/>
      <c r="N132" s="17">
        <v>-6.00095187677833E-2</v>
      </c>
      <c r="O132" s="17">
        <v>-6.8327845033300796E-3</v>
      </c>
      <c r="P132" s="17">
        <v>4.4579135866038497E-2</v>
      </c>
      <c r="Q132" s="17">
        <v>6.5786732526983596E-2</v>
      </c>
      <c r="R132" s="17">
        <v>-0.120689732733058</v>
      </c>
      <c r="S132" s="17"/>
      <c r="T132" s="17">
        <v>1.5976532871313E-3</v>
      </c>
      <c r="U132" s="17">
        <v>-8.6537751889835292E-3</v>
      </c>
      <c r="V132" s="17"/>
      <c r="W132" s="17">
        <v>3.9076966111144203E-2</v>
      </c>
      <c r="X132" s="17">
        <v>-4.4844060924405203E-2</v>
      </c>
      <c r="Y132" s="17"/>
      <c r="Z132" s="17">
        <v>9.9986153802806205E-2</v>
      </c>
      <c r="AA132" s="17">
        <v>-7.6863485153835804E-3</v>
      </c>
      <c r="AB132" s="17">
        <v>-0.17198122885801301</v>
      </c>
      <c r="AC132" s="17"/>
      <c r="AD132" s="17">
        <v>-3.5094379472849997E-2</v>
      </c>
      <c r="AE132" s="17">
        <v>4.6914926276201002E-2</v>
      </c>
      <c r="AF132" s="17"/>
      <c r="AG132" s="17">
        <v>-0.30531727043868501</v>
      </c>
      <c r="AH132" s="17">
        <v>-0.245896889176655</v>
      </c>
      <c r="AI132" s="17">
        <v>0.27235070650010401</v>
      </c>
      <c r="AJ132" s="17"/>
      <c r="AK132" s="17">
        <v>-2.5575403486550401E-2</v>
      </c>
      <c r="AL132" s="17">
        <v>-3.4959715593110001E-2</v>
      </c>
      <c r="AM132" s="17">
        <v>0.12583659918440801</v>
      </c>
      <c r="AN132" s="17"/>
      <c r="AO132" s="17">
        <v>7.8938345499601506E-2</v>
      </c>
      <c r="AP132" s="17">
        <v>-7.3201133189785494E-2</v>
      </c>
      <c r="AQ132" s="17">
        <v>6.0339070486084202E-2</v>
      </c>
      <c r="AR132" s="17"/>
      <c r="AS132" s="17">
        <v>5.2363634674634001E-2</v>
      </c>
      <c r="AT132" s="17">
        <v>0.17105183302693899</v>
      </c>
      <c r="AU132" s="17">
        <v>5.1090590564553201E-2</v>
      </c>
      <c r="AV132" s="17">
        <v>9.4526029762875797E-4</v>
      </c>
      <c r="AW132" s="17">
        <v>6.6791449513706205E-2</v>
      </c>
      <c r="AX132" s="17">
        <v>-2.8509354329061799E-2</v>
      </c>
      <c r="AY132" s="17">
        <v>6.8706719453164602E-2</v>
      </c>
      <c r="AZ132" s="17">
        <v>-3.8427782066469497E-2</v>
      </c>
      <c r="BA132" s="17">
        <v>-0.19359551329720101</v>
      </c>
      <c r="BB132" s="17">
        <v>-2.8962161918575299E-2</v>
      </c>
      <c r="BC132" s="17">
        <v>-0.236441780206221</v>
      </c>
      <c r="BD132" s="17">
        <v>-0.24075683139587301</v>
      </c>
      <c r="BE132" s="17">
        <v>0.302595906629262</v>
      </c>
      <c r="BF132" s="17">
        <v>-0.34475838169917999</v>
      </c>
      <c r="BG132" s="17">
        <v>0.17732450973349601</v>
      </c>
    </row>
    <row r="133" spans="2:59"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row>
    <row r="134" spans="2:59" x14ac:dyDescent="0.35">
      <c r="B134" s="6" t="s">
        <v>128</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row>
    <row r="135" spans="2:59" x14ac:dyDescent="0.35">
      <c r="B135" s="24" t="s">
        <v>86</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row>
    <row r="136" spans="2:59" x14ac:dyDescent="0.35">
      <c r="B136" t="s">
        <v>110</v>
      </c>
      <c r="C136" s="17">
        <v>0.436348850820858</v>
      </c>
      <c r="D136" s="17">
        <v>0.42770793696598203</v>
      </c>
      <c r="E136" s="17">
        <v>0.44413634258175799</v>
      </c>
      <c r="F136" s="17"/>
      <c r="G136" s="17">
        <v>0.52423859129706096</v>
      </c>
      <c r="H136" s="17">
        <v>0.42164102765267902</v>
      </c>
      <c r="I136" s="17">
        <v>0.36162238186749301</v>
      </c>
      <c r="J136" s="17">
        <v>0.34233192340712798</v>
      </c>
      <c r="K136" s="17">
        <v>0.42508514425183302</v>
      </c>
      <c r="L136" s="17">
        <v>0.52855885569344196</v>
      </c>
      <c r="M136" s="17"/>
      <c r="N136" s="17">
        <v>0.41616939358848898</v>
      </c>
      <c r="O136" s="17">
        <v>0.47704172364127301</v>
      </c>
      <c r="P136" s="17">
        <v>0.42261661407916401</v>
      </c>
      <c r="Q136" s="17">
        <v>0.41523971516684499</v>
      </c>
      <c r="R136" s="17">
        <v>0.48281652468868802</v>
      </c>
      <c r="S136" s="17"/>
      <c r="T136" s="17">
        <v>0.450307986388985</v>
      </c>
      <c r="U136" s="17">
        <v>0.43283346949196499</v>
      </c>
      <c r="V136" s="17"/>
      <c r="W136" s="17">
        <v>0.426484288616435</v>
      </c>
      <c r="X136" s="17">
        <v>0.455910722214033</v>
      </c>
      <c r="Y136" s="17"/>
      <c r="Z136" s="17">
        <v>0.55236756218967098</v>
      </c>
      <c r="AA136" s="17">
        <v>0.44951477979035398</v>
      </c>
      <c r="AB136" s="17">
        <v>0.40186465230509699</v>
      </c>
      <c r="AC136" s="17"/>
      <c r="AD136" s="17">
        <v>0.50016041659965005</v>
      </c>
      <c r="AE136" s="17">
        <v>0.31656009560744802</v>
      </c>
      <c r="AF136" s="17"/>
      <c r="AG136" s="17">
        <v>0.59997718339663297</v>
      </c>
      <c r="AH136" s="17">
        <v>0.370487634334842</v>
      </c>
      <c r="AI136" s="17">
        <v>0.46993762645579901</v>
      </c>
      <c r="AJ136" s="17"/>
      <c r="AK136" s="17">
        <v>0.51331526889773005</v>
      </c>
      <c r="AL136" s="17">
        <v>0.45651633755167498</v>
      </c>
      <c r="AM136" s="17">
        <v>0.31200239521524498</v>
      </c>
      <c r="AN136" s="17"/>
      <c r="AO136" s="17">
        <v>0.59511651078699901</v>
      </c>
      <c r="AP136" s="17">
        <v>0.43588477070195097</v>
      </c>
      <c r="AQ136" s="17">
        <v>0.44603472893993501</v>
      </c>
      <c r="AR136" s="17"/>
      <c r="AS136" s="17">
        <v>0.36759117390577201</v>
      </c>
      <c r="AT136" s="17">
        <v>0.30001459838172401</v>
      </c>
      <c r="AU136" s="17">
        <v>0.36824082584944101</v>
      </c>
      <c r="AV136" s="17">
        <v>0.434713996074374</v>
      </c>
      <c r="AW136" s="17">
        <v>0.485891030418026</v>
      </c>
      <c r="AX136" s="17">
        <v>0.435505174640265</v>
      </c>
      <c r="AY136" s="17">
        <v>0.51185583223522202</v>
      </c>
      <c r="AZ136" s="17">
        <v>0.47291805929124697</v>
      </c>
      <c r="BA136" s="17">
        <v>0.45585580745862297</v>
      </c>
      <c r="BB136" s="17">
        <v>0.56938905375152105</v>
      </c>
      <c r="BC136" s="17">
        <v>0.470170280048541</v>
      </c>
      <c r="BD136" s="17">
        <v>0.44769542667853601</v>
      </c>
      <c r="BE136" s="17">
        <v>0.47933329497495197</v>
      </c>
      <c r="BF136" s="17">
        <v>0.32591064867292602</v>
      </c>
      <c r="BG136" s="17">
        <v>0.50555689670468495</v>
      </c>
    </row>
    <row r="137" spans="2:59" x14ac:dyDescent="0.35">
      <c r="B137" t="s">
        <v>111</v>
      </c>
      <c r="C137" s="17">
        <v>0.22403038073671899</v>
      </c>
      <c r="D137" s="17">
        <v>0.22807892248716499</v>
      </c>
      <c r="E137" s="17">
        <v>0.219121873640238</v>
      </c>
      <c r="F137" s="17"/>
      <c r="G137" s="17">
        <v>0.16064837507954599</v>
      </c>
      <c r="H137" s="17">
        <v>0.26582853170396897</v>
      </c>
      <c r="I137" s="17">
        <v>0.19666937698362</v>
      </c>
      <c r="J137" s="17">
        <v>0.24413660932640499</v>
      </c>
      <c r="K137" s="17">
        <v>0.19617887643853599</v>
      </c>
      <c r="L137" s="17">
        <v>0.24222023169551599</v>
      </c>
      <c r="M137" s="17"/>
      <c r="N137" s="17">
        <v>0.273844664952407</v>
      </c>
      <c r="O137" s="17">
        <v>0.224312721061556</v>
      </c>
      <c r="P137" s="17">
        <v>0.22018316850574701</v>
      </c>
      <c r="Q137" s="17">
        <v>0.19597932367389001</v>
      </c>
      <c r="R137" s="17">
        <v>0.1665486423917</v>
      </c>
      <c r="S137" s="17"/>
      <c r="T137" s="17">
        <v>0.225426937402574</v>
      </c>
      <c r="U137" s="17">
        <v>0.223678680647273</v>
      </c>
      <c r="V137" s="17"/>
      <c r="W137" s="17">
        <v>0.25213698664853701</v>
      </c>
      <c r="X137" s="17">
        <v>0.20513419393081</v>
      </c>
      <c r="Y137" s="17"/>
      <c r="Z137" s="17">
        <v>0.196279402934499</v>
      </c>
      <c r="AA137" s="17">
        <v>0.25824876254246598</v>
      </c>
      <c r="AB137" s="17">
        <v>0.25390338649504102</v>
      </c>
      <c r="AC137" s="17"/>
      <c r="AD137" s="17">
        <v>0.22959820671985501</v>
      </c>
      <c r="AE137" s="17">
        <v>0.21357831087093701</v>
      </c>
      <c r="AF137" s="17"/>
      <c r="AG137" s="17">
        <v>0.17560115405079901</v>
      </c>
      <c r="AH137" s="17">
        <v>0.29015449154450601</v>
      </c>
      <c r="AI137" s="17">
        <v>0.18884209106719901</v>
      </c>
      <c r="AJ137" s="17"/>
      <c r="AK137" s="17">
        <v>0.218434824345141</v>
      </c>
      <c r="AL137" s="17">
        <v>0.2490595477865</v>
      </c>
      <c r="AM137" s="17">
        <v>0.15229600717515401</v>
      </c>
      <c r="AN137" s="17"/>
      <c r="AO137" s="17">
        <v>0.1385602904595</v>
      </c>
      <c r="AP137" s="17">
        <v>0.27958592233458202</v>
      </c>
      <c r="AQ137" s="17">
        <v>0.17259240777599799</v>
      </c>
      <c r="AR137" s="17"/>
      <c r="AS137" s="17">
        <v>0.119721331684673</v>
      </c>
      <c r="AT137" s="17">
        <v>0.26061805541765698</v>
      </c>
      <c r="AU137" s="17">
        <v>0.24447217037360899</v>
      </c>
      <c r="AV137" s="17">
        <v>0.246525119477989</v>
      </c>
      <c r="AW137" s="17">
        <v>0.168239573427755</v>
      </c>
      <c r="AX137" s="17">
        <v>0.16686058136637399</v>
      </c>
      <c r="AY137" s="17">
        <v>0.161310212700224</v>
      </c>
      <c r="AZ137" s="17">
        <v>0.30441090551551098</v>
      </c>
      <c r="BA137" s="17">
        <v>0.30535619838203598</v>
      </c>
      <c r="BB137" s="17">
        <v>0.30116458985425998</v>
      </c>
      <c r="BC137" s="17">
        <v>0.384194080481433</v>
      </c>
      <c r="BD137" s="17">
        <v>9.7902242828788094E-2</v>
      </c>
      <c r="BE137" s="17">
        <v>7.2893559488246107E-2</v>
      </c>
      <c r="BF137" s="17">
        <v>0.44620843576462399</v>
      </c>
      <c r="BG137" s="17">
        <v>0.20934536827620101</v>
      </c>
    </row>
    <row r="138" spans="2:59" x14ac:dyDescent="0.35">
      <c r="B138" t="s">
        <v>112</v>
      </c>
      <c r="C138" s="17">
        <v>0.119383585567408</v>
      </c>
      <c r="D138" s="17">
        <v>0.13718471658510401</v>
      </c>
      <c r="E138" s="17">
        <v>0.10329220411265699</v>
      </c>
      <c r="F138" s="17"/>
      <c r="G138" s="17">
        <v>0.125387685355484</v>
      </c>
      <c r="H138" s="17">
        <v>0.11100313856661</v>
      </c>
      <c r="I138" s="17">
        <v>0.19490270769776</v>
      </c>
      <c r="J138" s="17">
        <v>0.13481098336169101</v>
      </c>
      <c r="K138" s="17">
        <v>9.2578639154338602E-2</v>
      </c>
      <c r="L138" s="17">
        <v>8.6595954213005796E-2</v>
      </c>
      <c r="M138" s="17"/>
      <c r="N138" s="17">
        <v>0.127863235202585</v>
      </c>
      <c r="O138" s="17">
        <v>9.6295816359577194E-2</v>
      </c>
      <c r="P138" s="17">
        <v>0.119976274852801</v>
      </c>
      <c r="Q138" s="17">
        <v>0.13496000481484</v>
      </c>
      <c r="R138" s="17">
        <v>0.105911817668657</v>
      </c>
      <c r="S138" s="17"/>
      <c r="T138" s="17">
        <v>0.10251515331496899</v>
      </c>
      <c r="U138" s="17">
        <v>0.123631625963499</v>
      </c>
      <c r="V138" s="17"/>
      <c r="W138" s="17">
        <v>0.11726745658622199</v>
      </c>
      <c r="X138" s="17">
        <v>0.11074862889855699</v>
      </c>
      <c r="Y138" s="17"/>
      <c r="Z138" s="17">
        <v>8.5376219830363698E-2</v>
      </c>
      <c r="AA138" s="17">
        <v>9.6387742406855395E-2</v>
      </c>
      <c r="AB138" s="17">
        <v>0.15300424682514599</v>
      </c>
      <c r="AC138" s="17"/>
      <c r="AD138" s="17">
        <v>9.0381326536457404E-2</v>
      </c>
      <c r="AE138" s="17">
        <v>0.17382739156549101</v>
      </c>
      <c r="AF138" s="17"/>
      <c r="AG138" s="17">
        <v>0.117308377036628</v>
      </c>
      <c r="AH138" s="17">
        <v>0.13882988836072499</v>
      </c>
      <c r="AI138" s="17">
        <v>0.102090174772489</v>
      </c>
      <c r="AJ138" s="17"/>
      <c r="AK138" s="17">
        <v>0.13067749904553999</v>
      </c>
      <c r="AL138" s="17">
        <v>9.2708521826143198E-2</v>
      </c>
      <c r="AM138" s="17">
        <v>0.17911570275231101</v>
      </c>
      <c r="AN138" s="17"/>
      <c r="AO138" s="17">
        <v>0.16325732490249201</v>
      </c>
      <c r="AP138" s="17">
        <v>0.110163672378347</v>
      </c>
      <c r="AQ138" s="17">
        <v>0.119413480355902</v>
      </c>
      <c r="AR138" s="17"/>
      <c r="AS138" s="17">
        <v>0.17053209310171699</v>
      </c>
      <c r="AT138" s="17">
        <v>0.17998550504633801</v>
      </c>
      <c r="AU138" s="17">
        <v>7.7454427660975794E-2</v>
      </c>
      <c r="AV138" s="17">
        <v>0.123847069537645</v>
      </c>
      <c r="AW138" s="17">
        <v>8.9094959061021106E-2</v>
      </c>
      <c r="AX138" s="17">
        <v>0.121280229669801</v>
      </c>
      <c r="AY138" s="17">
        <v>0.15957425482763499</v>
      </c>
      <c r="AZ138" s="17">
        <v>0.10577066719781</v>
      </c>
      <c r="BA138" s="17">
        <v>0.110706812811782</v>
      </c>
      <c r="BB138" s="17">
        <v>6.00215426552567E-2</v>
      </c>
      <c r="BC138" s="17">
        <v>0.107704808472901</v>
      </c>
      <c r="BD138" s="17">
        <v>0.14604114148768099</v>
      </c>
      <c r="BE138" s="17">
        <v>0.17838953153892601</v>
      </c>
      <c r="BF138" s="17">
        <v>0.183711655709203</v>
      </c>
      <c r="BG138" s="17">
        <v>0.13431984201719399</v>
      </c>
    </row>
    <row r="139" spans="2:59" x14ac:dyDescent="0.35">
      <c r="B139" t="s">
        <v>113</v>
      </c>
      <c r="C139" s="17">
        <v>9.8985014757052098E-2</v>
      </c>
      <c r="D139" s="17">
        <v>8.6420523488187004E-2</v>
      </c>
      <c r="E139" s="17">
        <v>0.11109768119406099</v>
      </c>
      <c r="F139" s="17"/>
      <c r="G139" s="17">
        <v>0.10586581067911</v>
      </c>
      <c r="H139" s="17">
        <v>5.7560639070646298E-2</v>
      </c>
      <c r="I139" s="17">
        <v>0.127229154196836</v>
      </c>
      <c r="J139" s="17">
        <v>0.10548328405806601</v>
      </c>
      <c r="K139" s="17">
        <v>0.139130193525662</v>
      </c>
      <c r="L139" s="17">
        <v>7.11508397751619E-2</v>
      </c>
      <c r="M139" s="17"/>
      <c r="N139" s="17">
        <v>7.3635438800385103E-2</v>
      </c>
      <c r="O139" s="17">
        <v>0.100199136363551</v>
      </c>
      <c r="P139" s="17">
        <v>0.113974943367231</v>
      </c>
      <c r="Q139" s="17">
        <v>0.111439178219098</v>
      </c>
      <c r="R139" s="17">
        <v>0.105818932071366</v>
      </c>
      <c r="S139" s="17"/>
      <c r="T139" s="17">
        <v>9.9441361977432599E-2</v>
      </c>
      <c r="U139" s="17">
        <v>9.8870091129425602E-2</v>
      </c>
      <c r="V139" s="17"/>
      <c r="W139" s="17">
        <v>7.6733190360699699E-2</v>
      </c>
      <c r="X139" s="17">
        <v>0.11486854430042701</v>
      </c>
      <c r="Y139" s="17"/>
      <c r="Z139" s="17">
        <v>5.5507197937727099E-2</v>
      </c>
      <c r="AA139" s="17">
        <v>0.13775178476524499</v>
      </c>
      <c r="AB139" s="17">
        <v>9.15541587808123E-2</v>
      </c>
      <c r="AC139" s="17"/>
      <c r="AD139" s="17">
        <v>7.3049273912427201E-2</v>
      </c>
      <c r="AE139" s="17">
        <v>0.147672271892933</v>
      </c>
      <c r="AF139" s="17"/>
      <c r="AG139" s="17">
        <v>3.67530933368811E-2</v>
      </c>
      <c r="AH139" s="17">
        <v>0.110784000923946</v>
      </c>
      <c r="AI139" s="17">
        <v>9.9460407775474199E-2</v>
      </c>
      <c r="AJ139" s="17"/>
      <c r="AK139" s="17">
        <v>5.0305313089112798E-2</v>
      </c>
      <c r="AL139" s="17">
        <v>0.101418607488119</v>
      </c>
      <c r="AM139" s="17">
        <v>0.135854804305927</v>
      </c>
      <c r="AN139" s="17"/>
      <c r="AO139" s="17">
        <v>2.4830455541139398E-2</v>
      </c>
      <c r="AP139" s="17">
        <v>8.7013838336060106E-2</v>
      </c>
      <c r="AQ139" s="17">
        <v>0.113382256457601</v>
      </c>
      <c r="AR139" s="17"/>
      <c r="AS139" s="17">
        <v>0.13439379153494899</v>
      </c>
      <c r="AT139" s="17">
        <v>0.12299782267089999</v>
      </c>
      <c r="AU139" s="17">
        <v>0.179570649152234</v>
      </c>
      <c r="AV139" s="17">
        <v>0.10293297502783399</v>
      </c>
      <c r="AW139" s="17">
        <v>9.6876803362711303E-2</v>
      </c>
      <c r="AX139" s="17">
        <v>0.12652540842361201</v>
      </c>
      <c r="AY139" s="17">
        <v>9.7693630217423194E-2</v>
      </c>
      <c r="AZ139" s="17">
        <v>4.1167203569510001E-2</v>
      </c>
      <c r="BA139" s="17">
        <v>0.10940618419449</v>
      </c>
      <c r="BB139" s="17">
        <v>2.18670217973874E-2</v>
      </c>
      <c r="BC139" s="17">
        <v>2.6997183209897802E-2</v>
      </c>
      <c r="BD139" s="17">
        <v>9.3805943884302301E-2</v>
      </c>
      <c r="BE139" s="17">
        <v>5.1840717811221203E-2</v>
      </c>
      <c r="BF139" s="17">
        <v>0</v>
      </c>
      <c r="BG139" s="17">
        <v>5.4592966119780699E-2</v>
      </c>
    </row>
    <row r="140" spans="2:59" x14ac:dyDescent="0.35">
      <c r="B140" t="s">
        <v>114</v>
      </c>
      <c r="C140" s="17">
        <v>2.60922256478184E-2</v>
      </c>
      <c r="D140" s="17">
        <v>2.79070246732517E-2</v>
      </c>
      <c r="E140" s="17">
        <v>2.4509086628576201E-2</v>
      </c>
      <c r="F140" s="17"/>
      <c r="G140" s="17">
        <v>1.7479271195010599E-2</v>
      </c>
      <c r="H140" s="17">
        <v>3.0392358628714301E-2</v>
      </c>
      <c r="I140" s="17">
        <v>3.2476082005774003E-2</v>
      </c>
      <c r="J140" s="17">
        <v>2.8409739013185699E-2</v>
      </c>
      <c r="K140" s="17">
        <v>2.7996622369171501E-2</v>
      </c>
      <c r="L140" s="17">
        <v>2.0512301546006299E-2</v>
      </c>
      <c r="M140" s="17"/>
      <c r="N140" s="17">
        <v>1.8934999294435002E-2</v>
      </c>
      <c r="O140" s="17">
        <v>3.4667095863453602E-2</v>
      </c>
      <c r="P140" s="17">
        <v>1.55037495721271E-2</v>
      </c>
      <c r="Q140" s="17">
        <v>3.4045624109529403E-2</v>
      </c>
      <c r="R140" s="17">
        <v>3.0875762201255898E-2</v>
      </c>
      <c r="S140" s="17"/>
      <c r="T140" s="17">
        <v>3.4497420168296801E-2</v>
      </c>
      <c r="U140" s="17">
        <v>2.3975514069311601E-2</v>
      </c>
      <c r="V140" s="17"/>
      <c r="W140" s="17">
        <v>2.59373223215312E-2</v>
      </c>
      <c r="X140" s="17">
        <v>2.4533250667284699E-2</v>
      </c>
      <c r="Y140" s="17"/>
      <c r="Z140" s="17">
        <v>4.2938855849528501E-2</v>
      </c>
      <c r="AA140" s="17">
        <v>1.4357163286459E-2</v>
      </c>
      <c r="AB140" s="17">
        <v>2.2779186482490901E-2</v>
      </c>
      <c r="AC140" s="17"/>
      <c r="AD140" s="17">
        <v>2.6190346283486401E-2</v>
      </c>
      <c r="AE140" s="17">
        <v>2.5908031001221399E-2</v>
      </c>
      <c r="AF140" s="17"/>
      <c r="AG140" s="17">
        <v>1.59844390420061E-2</v>
      </c>
      <c r="AH140" s="17">
        <v>3.4326959966037303E-2</v>
      </c>
      <c r="AI140" s="17">
        <v>2.4263832351038701E-2</v>
      </c>
      <c r="AJ140" s="17"/>
      <c r="AK140" s="17">
        <v>1.8921481498597899E-2</v>
      </c>
      <c r="AL140" s="17">
        <v>2.96595031659477E-2</v>
      </c>
      <c r="AM140" s="17">
        <v>3.2537691204344001E-2</v>
      </c>
      <c r="AN140" s="17"/>
      <c r="AO140" s="17">
        <v>2.1356903492809401E-2</v>
      </c>
      <c r="AP140" s="17">
        <v>2.3557537921992399E-2</v>
      </c>
      <c r="AQ140" s="17">
        <v>2.8643116229949001E-2</v>
      </c>
      <c r="AR140" s="17"/>
      <c r="AS140" s="17">
        <v>4.46016119604081E-2</v>
      </c>
      <c r="AT140" s="17">
        <v>5.0289558748938902E-2</v>
      </c>
      <c r="AU140" s="17">
        <v>6.6557036545885004E-3</v>
      </c>
      <c r="AV140" s="17">
        <v>1.6296974847734499E-2</v>
      </c>
      <c r="AW140" s="17">
        <v>2.56374500422374E-2</v>
      </c>
      <c r="AX140" s="17">
        <v>2.8982052232685001E-2</v>
      </c>
      <c r="AY140" s="17">
        <v>0</v>
      </c>
      <c r="AZ140" s="17">
        <v>8.8835969033663007E-3</v>
      </c>
      <c r="BA140" s="17">
        <v>0</v>
      </c>
      <c r="BB140" s="17">
        <v>0</v>
      </c>
      <c r="BC140" s="17">
        <v>1.09336477872278E-2</v>
      </c>
      <c r="BD140" s="17">
        <v>5.5947084709881502E-2</v>
      </c>
      <c r="BE140" s="17">
        <v>0.21754289618665401</v>
      </c>
      <c r="BF140" s="17">
        <v>0</v>
      </c>
      <c r="BG140" s="17">
        <v>4.1688949496521903E-2</v>
      </c>
    </row>
    <row r="141" spans="2:59" x14ac:dyDescent="0.35">
      <c r="B141" t="s">
        <v>115</v>
      </c>
      <c r="C141" s="17">
        <v>2.29951879179781E-2</v>
      </c>
      <c r="D141" s="17">
        <v>2.3534229527545698E-2</v>
      </c>
      <c r="E141" s="17">
        <v>2.2587763025523701E-2</v>
      </c>
      <c r="F141" s="17"/>
      <c r="G141" s="17">
        <v>1.98296396586745E-2</v>
      </c>
      <c r="H141" s="17">
        <v>3.3325443663875097E-2</v>
      </c>
      <c r="I141" s="17">
        <v>7.5411888338498597E-3</v>
      </c>
      <c r="J141" s="17">
        <v>2.5888337678662499E-2</v>
      </c>
      <c r="K141" s="17">
        <v>2.8783811613196101E-2</v>
      </c>
      <c r="L141" s="17">
        <v>2.2056719886617501E-2</v>
      </c>
      <c r="M141" s="17"/>
      <c r="N141" s="17">
        <v>2.4773281343974999E-2</v>
      </c>
      <c r="O141" s="17">
        <v>5.7952109512892204E-3</v>
      </c>
      <c r="P141" s="17">
        <v>2.3601507440145501E-2</v>
      </c>
      <c r="Q141" s="17">
        <v>3.3965555057351098E-2</v>
      </c>
      <c r="R141" s="17">
        <v>2.5248188513403401E-2</v>
      </c>
      <c r="S141" s="17"/>
      <c r="T141" s="17">
        <v>2.62023605432226E-2</v>
      </c>
      <c r="U141" s="17">
        <v>2.2187513638271102E-2</v>
      </c>
      <c r="V141" s="17"/>
      <c r="W141" s="17">
        <v>2.56465928962024E-2</v>
      </c>
      <c r="X141" s="17">
        <v>2.3770072198488802E-2</v>
      </c>
      <c r="Y141" s="17"/>
      <c r="Z141" s="17">
        <v>1.2913192929818599E-2</v>
      </c>
      <c r="AA141" s="17">
        <v>6.1828112606857498E-3</v>
      </c>
      <c r="AB141" s="17">
        <v>3.4204957128960801E-2</v>
      </c>
      <c r="AC141" s="17"/>
      <c r="AD141" s="17">
        <v>1.6396526950187399E-2</v>
      </c>
      <c r="AE141" s="17">
        <v>3.5382368419818802E-2</v>
      </c>
      <c r="AF141" s="17"/>
      <c r="AG141" s="17">
        <v>3.7875709992229001E-2</v>
      </c>
      <c r="AH141" s="17">
        <v>1.47322895654245E-2</v>
      </c>
      <c r="AI141" s="17">
        <v>2.5129245555092598E-2</v>
      </c>
      <c r="AJ141" s="17"/>
      <c r="AK141" s="17">
        <v>3.04895228344822E-2</v>
      </c>
      <c r="AL141" s="17">
        <v>2.0560163122134101E-2</v>
      </c>
      <c r="AM141" s="17">
        <v>2.43046392252496E-2</v>
      </c>
      <c r="AN141" s="17"/>
      <c r="AO141" s="17">
        <v>9.4578769745485205E-3</v>
      </c>
      <c r="AP141" s="17">
        <v>2.0998232342941001E-2</v>
      </c>
      <c r="AQ141" s="17">
        <v>2.59240619850984E-2</v>
      </c>
      <c r="AR141" s="17"/>
      <c r="AS141" s="17">
        <v>1.5257236186149501E-2</v>
      </c>
      <c r="AT141" s="17">
        <v>1.39378770827149E-2</v>
      </c>
      <c r="AU141" s="17">
        <v>4.0367104714461498E-2</v>
      </c>
      <c r="AV141" s="17">
        <v>2.1776765285707201E-2</v>
      </c>
      <c r="AW141" s="17">
        <v>2.7687911943981802E-2</v>
      </c>
      <c r="AX141" s="17">
        <v>3.1530477433453503E-2</v>
      </c>
      <c r="AY141" s="17">
        <v>2.9408580521780199E-2</v>
      </c>
      <c r="AZ141" s="17">
        <v>2.9995595169672502E-2</v>
      </c>
      <c r="BA141" s="17">
        <v>0</v>
      </c>
      <c r="BB141" s="17">
        <v>9.2278667977551306E-3</v>
      </c>
      <c r="BC141" s="17">
        <v>0</v>
      </c>
      <c r="BD141" s="17">
        <v>5.2415702304814203E-2</v>
      </c>
      <c r="BE141" s="17">
        <v>0</v>
      </c>
      <c r="BF141" s="17">
        <v>0</v>
      </c>
      <c r="BG141" s="17">
        <v>0</v>
      </c>
    </row>
    <row r="142" spans="2:59" x14ac:dyDescent="0.35">
      <c r="B142" t="s">
        <v>116</v>
      </c>
      <c r="C142" s="17">
        <v>4.6221703201323301E-2</v>
      </c>
      <c r="D142" s="17">
        <v>5.0634011203424097E-2</v>
      </c>
      <c r="E142" s="17">
        <v>4.2301700467009602E-2</v>
      </c>
      <c r="F142" s="17"/>
      <c r="G142" s="17">
        <v>1.8866050295693101E-2</v>
      </c>
      <c r="H142" s="17">
        <v>6.3061768786011801E-2</v>
      </c>
      <c r="I142" s="17">
        <v>3.6390377194550502E-2</v>
      </c>
      <c r="J142" s="17">
        <v>7.2909836761229696E-2</v>
      </c>
      <c r="K142" s="17">
        <v>6.4962795092576006E-2</v>
      </c>
      <c r="L142" s="17">
        <v>2.2202638138981601E-2</v>
      </c>
      <c r="M142" s="17"/>
      <c r="N142" s="17">
        <v>4.8235392602432203E-2</v>
      </c>
      <c r="O142" s="17">
        <v>3.5901167821731902E-2</v>
      </c>
      <c r="P142" s="17">
        <v>5.26712456012551E-2</v>
      </c>
      <c r="Q142" s="17">
        <v>4.8595251588972099E-2</v>
      </c>
      <c r="R142" s="17">
        <v>4.30186027471504E-2</v>
      </c>
      <c r="S142" s="17"/>
      <c r="T142" s="17">
        <v>5.07700566575051E-2</v>
      </c>
      <c r="U142" s="17">
        <v>4.5076274335830099E-2</v>
      </c>
      <c r="V142" s="17"/>
      <c r="W142" s="17">
        <v>5.5359793350364103E-2</v>
      </c>
      <c r="X142" s="17">
        <v>4.1371098667780298E-2</v>
      </c>
      <c r="Y142" s="17"/>
      <c r="Z142" s="17">
        <v>4.09090231905277E-2</v>
      </c>
      <c r="AA142" s="17">
        <v>2.5075378210617501E-2</v>
      </c>
      <c r="AB142" s="17">
        <v>3.2251946773954598E-2</v>
      </c>
      <c r="AC142" s="17"/>
      <c r="AD142" s="17">
        <v>5.0577810144745397E-2</v>
      </c>
      <c r="AE142" s="17">
        <v>3.8044304293139E-2</v>
      </c>
      <c r="AF142" s="17"/>
      <c r="AG142" s="17">
        <v>9.3202086891235707E-3</v>
      </c>
      <c r="AH142" s="17">
        <v>3.0987946263333802E-2</v>
      </c>
      <c r="AI142" s="17">
        <v>7.3108439261322405E-2</v>
      </c>
      <c r="AJ142" s="17"/>
      <c r="AK142" s="17">
        <v>2.4688371089400099E-2</v>
      </c>
      <c r="AL142" s="17">
        <v>4.1213168652951701E-2</v>
      </c>
      <c r="AM142" s="17">
        <v>0.113892781460651</v>
      </c>
      <c r="AN142" s="17"/>
      <c r="AO142" s="17">
        <v>3.4916515874055601E-2</v>
      </c>
      <c r="AP142" s="17">
        <v>3.0044101932700899E-2</v>
      </c>
      <c r="AQ142" s="17">
        <v>7.1697137683651796E-2</v>
      </c>
      <c r="AR142" s="17"/>
      <c r="AS142" s="17">
        <v>6.1367743237166303E-2</v>
      </c>
      <c r="AT142" s="17">
        <v>3.4340891473053303E-2</v>
      </c>
      <c r="AU142" s="17">
        <v>8.3239118594689604E-2</v>
      </c>
      <c r="AV142" s="17">
        <v>3.8407533584606503E-2</v>
      </c>
      <c r="AW142" s="17">
        <v>7.7941113397379594E-2</v>
      </c>
      <c r="AX142" s="17">
        <v>3.8824576269388303E-2</v>
      </c>
      <c r="AY142" s="17">
        <v>1.8196970882130199E-2</v>
      </c>
      <c r="AZ142" s="17">
        <v>3.0236998545778101E-2</v>
      </c>
      <c r="BA142" s="17">
        <v>1.8674997153069601E-2</v>
      </c>
      <c r="BB142" s="17">
        <v>3.8329925143820401E-2</v>
      </c>
      <c r="BC142" s="17">
        <v>0</v>
      </c>
      <c r="BD142" s="17">
        <v>0.10619245810599701</v>
      </c>
      <c r="BE142" s="17">
        <v>0</v>
      </c>
      <c r="BF142" s="17">
        <v>4.41692598532476E-2</v>
      </c>
      <c r="BG142" s="17">
        <v>5.4495977385617497E-2</v>
      </c>
    </row>
    <row r="143" spans="2:59" x14ac:dyDescent="0.35">
      <c r="B143" t="s">
        <v>117</v>
      </c>
      <c r="C143" s="17">
        <v>2.5943051350843599E-2</v>
      </c>
      <c r="D143" s="17">
        <v>1.8532635069341E-2</v>
      </c>
      <c r="E143" s="17">
        <v>3.2953348350177498E-2</v>
      </c>
      <c r="F143" s="17"/>
      <c r="G143" s="17">
        <v>2.7684576439420999E-2</v>
      </c>
      <c r="H143" s="17">
        <v>1.71870919274941E-2</v>
      </c>
      <c r="I143" s="17">
        <v>4.3168731220116399E-2</v>
      </c>
      <c r="J143" s="17">
        <v>4.6029286393633198E-2</v>
      </c>
      <c r="K143" s="17">
        <v>2.5283917554686099E-2</v>
      </c>
      <c r="L143" s="17">
        <v>6.7024590512693299E-3</v>
      </c>
      <c r="M143" s="17"/>
      <c r="N143" s="17">
        <v>1.6543594215292098E-2</v>
      </c>
      <c r="O143" s="17">
        <v>2.5787127937567399E-2</v>
      </c>
      <c r="P143" s="17">
        <v>3.1472496581530798E-2</v>
      </c>
      <c r="Q143" s="17">
        <v>2.5775347369475999E-2</v>
      </c>
      <c r="R143" s="17">
        <v>3.9761529717779201E-2</v>
      </c>
      <c r="S143" s="17"/>
      <c r="T143" s="17">
        <v>1.0838723547015001E-2</v>
      </c>
      <c r="U143" s="17">
        <v>2.9746830724423901E-2</v>
      </c>
      <c r="V143" s="17"/>
      <c r="W143" s="17">
        <v>2.04343692200094E-2</v>
      </c>
      <c r="X143" s="17">
        <v>2.3663489122619199E-2</v>
      </c>
      <c r="Y143" s="17"/>
      <c r="Z143" s="17">
        <v>1.37085451378647E-2</v>
      </c>
      <c r="AA143" s="17">
        <v>1.2481577737317499E-2</v>
      </c>
      <c r="AB143" s="17">
        <v>1.04374652084972E-2</v>
      </c>
      <c r="AC143" s="17"/>
      <c r="AD143" s="17">
        <v>1.36460928531911E-2</v>
      </c>
      <c r="AE143" s="17">
        <v>4.9027226349011799E-2</v>
      </c>
      <c r="AF143" s="17"/>
      <c r="AG143" s="17">
        <v>7.1798344556999001E-3</v>
      </c>
      <c r="AH143" s="17">
        <v>9.6967890411860502E-3</v>
      </c>
      <c r="AI143" s="17">
        <v>1.7168182761584699E-2</v>
      </c>
      <c r="AJ143" s="17"/>
      <c r="AK143" s="17">
        <v>1.3167719199996999E-2</v>
      </c>
      <c r="AL143" s="17">
        <v>8.8641504065289593E-3</v>
      </c>
      <c r="AM143" s="17">
        <v>4.99959786611184E-2</v>
      </c>
      <c r="AN143" s="17"/>
      <c r="AO143" s="17">
        <v>1.25041219684564E-2</v>
      </c>
      <c r="AP143" s="17">
        <v>1.27519240514245E-2</v>
      </c>
      <c r="AQ143" s="17">
        <v>2.2312810571864301E-2</v>
      </c>
      <c r="AR143" s="17"/>
      <c r="AS143" s="17">
        <v>8.65350183891654E-2</v>
      </c>
      <c r="AT143" s="17">
        <v>3.7815691178674303E-2</v>
      </c>
      <c r="AU143" s="17">
        <v>0</v>
      </c>
      <c r="AV143" s="17">
        <v>1.5499566164109101E-2</v>
      </c>
      <c r="AW143" s="17">
        <v>2.86311583468873E-2</v>
      </c>
      <c r="AX143" s="17">
        <v>5.0491499964420698E-2</v>
      </c>
      <c r="AY143" s="17">
        <v>2.1960518615586299E-2</v>
      </c>
      <c r="AZ143" s="17">
        <v>6.6169738071049297E-3</v>
      </c>
      <c r="BA143" s="17">
        <v>0</v>
      </c>
      <c r="BB143" s="17">
        <v>0</v>
      </c>
      <c r="BC143" s="17">
        <v>0</v>
      </c>
      <c r="BD143" s="17">
        <v>0</v>
      </c>
      <c r="BE143" s="17">
        <v>0</v>
      </c>
      <c r="BF143" s="17">
        <v>0</v>
      </c>
      <c r="BG143" s="17">
        <v>0</v>
      </c>
    </row>
    <row r="144" spans="2:59" x14ac:dyDescent="0.35">
      <c r="B144" t="s">
        <v>118</v>
      </c>
      <c r="C144" s="17">
        <v>0.77976281712498496</v>
      </c>
      <c r="D144" s="17">
        <v>0.79297157603825097</v>
      </c>
      <c r="E144" s="17">
        <v>0.76655042033465204</v>
      </c>
      <c r="F144" s="17"/>
      <c r="G144" s="17">
        <v>0.81027465173209101</v>
      </c>
      <c r="H144" s="17">
        <v>0.79847269792325803</v>
      </c>
      <c r="I144" s="17">
        <v>0.75319446654887301</v>
      </c>
      <c r="J144" s="17">
        <v>0.72127951609522301</v>
      </c>
      <c r="K144" s="17">
        <v>0.71384265984470796</v>
      </c>
      <c r="L144" s="17">
        <v>0.85737504160196298</v>
      </c>
      <c r="M144" s="17"/>
      <c r="N144" s="17">
        <v>0.81787729374348095</v>
      </c>
      <c r="O144" s="17">
        <v>0.797650261062406</v>
      </c>
      <c r="P144" s="17">
        <v>0.76277605743771104</v>
      </c>
      <c r="Q144" s="17">
        <v>0.74617904365557397</v>
      </c>
      <c r="R144" s="17">
        <v>0.75527698474904503</v>
      </c>
      <c r="S144" s="17"/>
      <c r="T144" s="17">
        <v>0.77825007710652805</v>
      </c>
      <c r="U144" s="17">
        <v>0.780143776102738</v>
      </c>
      <c r="V144" s="17"/>
      <c r="W144" s="17">
        <v>0.79588873185119302</v>
      </c>
      <c r="X144" s="17">
        <v>0.77179354504340003</v>
      </c>
      <c r="Y144" s="17"/>
      <c r="Z144" s="17">
        <v>0.83402318495453298</v>
      </c>
      <c r="AA144" s="17">
        <v>0.80415128473967501</v>
      </c>
      <c r="AB144" s="17">
        <v>0.80877228562528403</v>
      </c>
      <c r="AC144" s="17"/>
      <c r="AD144" s="17">
        <v>0.82013994985596195</v>
      </c>
      <c r="AE144" s="17">
        <v>0.70396579804387605</v>
      </c>
      <c r="AF144" s="17"/>
      <c r="AG144" s="17">
        <v>0.89288671448405998</v>
      </c>
      <c r="AH144" s="17">
        <v>0.79947201424007297</v>
      </c>
      <c r="AI144" s="17">
        <v>0.76086989229548796</v>
      </c>
      <c r="AJ144" s="17"/>
      <c r="AK144" s="17">
        <v>0.86242759228841004</v>
      </c>
      <c r="AL144" s="17">
        <v>0.79828440716431803</v>
      </c>
      <c r="AM144" s="17">
        <v>0.64341410514271002</v>
      </c>
      <c r="AN144" s="17"/>
      <c r="AO144" s="17">
        <v>0.89693412614899104</v>
      </c>
      <c r="AP144" s="17">
        <v>0.825634365414881</v>
      </c>
      <c r="AQ144" s="17">
        <v>0.73804061707183599</v>
      </c>
      <c r="AR144" s="17"/>
      <c r="AS144" s="17">
        <v>0.65784459869216205</v>
      </c>
      <c r="AT144" s="17">
        <v>0.74061815884571802</v>
      </c>
      <c r="AU144" s="17">
        <v>0.69016742388402597</v>
      </c>
      <c r="AV144" s="17">
        <v>0.80508618509000796</v>
      </c>
      <c r="AW144" s="17">
        <v>0.74322556290680297</v>
      </c>
      <c r="AX144" s="17">
        <v>0.72364598567644101</v>
      </c>
      <c r="AY144" s="17">
        <v>0.83274029976307995</v>
      </c>
      <c r="AZ144" s="17">
        <v>0.88309963200456798</v>
      </c>
      <c r="BA144" s="17">
        <v>0.87191881865244003</v>
      </c>
      <c r="BB144" s="17">
        <v>0.93057518626103697</v>
      </c>
      <c r="BC144" s="17">
        <v>0.96206916900287398</v>
      </c>
      <c r="BD144" s="17">
        <v>0.69163881099500502</v>
      </c>
      <c r="BE144" s="17">
        <v>0.73061638600212397</v>
      </c>
      <c r="BF144" s="17">
        <v>0.95583074014675296</v>
      </c>
      <c r="BG144" s="17">
        <v>0.84922210699807998</v>
      </c>
    </row>
    <row r="145" spans="2:59" x14ac:dyDescent="0.35">
      <c r="B145" t="s">
        <v>119</v>
      </c>
      <c r="C145" s="17">
        <v>9.5309116767119798E-2</v>
      </c>
      <c r="D145" s="17">
        <v>0.102075265404221</v>
      </c>
      <c r="E145" s="17">
        <v>8.9398550121109602E-2</v>
      </c>
      <c r="F145" s="17"/>
      <c r="G145" s="17">
        <v>5.61749611493782E-2</v>
      </c>
      <c r="H145" s="17">
        <v>0.12677957107860099</v>
      </c>
      <c r="I145" s="17">
        <v>7.6407648034174394E-2</v>
      </c>
      <c r="J145" s="17">
        <v>0.127207913453078</v>
      </c>
      <c r="K145" s="17">
        <v>0.121743229074944</v>
      </c>
      <c r="L145" s="17">
        <v>6.4771659571605397E-2</v>
      </c>
      <c r="M145" s="17"/>
      <c r="N145" s="17">
        <v>9.1943673240842294E-2</v>
      </c>
      <c r="O145" s="17">
        <v>7.6363474636474707E-2</v>
      </c>
      <c r="P145" s="17">
        <v>9.1776502613527794E-2</v>
      </c>
      <c r="Q145" s="17">
        <v>0.116606430755853</v>
      </c>
      <c r="R145" s="17">
        <v>9.9142553461809696E-2</v>
      </c>
      <c r="S145" s="17"/>
      <c r="T145" s="17">
        <v>0.11146983736902399</v>
      </c>
      <c r="U145" s="17">
        <v>9.1239302043412795E-2</v>
      </c>
      <c r="V145" s="17"/>
      <c r="W145" s="17">
        <v>0.106943708568098</v>
      </c>
      <c r="X145" s="17">
        <v>8.9674421533553705E-2</v>
      </c>
      <c r="Y145" s="17"/>
      <c r="Z145" s="17">
        <v>9.6761071969874907E-2</v>
      </c>
      <c r="AA145" s="17">
        <v>4.5615352757762302E-2</v>
      </c>
      <c r="AB145" s="17">
        <v>8.9236090385406405E-2</v>
      </c>
      <c r="AC145" s="17"/>
      <c r="AD145" s="17">
        <v>9.3164683378419197E-2</v>
      </c>
      <c r="AE145" s="17">
        <v>9.9334703714179101E-2</v>
      </c>
      <c r="AF145" s="17"/>
      <c r="AG145" s="17">
        <v>6.3180357723358699E-2</v>
      </c>
      <c r="AH145" s="17">
        <v>8.0047195794795495E-2</v>
      </c>
      <c r="AI145" s="17">
        <v>0.122501517167454</v>
      </c>
      <c r="AJ145" s="17"/>
      <c r="AK145" s="17">
        <v>7.4099375422480199E-2</v>
      </c>
      <c r="AL145" s="17">
        <v>9.1432834941033603E-2</v>
      </c>
      <c r="AM145" s="17">
        <v>0.17073511189024501</v>
      </c>
      <c r="AN145" s="17"/>
      <c r="AO145" s="17">
        <v>6.5731296341413503E-2</v>
      </c>
      <c r="AP145" s="17">
        <v>7.4599872197634295E-2</v>
      </c>
      <c r="AQ145" s="17">
        <v>0.12626431589869899</v>
      </c>
      <c r="AR145" s="17"/>
      <c r="AS145" s="17">
        <v>0.12122659138372401</v>
      </c>
      <c r="AT145" s="17">
        <v>9.8568327304707104E-2</v>
      </c>
      <c r="AU145" s="17">
        <v>0.13026192696374</v>
      </c>
      <c r="AV145" s="17">
        <v>7.6481273718048096E-2</v>
      </c>
      <c r="AW145" s="17">
        <v>0.13126647538359901</v>
      </c>
      <c r="AX145" s="17">
        <v>9.9337105935526804E-2</v>
      </c>
      <c r="AY145" s="17">
        <v>4.7605551403910297E-2</v>
      </c>
      <c r="AZ145" s="17">
        <v>6.9116190618816895E-2</v>
      </c>
      <c r="BA145" s="17">
        <v>1.8674997153069601E-2</v>
      </c>
      <c r="BB145" s="17">
        <v>4.75577919415755E-2</v>
      </c>
      <c r="BC145" s="17">
        <v>1.09336477872278E-2</v>
      </c>
      <c r="BD145" s="17">
        <v>0.21455524512069199</v>
      </c>
      <c r="BE145" s="17">
        <v>0.21754289618665401</v>
      </c>
      <c r="BF145" s="17">
        <v>4.41692598532476E-2</v>
      </c>
      <c r="BG145" s="17">
        <v>9.6184926882139393E-2</v>
      </c>
    </row>
    <row r="146" spans="2:59" x14ac:dyDescent="0.35">
      <c r="B146" t="s">
        <v>120</v>
      </c>
      <c r="C146" s="17">
        <v>0.68445370035786501</v>
      </c>
      <c r="D146" s="17">
        <v>0.69089631063402901</v>
      </c>
      <c r="E146" s="17">
        <v>0.67715187021354295</v>
      </c>
      <c r="F146" s="17"/>
      <c r="G146" s="17">
        <v>0.75409969058271298</v>
      </c>
      <c r="H146" s="17">
        <v>0.67169312684465698</v>
      </c>
      <c r="I146" s="17">
        <v>0.67678681851469902</v>
      </c>
      <c r="J146" s="17">
        <v>0.59407160264214598</v>
      </c>
      <c r="K146" s="17">
        <v>0.59209943076976401</v>
      </c>
      <c r="L146" s="17">
        <v>0.79260338203035796</v>
      </c>
      <c r="M146" s="17"/>
      <c r="N146" s="17">
        <v>0.72593362050263799</v>
      </c>
      <c r="O146" s="17">
        <v>0.72128678642593202</v>
      </c>
      <c r="P146" s="17">
        <v>0.67099955482418305</v>
      </c>
      <c r="Q146" s="17">
        <v>0.629572612899721</v>
      </c>
      <c r="R146" s="17">
        <v>0.65613443128723503</v>
      </c>
      <c r="S146" s="17"/>
      <c r="T146" s="17">
        <v>0.666780239737503</v>
      </c>
      <c r="U146" s="17">
        <v>0.68890447405932498</v>
      </c>
      <c r="V146" s="17"/>
      <c r="W146" s="17">
        <v>0.68894502328309604</v>
      </c>
      <c r="X146" s="17">
        <v>0.68211912350984705</v>
      </c>
      <c r="Y146" s="17"/>
      <c r="Z146" s="17">
        <v>0.73726211298465905</v>
      </c>
      <c r="AA146" s="17">
        <v>0.75853593198191305</v>
      </c>
      <c r="AB146" s="17">
        <v>0.719536195239878</v>
      </c>
      <c r="AC146" s="17"/>
      <c r="AD146" s="17">
        <v>0.72697526647754296</v>
      </c>
      <c r="AE146" s="17">
        <v>0.60463109432969697</v>
      </c>
      <c r="AF146" s="17"/>
      <c r="AG146" s="17">
        <v>0.82970635676070104</v>
      </c>
      <c r="AH146" s="17">
        <v>0.71942481844527695</v>
      </c>
      <c r="AI146" s="17">
        <v>0.63836837512803402</v>
      </c>
      <c r="AJ146" s="17"/>
      <c r="AK146" s="17">
        <v>0.78832821686593002</v>
      </c>
      <c r="AL146" s="17">
        <v>0.70685157222328499</v>
      </c>
      <c r="AM146" s="17">
        <v>0.47267899325246499</v>
      </c>
      <c r="AN146" s="17"/>
      <c r="AO146" s="17">
        <v>0.83120282980757698</v>
      </c>
      <c r="AP146" s="17">
        <v>0.75103449321724702</v>
      </c>
      <c r="AQ146" s="17">
        <v>0.61177630117313697</v>
      </c>
      <c r="AR146" s="17"/>
      <c r="AS146" s="17">
        <v>0.53661800730843801</v>
      </c>
      <c r="AT146" s="17">
        <v>0.64204983154101103</v>
      </c>
      <c r="AU146" s="17">
        <v>0.55990549692028702</v>
      </c>
      <c r="AV146" s="17">
        <v>0.72860491137196004</v>
      </c>
      <c r="AW146" s="17">
        <v>0.61195908752320405</v>
      </c>
      <c r="AX146" s="17">
        <v>0.62430887974091398</v>
      </c>
      <c r="AY146" s="17">
        <v>0.78513474835916996</v>
      </c>
      <c r="AZ146" s="17">
        <v>0.81398344138575096</v>
      </c>
      <c r="BA146" s="17">
        <v>0.85324382149937095</v>
      </c>
      <c r="BB146" s="17">
        <v>0.88301739431946102</v>
      </c>
      <c r="BC146" s="17">
        <v>0.95113552121564604</v>
      </c>
      <c r="BD146" s="17">
        <v>0.477083565874313</v>
      </c>
      <c r="BE146" s="17">
        <v>0.51307348981546996</v>
      </c>
      <c r="BF146" s="17">
        <v>0.91166148029350502</v>
      </c>
      <c r="BG146" s="17">
        <v>0.75303718011594101</v>
      </c>
    </row>
    <row r="147" spans="2:59" x14ac:dyDescent="0.3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row>
    <row r="148" spans="2:59" x14ac:dyDescent="0.35">
      <c r="B148" s="6" t="s">
        <v>129</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row>
    <row r="149" spans="2:59" x14ac:dyDescent="0.35">
      <c r="B149" s="24" t="s">
        <v>86</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row>
    <row r="150" spans="2:59" x14ac:dyDescent="0.35">
      <c r="B150" t="s">
        <v>110</v>
      </c>
      <c r="C150" s="17">
        <v>0.161569977684098</v>
      </c>
      <c r="D150" s="17">
        <v>0.185053156506824</v>
      </c>
      <c r="E150" s="17">
        <v>0.14035910100342899</v>
      </c>
      <c r="F150" s="17"/>
      <c r="G150" s="17">
        <v>0.167513026649726</v>
      </c>
      <c r="H150" s="17">
        <v>0.120227685864695</v>
      </c>
      <c r="I150" s="17">
        <v>0.132985731103412</v>
      </c>
      <c r="J150" s="17">
        <v>0.12086945979647</v>
      </c>
      <c r="K150" s="17">
        <v>0.17118689013317701</v>
      </c>
      <c r="L150" s="17">
        <v>0.215861726396333</v>
      </c>
      <c r="M150" s="17"/>
      <c r="N150" s="17">
        <v>0.13395727179313099</v>
      </c>
      <c r="O150" s="17">
        <v>0.18180030196180699</v>
      </c>
      <c r="P150" s="17">
        <v>0.232930374184359</v>
      </c>
      <c r="Q150" s="17">
        <v>0.110790804846117</v>
      </c>
      <c r="R150" s="17">
        <v>0.17063682343324699</v>
      </c>
      <c r="S150" s="17"/>
      <c r="T150" s="17">
        <v>0.199487569990908</v>
      </c>
      <c r="U150" s="17">
        <v>0.152021048570157</v>
      </c>
      <c r="V150" s="17"/>
      <c r="W150" s="17">
        <v>0.17566331924901801</v>
      </c>
      <c r="X150" s="17">
        <v>0.15681704111036801</v>
      </c>
      <c r="Y150" s="17"/>
      <c r="Z150" s="17">
        <v>0.22184829934287201</v>
      </c>
      <c r="AA150" s="17">
        <v>0.119172780045287</v>
      </c>
      <c r="AB150" s="17">
        <v>0.128622475737106</v>
      </c>
      <c r="AC150" s="17"/>
      <c r="AD150" s="17">
        <v>0.18436818966908</v>
      </c>
      <c r="AE150" s="17">
        <v>0.11877257252028101</v>
      </c>
      <c r="AF150" s="17"/>
      <c r="AG150" s="17">
        <v>0.22119165044938099</v>
      </c>
      <c r="AH150" s="17">
        <v>8.4073293257373893E-2</v>
      </c>
      <c r="AI150" s="17">
        <v>0.22561491196538899</v>
      </c>
      <c r="AJ150" s="17"/>
      <c r="AK150" s="17">
        <v>0.16315948049477599</v>
      </c>
      <c r="AL150" s="17">
        <v>0.162818522938907</v>
      </c>
      <c r="AM150" s="17">
        <v>0.19013107153620001</v>
      </c>
      <c r="AN150" s="17"/>
      <c r="AO150" s="17">
        <v>0.33521776016723698</v>
      </c>
      <c r="AP150" s="17">
        <v>0.1421498639239</v>
      </c>
      <c r="AQ150" s="17">
        <v>0.17164916951436601</v>
      </c>
      <c r="AR150" s="17"/>
      <c r="AS150" s="17">
        <v>0.18200086645170399</v>
      </c>
      <c r="AT150" s="17">
        <v>0.118662557191395</v>
      </c>
      <c r="AU150" s="17">
        <v>0.21033131164654501</v>
      </c>
      <c r="AV150" s="17">
        <v>0.12935895851853901</v>
      </c>
      <c r="AW150" s="17">
        <v>0.207836766849612</v>
      </c>
      <c r="AX150" s="17">
        <v>0.12752019820792301</v>
      </c>
      <c r="AY150" s="17">
        <v>0.163797974079364</v>
      </c>
      <c r="AZ150" s="17">
        <v>0.133146753754153</v>
      </c>
      <c r="BA150" s="17">
        <v>0.127823400069737</v>
      </c>
      <c r="BB150" s="17">
        <v>0.197960454158078</v>
      </c>
      <c r="BC150" s="17">
        <v>0.15582125248457701</v>
      </c>
      <c r="BD150" s="17">
        <v>0.16782166968215501</v>
      </c>
      <c r="BE150" s="17">
        <v>0.10952302439525601</v>
      </c>
      <c r="BF150" s="17">
        <v>0</v>
      </c>
      <c r="BG150" s="17">
        <v>0.28916900112511701</v>
      </c>
    </row>
    <row r="151" spans="2:59" x14ac:dyDescent="0.35">
      <c r="B151" t="s">
        <v>111</v>
      </c>
      <c r="C151" s="17">
        <v>0.25172248265019598</v>
      </c>
      <c r="D151" s="17">
        <v>0.26499607405442299</v>
      </c>
      <c r="E151" s="17">
        <v>0.238334166822216</v>
      </c>
      <c r="F151" s="17"/>
      <c r="G151" s="17">
        <v>0.19632678607837001</v>
      </c>
      <c r="H151" s="17">
        <v>0.23936760539478399</v>
      </c>
      <c r="I151" s="17">
        <v>0.27989513086526902</v>
      </c>
      <c r="J151" s="17">
        <v>0.27992324268711199</v>
      </c>
      <c r="K151" s="17">
        <v>0.22644693530524199</v>
      </c>
      <c r="L151" s="17">
        <v>0.25485903425161099</v>
      </c>
      <c r="M151" s="17"/>
      <c r="N151" s="17">
        <v>0.26385823401455499</v>
      </c>
      <c r="O151" s="17">
        <v>0.23171497118529999</v>
      </c>
      <c r="P151" s="17">
        <v>0.281866778480304</v>
      </c>
      <c r="Q151" s="17">
        <v>0.26378215868184801</v>
      </c>
      <c r="R151" s="17">
        <v>0.177059541749397</v>
      </c>
      <c r="S151" s="17"/>
      <c r="T151" s="17">
        <v>0.24329155055231699</v>
      </c>
      <c r="U151" s="17">
        <v>0.253845675819099</v>
      </c>
      <c r="V151" s="17"/>
      <c r="W151" s="17">
        <v>0.26541546077783401</v>
      </c>
      <c r="X151" s="17">
        <v>0.243347931818997</v>
      </c>
      <c r="Y151" s="17"/>
      <c r="Z151" s="17">
        <v>0.23500017912222601</v>
      </c>
      <c r="AA151" s="17">
        <v>0.231220083874528</v>
      </c>
      <c r="AB151" s="17">
        <v>0.302292237346447</v>
      </c>
      <c r="AC151" s="17"/>
      <c r="AD151" s="17">
        <v>0.28772554997446997</v>
      </c>
      <c r="AE151" s="17">
        <v>0.18413657457845201</v>
      </c>
      <c r="AF151" s="17"/>
      <c r="AG151" s="17">
        <v>0.34705572521103201</v>
      </c>
      <c r="AH151" s="17">
        <v>0.30692756688120598</v>
      </c>
      <c r="AI151" s="17">
        <v>0.195586718234387</v>
      </c>
      <c r="AJ151" s="17"/>
      <c r="AK151" s="17">
        <v>0.33625185862302098</v>
      </c>
      <c r="AL151" s="17">
        <v>0.24154546717978601</v>
      </c>
      <c r="AM151" s="17">
        <v>0.16755624272192399</v>
      </c>
      <c r="AN151" s="17"/>
      <c r="AO151" s="17">
        <v>0.267781960638035</v>
      </c>
      <c r="AP151" s="17">
        <v>0.27435237194351297</v>
      </c>
      <c r="AQ151" s="17">
        <v>0.23784206344925601</v>
      </c>
      <c r="AR151" s="17"/>
      <c r="AS151" s="17">
        <v>0.20513877376953299</v>
      </c>
      <c r="AT151" s="17">
        <v>0.28194101508993502</v>
      </c>
      <c r="AU151" s="17">
        <v>0.145153922591088</v>
      </c>
      <c r="AV151" s="17">
        <v>0.281267854139989</v>
      </c>
      <c r="AW151" s="17">
        <v>0.30307972338697797</v>
      </c>
      <c r="AX151" s="17">
        <v>0.18719580083423201</v>
      </c>
      <c r="AY151" s="17">
        <v>0.266422272788849</v>
      </c>
      <c r="AZ151" s="17">
        <v>0.18821585157331699</v>
      </c>
      <c r="BA151" s="17">
        <v>0.32654170922022502</v>
      </c>
      <c r="BB151" s="17">
        <v>0.33720071003160201</v>
      </c>
      <c r="BC151" s="17">
        <v>0.28433238643981501</v>
      </c>
      <c r="BD151" s="17">
        <v>0.27822329937496598</v>
      </c>
      <c r="BE151" s="17">
        <v>0.223143213540997</v>
      </c>
      <c r="BF151" s="17">
        <v>0.59769923488377497</v>
      </c>
      <c r="BG151" s="17">
        <v>0.17162519467266099</v>
      </c>
    </row>
    <row r="152" spans="2:59" x14ac:dyDescent="0.35">
      <c r="B152" t="s">
        <v>112</v>
      </c>
      <c r="C152" s="17">
        <v>0.18952184373959599</v>
      </c>
      <c r="D152" s="17">
        <v>0.196449144007732</v>
      </c>
      <c r="E152" s="17">
        <v>0.181789364838428</v>
      </c>
      <c r="F152" s="17"/>
      <c r="G152" s="17">
        <v>0.23212006059507501</v>
      </c>
      <c r="H152" s="17">
        <v>0.27872933041091902</v>
      </c>
      <c r="I152" s="17">
        <v>0.154376631482597</v>
      </c>
      <c r="J152" s="17">
        <v>0.13105164903789299</v>
      </c>
      <c r="K152" s="17">
        <v>0.190007319602709</v>
      </c>
      <c r="L152" s="17">
        <v>0.19537433353972999</v>
      </c>
      <c r="M152" s="17"/>
      <c r="N152" s="17">
        <v>0.194696868122161</v>
      </c>
      <c r="O152" s="17">
        <v>0.194778471140128</v>
      </c>
      <c r="P152" s="17">
        <v>0.15362321569007101</v>
      </c>
      <c r="Q152" s="17">
        <v>0.198866662984264</v>
      </c>
      <c r="R152" s="17">
        <v>0.21305540964170799</v>
      </c>
      <c r="S152" s="17"/>
      <c r="T152" s="17">
        <v>0.223306926762045</v>
      </c>
      <c r="U152" s="17">
        <v>0.18101361989775699</v>
      </c>
      <c r="V152" s="17"/>
      <c r="W152" s="17">
        <v>0.213261057883323</v>
      </c>
      <c r="X152" s="17">
        <v>0.16712078133077199</v>
      </c>
      <c r="Y152" s="17"/>
      <c r="Z152" s="17">
        <v>0.194024324681835</v>
      </c>
      <c r="AA152" s="17">
        <v>0.23516280261380401</v>
      </c>
      <c r="AB152" s="17">
        <v>0.18985922395727001</v>
      </c>
      <c r="AC152" s="17"/>
      <c r="AD152" s="17">
        <v>0.182363411314305</v>
      </c>
      <c r="AE152" s="17">
        <v>0.20295984199335401</v>
      </c>
      <c r="AF152" s="17"/>
      <c r="AG152" s="17">
        <v>0.13614364143284299</v>
      </c>
      <c r="AH152" s="17">
        <v>0.222555280972453</v>
      </c>
      <c r="AI152" s="17">
        <v>0.17480788109925799</v>
      </c>
      <c r="AJ152" s="17"/>
      <c r="AK152" s="17">
        <v>0.19723690427565699</v>
      </c>
      <c r="AL152" s="17">
        <v>0.18522935017220901</v>
      </c>
      <c r="AM152" s="17">
        <v>0.186960272526522</v>
      </c>
      <c r="AN152" s="17"/>
      <c r="AO152" s="17">
        <v>0.142971982514941</v>
      </c>
      <c r="AP152" s="17">
        <v>0.20028707888533201</v>
      </c>
      <c r="AQ152" s="17">
        <v>0.179261370789285</v>
      </c>
      <c r="AR152" s="17"/>
      <c r="AS152" s="17">
        <v>0.16022565874141301</v>
      </c>
      <c r="AT152" s="17">
        <v>0.18299106236448501</v>
      </c>
      <c r="AU152" s="17">
        <v>0.110881190591925</v>
      </c>
      <c r="AV152" s="17">
        <v>0.16697028311391199</v>
      </c>
      <c r="AW152" s="17">
        <v>0.17333239464059499</v>
      </c>
      <c r="AX152" s="17">
        <v>0.27477945813219601</v>
      </c>
      <c r="AY152" s="17">
        <v>0.17590400078736301</v>
      </c>
      <c r="AZ152" s="17">
        <v>0.27587174600501901</v>
      </c>
      <c r="BA152" s="17">
        <v>0.19992796422492301</v>
      </c>
      <c r="BB152" s="17">
        <v>0.18981448948138799</v>
      </c>
      <c r="BC152" s="17">
        <v>0.208024126934792</v>
      </c>
      <c r="BD152" s="17">
        <v>0.12981485842811999</v>
      </c>
      <c r="BE152" s="17">
        <v>0.26338596618031002</v>
      </c>
      <c r="BF152" s="17">
        <v>8.12783834943413E-2</v>
      </c>
      <c r="BG152" s="17">
        <v>0.26149997276423997</v>
      </c>
    </row>
    <row r="153" spans="2:59" x14ac:dyDescent="0.35">
      <c r="B153" t="s">
        <v>113</v>
      </c>
      <c r="C153" s="17">
        <v>0.14924788948824899</v>
      </c>
      <c r="D153" s="17">
        <v>0.133611091973309</v>
      </c>
      <c r="E153" s="17">
        <v>0.164429739081141</v>
      </c>
      <c r="F153" s="17"/>
      <c r="G153" s="17">
        <v>0.15826700975167099</v>
      </c>
      <c r="H153" s="17">
        <v>0.117908975781209</v>
      </c>
      <c r="I153" s="17">
        <v>0.13384611980615399</v>
      </c>
      <c r="J153" s="17">
        <v>0.17980436984266801</v>
      </c>
      <c r="K153" s="17">
        <v>0.17797787327377301</v>
      </c>
      <c r="L153" s="17">
        <v>0.130296804881467</v>
      </c>
      <c r="M153" s="17"/>
      <c r="N153" s="17">
        <v>0.14104466700599</v>
      </c>
      <c r="O153" s="17">
        <v>0.19303247279381899</v>
      </c>
      <c r="P153" s="17">
        <v>0.11802756916088999</v>
      </c>
      <c r="Q153" s="17">
        <v>0.161066922928851</v>
      </c>
      <c r="R153" s="17">
        <v>0.12267377999908199</v>
      </c>
      <c r="S153" s="17"/>
      <c r="T153" s="17">
        <v>0.11237641777897101</v>
      </c>
      <c r="U153" s="17">
        <v>0.15853337013875199</v>
      </c>
      <c r="V153" s="17"/>
      <c r="W153" s="17">
        <v>0.120127998508728</v>
      </c>
      <c r="X153" s="17">
        <v>0.16922422338019699</v>
      </c>
      <c r="Y153" s="17"/>
      <c r="Z153" s="17">
        <v>0.120647593411881</v>
      </c>
      <c r="AA153" s="17">
        <v>0.19062572775950801</v>
      </c>
      <c r="AB153" s="17">
        <v>0.149459422927714</v>
      </c>
      <c r="AC153" s="17"/>
      <c r="AD153" s="17">
        <v>0.11994842464029901</v>
      </c>
      <c r="AE153" s="17">
        <v>0.20424961808901501</v>
      </c>
      <c r="AF153" s="17"/>
      <c r="AG153" s="17">
        <v>0.10991963263812</v>
      </c>
      <c r="AH153" s="17">
        <v>0.187135127823707</v>
      </c>
      <c r="AI153" s="17">
        <v>0.120680206626435</v>
      </c>
      <c r="AJ153" s="17"/>
      <c r="AK153" s="17">
        <v>0.107003341447388</v>
      </c>
      <c r="AL153" s="17">
        <v>0.159016325014598</v>
      </c>
      <c r="AM153" s="17">
        <v>0.15731087986773801</v>
      </c>
      <c r="AN153" s="17"/>
      <c r="AO153" s="17">
        <v>0.12911133607046801</v>
      </c>
      <c r="AP153" s="17">
        <v>0.157137857552896</v>
      </c>
      <c r="AQ153" s="17">
        <v>0.12738346558437</v>
      </c>
      <c r="AR153" s="17"/>
      <c r="AS153" s="17">
        <v>0.146649683870094</v>
      </c>
      <c r="AT153" s="17">
        <v>0.16598464612577901</v>
      </c>
      <c r="AU153" s="17">
        <v>0.15766125510146101</v>
      </c>
      <c r="AV153" s="17">
        <v>0.17350883501744099</v>
      </c>
      <c r="AW153" s="17">
        <v>0.13292727533776999</v>
      </c>
      <c r="AX153" s="17">
        <v>0.189930113233091</v>
      </c>
      <c r="AY153" s="17">
        <v>0.199731723308228</v>
      </c>
      <c r="AZ153" s="17">
        <v>9.8248886179309797E-2</v>
      </c>
      <c r="BA153" s="17">
        <v>0.14012645874604701</v>
      </c>
      <c r="BB153" s="17">
        <v>0.112359959855453</v>
      </c>
      <c r="BC153" s="17">
        <v>9.6374487961067096E-2</v>
      </c>
      <c r="BD153" s="17">
        <v>0.12592476600024599</v>
      </c>
      <c r="BE153" s="17">
        <v>0.223041973096722</v>
      </c>
      <c r="BF153" s="17">
        <v>0.106226107991202</v>
      </c>
      <c r="BG153" s="17">
        <v>8.5221946530324402E-2</v>
      </c>
    </row>
    <row r="154" spans="2:59" x14ac:dyDescent="0.35">
      <c r="B154" t="s">
        <v>114</v>
      </c>
      <c r="C154" s="17">
        <v>7.0459325744973905E-2</v>
      </c>
      <c r="D154" s="17">
        <v>7.0972697970926105E-2</v>
      </c>
      <c r="E154" s="17">
        <v>7.0271359542002101E-2</v>
      </c>
      <c r="F154" s="17"/>
      <c r="G154" s="17">
        <v>9.3610171388336799E-2</v>
      </c>
      <c r="H154" s="17">
        <v>6.5663454374293301E-2</v>
      </c>
      <c r="I154" s="17">
        <v>0.102144998295645</v>
      </c>
      <c r="J154" s="17">
        <v>7.5859499250734E-2</v>
      </c>
      <c r="K154" s="17">
        <v>5.3973091139715698E-2</v>
      </c>
      <c r="L154" s="17">
        <v>5.5097218240886099E-2</v>
      </c>
      <c r="M154" s="17"/>
      <c r="N154" s="17">
        <v>7.4040945015557094E-2</v>
      </c>
      <c r="O154" s="17">
        <v>8.41241520896574E-2</v>
      </c>
      <c r="P154" s="17">
        <v>6.2012985721206101E-2</v>
      </c>
      <c r="Q154" s="17">
        <v>6.28373399248775E-2</v>
      </c>
      <c r="R154" s="17">
        <v>6.8538460468912696E-2</v>
      </c>
      <c r="S154" s="17"/>
      <c r="T154" s="17">
        <v>9.1897251420640494E-2</v>
      </c>
      <c r="U154" s="17">
        <v>6.5060532726407494E-2</v>
      </c>
      <c r="V154" s="17"/>
      <c r="W154" s="17">
        <v>6.6275726909444194E-2</v>
      </c>
      <c r="X154" s="17">
        <v>7.4320373655072797E-2</v>
      </c>
      <c r="Y154" s="17"/>
      <c r="Z154" s="17">
        <v>7.6554107122280807E-2</v>
      </c>
      <c r="AA154" s="17">
        <v>7.2467689631901006E-2</v>
      </c>
      <c r="AB154" s="17">
        <v>6.7239479557824805E-2</v>
      </c>
      <c r="AC154" s="17"/>
      <c r="AD154" s="17">
        <v>7.2703549563697706E-2</v>
      </c>
      <c r="AE154" s="17">
        <v>6.6246409569289497E-2</v>
      </c>
      <c r="AF154" s="17"/>
      <c r="AG154" s="17">
        <v>4.2261498947592402E-2</v>
      </c>
      <c r="AH154" s="17">
        <v>8.2031623589748304E-2</v>
      </c>
      <c r="AI154" s="17">
        <v>6.9649365569657798E-2</v>
      </c>
      <c r="AJ154" s="17"/>
      <c r="AK154" s="17">
        <v>6.2370781843297397E-2</v>
      </c>
      <c r="AL154" s="17">
        <v>8.8130673674461202E-2</v>
      </c>
      <c r="AM154" s="17">
        <v>4.0470556317299497E-2</v>
      </c>
      <c r="AN154" s="17"/>
      <c r="AO154" s="17">
        <v>0</v>
      </c>
      <c r="AP154" s="17">
        <v>7.1766131477880205E-2</v>
      </c>
      <c r="AQ154" s="17">
        <v>8.4557771253044395E-2</v>
      </c>
      <c r="AR154" s="17"/>
      <c r="AS154" s="17">
        <v>8.9508855785990701E-2</v>
      </c>
      <c r="AT154" s="17">
        <v>3.2070624941123498E-2</v>
      </c>
      <c r="AU154" s="17">
        <v>9.8288306230784994E-2</v>
      </c>
      <c r="AV154" s="17">
        <v>9.4659193770805505E-2</v>
      </c>
      <c r="AW154" s="17">
        <v>5.7046731884669799E-2</v>
      </c>
      <c r="AX154" s="17">
        <v>2.4594536481213101E-2</v>
      </c>
      <c r="AY154" s="17">
        <v>7.9879459438850095E-2</v>
      </c>
      <c r="AZ154" s="17">
        <v>0.114948209644646</v>
      </c>
      <c r="BA154" s="17">
        <v>8.9482861189197002E-2</v>
      </c>
      <c r="BB154" s="17">
        <v>2.9406495321233399E-2</v>
      </c>
      <c r="BC154" s="17">
        <v>6.7499615579424493E-2</v>
      </c>
      <c r="BD154" s="17">
        <v>5.7957970100752501E-2</v>
      </c>
      <c r="BE154" s="17">
        <v>0</v>
      </c>
      <c r="BF154" s="17">
        <v>3.0691052677803001E-2</v>
      </c>
      <c r="BG154" s="17">
        <v>0</v>
      </c>
    </row>
    <row r="155" spans="2:59" x14ac:dyDescent="0.35">
      <c r="B155" t="s">
        <v>115</v>
      </c>
      <c r="C155" s="17">
        <v>8.1898360878089702E-2</v>
      </c>
      <c r="D155" s="17">
        <v>6.5524929090512204E-2</v>
      </c>
      <c r="E155" s="17">
        <v>9.7488975649317897E-2</v>
      </c>
      <c r="F155" s="17"/>
      <c r="G155" s="17">
        <v>7.6118425798945497E-2</v>
      </c>
      <c r="H155" s="17">
        <v>7.8207983681332402E-2</v>
      </c>
      <c r="I155" s="17">
        <v>4.8904106307522503E-2</v>
      </c>
      <c r="J155" s="17">
        <v>9.6436709018855302E-2</v>
      </c>
      <c r="K155" s="17">
        <v>6.5582000929441497E-2</v>
      </c>
      <c r="L155" s="17">
        <v>0.103169800866533</v>
      </c>
      <c r="M155" s="17"/>
      <c r="N155" s="17">
        <v>0.106979473885329</v>
      </c>
      <c r="O155" s="17">
        <v>4.9375480756341301E-2</v>
      </c>
      <c r="P155" s="17">
        <v>6.6097525903033305E-2</v>
      </c>
      <c r="Q155" s="17">
        <v>8.5531816256226301E-2</v>
      </c>
      <c r="R155" s="17">
        <v>9.95750896654648E-2</v>
      </c>
      <c r="S155" s="17"/>
      <c r="T155" s="17">
        <v>7.5756953744128705E-2</v>
      </c>
      <c r="U155" s="17">
        <v>8.3444974410603098E-2</v>
      </c>
      <c r="V155" s="17"/>
      <c r="W155" s="17">
        <v>8.3522890888318393E-2</v>
      </c>
      <c r="X155" s="17">
        <v>8.2941024279994099E-2</v>
      </c>
      <c r="Y155" s="17"/>
      <c r="Z155" s="17">
        <v>8.1822216357940597E-2</v>
      </c>
      <c r="AA155" s="17">
        <v>7.7628858624448599E-2</v>
      </c>
      <c r="AB155" s="17">
        <v>7.86423053625772E-2</v>
      </c>
      <c r="AC155" s="17"/>
      <c r="AD155" s="17">
        <v>8.0908239361953405E-2</v>
      </c>
      <c r="AE155" s="17">
        <v>8.3757043116653399E-2</v>
      </c>
      <c r="AF155" s="17"/>
      <c r="AG155" s="17">
        <v>7.0931912027476104E-2</v>
      </c>
      <c r="AH155" s="17">
        <v>7.4404207135556497E-2</v>
      </c>
      <c r="AI155" s="17">
        <v>9.3371449954506205E-2</v>
      </c>
      <c r="AJ155" s="17"/>
      <c r="AK155" s="17">
        <v>7.0373960894902596E-2</v>
      </c>
      <c r="AL155" s="17">
        <v>9.4716111106658396E-2</v>
      </c>
      <c r="AM155" s="17">
        <v>6.7808050053714194E-2</v>
      </c>
      <c r="AN155" s="17"/>
      <c r="AO155" s="17">
        <v>6.4987526109819796E-2</v>
      </c>
      <c r="AP155" s="17">
        <v>9.2404063752275806E-2</v>
      </c>
      <c r="AQ155" s="17">
        <v>7.8149821960478996E-2</v>
      </c>
      <c r="AR155" s="17"/>
      <c r="AS155" s="17">
        <v>4.7594083966253801E-2</v>
      </c>
      <c r="AT155" s="17">
        <v>6.9915782880539595E-2</v>
      </c>
      <c r="AU155" s="17">
        <v>0.13196155609153101</v>
      </c>
      <c r="AV155" s="17">
        <v>8.4444016272918795E-2</v>
      </c>
      <c r="AW155" s="17">
        <v>5.0899819670666202E-2</v>
      </c>
      <c r="AX155" s="17">
        <v>0.10738565525115901</v>
      </c>
      <c r="AY155" s="17">
        <v>4.1246577333788399E-2</v>
      </c>
      <c r="AZ155" s="17">
        <v>7.4762925210211995E-2</v>
      </c>
      <c r="BA155" s="17">
        <v>5.8158071433333597E-2</v>
      </c>
      <c r="BB155" s="17">
        <v>0.110155778131676</v>
      </c>
      <c r="BC155" s="17">
        <v>0.13377022157424701</v>
      </c>
      <c r="BD155" s="17">
        <v>0.13820637939345001</v>
      </c>
      <c r="BE155" s="17">
        <v>5.3438605934774203E-2</v>
      </c>
      <c r="BF155" s="17">
        <v>0.100154521658483</v>
      </c>
      <c r="BG155" s="17">
        <v>9.2926447049139702E-2</v>
      </c>
    </row>
    <row r="156" spans="2:59" x14ac:dyDescent="0.35">
      <c r="B156" t="s">
        <v>116</v>
      </c>
      <c r="C156" s="17">
        <v>6.9185235797662697E-2</v>
      </c>
      <c r="D156" s="17">
        <v>7.0659740382334704E-2</v>
      </c>
      <c r="E156" s="17">
        <v>6.8096646286896004E-2</v>
      </c>
      <c r="F156" s="17"/>
      <c r="G156" s="17">
        <v>4.1532870286878097E-2</v>
      </c>
      <c r="H156" s="17">
        <v>6.2231915620853902E-2</v>
      </c>
      <c r="I156" s="17">
        <v>9.4655356019220899E-2</v>
      </c>
      <c r="J156" s="17">
        <v>7.9395654375566199E-2</v>
      </c>
      <c r="K156" s="17">
        <v>0.10351413426575901</v>
      </c>
      <c r="L156" s="17">
        <v>3.86386227721707E-2</v>
      </c>
      <c r="M156" s="17"/>
      <c r="N156" s="17">
        <v>7.1782173660679904E-2</v>
      </c>
      <c r="O156" s="17">
        <v>3.4935159849065402E-2</v>
      </c>
      <c r="P156" s="17">
        <v>5.2883710898849502E-2</v>
      </c>
      <c r="Q156" s="17">
        <v>9.4161612523227994E-2</v>
      </c>
      <c r="R156" s="17">
        <v>0.101387395174498</v>
      </c>
      <c r="S156" s="17"/>
      <c r="T156" s="17">
        <v>5.1470914607877102E-2</v>
      </c>
      <c r="U156" s="17">
        <v>7.3646299569173401E-2</v>
      </c>
      <c r="V156" s="17"/>
      <c r="W156" s="17">
        <v>6.5310445681027104E-2</v>
      </c>
      <c r="X156" s="17">
        <v>7.4100571338281698E-2</v>
      </c>
      <c r="Y156" s="17"/>
      <c r="Z156" s="17">
        <v>5.7056546339428998E-2</v>
      </c>
      <c r="AA156" s="17">
        <v>5.9805151968128002E-2</v>
      </c>
      <c r="AB156" s="17">
        <v>7.2667033234326397E-2</v>
      </c>
      <c r="AC156" s="17"/>
      <c r="AD156" s="17">
        <v>6.2907622906214197E-2</v>
      </c>
      <c r="AE156" s="17">
        <v>8.0969736378405197E-2</v>
      </c>
      <c r="AF156" s="17"/>
      <c r="AG156" s="17">
        <v>5.8301865840832703E-2</v>
      </c>
      <c r="AH156" s="17">
        <v>3.4217608762750103E-2</v>
      </c>
      <c r="AI156" s="17">
        <v>0.104308409813652</v>
      </c>
      <c r="AJ156" s="17"/>
      <c r="AK156" s="17">
        <v>5.4212314159423902E-2</v>
      </c>
      <c r="AL156" s="17">
        <v>5.8951749775157401E-2</v>
      </c>
      <c r="AM156" s="17">
        <v>0.15081160543357</v>
      </c>
      <c r="AN156" s="17"/>
      <c r="AO156" s="17">
        <v>4.7425312531042901E-2</v>
      </c>
      <c r="AP156" s="17">
        <v>5.09117113933431E-2</v>
      </c>
      <c r="AQ156" s="17">
        <v>0.10106547173203401</v>
      </c>
      <c r="AR156" s="17"/>
      <c r="AS156" s="17">
        <v>7.5471653720722606E-2</v>
      </c>
      <c r="AT156" s="17">
        <v>9.1269274645706305E-2</v>
      </c>
      <c r="AU156" s="17">
        <v>0.13463884540677401</v>
      </c>
      <c r="AV156" s="17">
        <v>4.4271819277689299E-2</v>
      </c>
      <c r="AW156" s="17">
        <v>5.4916951545018598E-2</v>
      </c>
      <c r="AX156" s="17">
        <v>6.4128308569232101E-2</v>
      </c>
      <c r="AY156" s="17">
        <v>6.3744100978032903E-2</v>
      </c>
      <c r="AZ156" s="17">
        <v>8.3065487784123801E-2</v>
      </c>
      <c r="BA156" s="17">
        <v>5.7939535116537599E-2</v>
      </c>
      <c r="BB156" s="17">
        <v>2.3102113020568499E-2</v>
      </c>
      <c r="BC156" s="17">
        <v>5.4177909026077303E-2</v>
      </c>
      <c r="BD156" s="17">
        <v>0.102051057020311</v>
      </c>
      <c r="BE156" s="17">
        <v>0.12746721685194101</v>
      </c>
      <c r="BF156" s="17">
        <v>8.3950699294395498E-2</v>
      </c>
      <c r="BG156" s="17">
        <v>9.95574378585182E-2</v>
      </c>
    </row>
    <row r="157" spans="2:59" x14ac:dyDescent="0.35">
      <c r="B157" t="s">
        <v>117</v>
      </c>
      <c r="C157" s="17">
        <v>2.6394884017134999E-2</v>
      </c>
      <c r="D157" s="17">
        <v>1.27331660139385E-2</v>
      </c>
      <c r="E157" s="17">
        <v>3.9230646776570899E-2</v>
      </c>
      <c r="F157" s="17"/>
      <c r="G157" s="17">
        <v>3.4511649450997099E-2</v>
      </c>
      <c r="H157" s="17">
        <v>3.7663048871913601E-2</v>
      </c>
      <c r="I157" s="17">
        <v>5.31919261201802E-2</v>
      </c>
      <c r="J157" s="17">
        <v>3.6659415990702403E-2</v>
      </c>
      <c r="K157" s="17">
        <v>1.13117553501833E-2</v>
      </c>
      <c r="L157" s="17">
        <v>6.7024590512693299E-3</v>
      </c>
      <c r="M157" s="17"/>
      <c r="N157" s="17">
        <v>1.3640366502597199E-2</v>
      </c>
      <c r="O157" s="17">
        <v>3.0238990223881799E-2</v>
      </c>
      <c r="P157" s="17">
        <v>3.2557839961287798E-2</v>
      </c>
      <c r="Q157" s="17">
        <v>2.29626818545892E-2</v>
      </c>
      <c r="R157" s="17">
        <v>4.7073499867689897E-2</v>
      </c>
      <c r="S157" s="17"/>
      <c r="T157" s="17">
        <v>2.41241514311283E-3</v>
      </c>
      <c r="U157" s="17">
        <v>3.24344788680501E-2</v>
      </c>
      <c r="V157" s="17"/>
      <c r="W157" s="17">
        <v>1.04231001023077E-2</v>
      </c>
      <c r="X157" s="17">
        <v>3.2128053086318199E-2</v>
      </c>
      <c r="Y157" s="17"/>
      <c r="Z157" s="17">
        <v>1.3046733621536299E-2</v>
      </c>
      <c r="AA157" s="17">
        <v>1.3916905482394401E-2</v>
      </c>
      <c r="AB157" s="17">
        <v>1.12178218767341E-2</v>
      </c>
      <c r="AC157" s="17"/>
      <c r="AD157" s="17">
        <v>9.0750125699804104E-3</v>
      </c>
      <c r="AE157" s="17">
        <v>5.8908203754549797E-2</v>
      </c>
      <c r="AF157" s="17"/>
      <c r="AG157" s="17">
        <v>1.41940734527231E-2</v>
      </c>
      <c r="AH157" s="17">
        <v>8.6552915772051299E-3</v>
      </c>
      <c r="AI157" s="17">
        <v>1.59810567367147E-2</v>
      </c>
      <c r="AJ157" s="17"/>
      <c r="AK157" s="17">
        <v>9.3913582615340503E-3</v>
      </c>
      <c r="AL157" s="17">
        <v>9.5918001382229705E-3</v>
      </c>
      <c r="AM157" s="17">
        <v>3.89513215430322E-2</v>
      </c>
      <c r="AN157" s="17"/>
      <c r="AO157" s="17">
        <v>1.25041219684564E-2</v>
      </c>
      <c r="AP157" s="17">
        <v>1.0990921070859E-2</v>
      </c>
      <c r="AQ157" s="17">
        <v>2.0090865717166301E-2</v>
      </c>
      <c r="AR157" s="17"/>
      <c r="AS157" s="17">
        <v>9.3410423694289799E-2</v>
      </c>
      <c r="AT157" s="17">
        <v>5.7165036761035903E-2</v>
      </c>
      <c r="AU157" s="17">
        <v>1.10836123398918E-2</v>
      </c>
      <c r="AV157" s="17">
        <v>2.5519039888705301E-2</v>
      </c>
      <c r="AW157" s="17">
        <v>1.9960336684691101E-2</v>
      </c>
      <c r="AX157" s="17">
        <v>2.44659292909538E-2</v>
      </c>
      <c r="AY157" s="17">
        <v>9.2738912855253406E-3</v>
      </c>
      <c r="AZ157" s="17">
        <v>3.1740139849218203E-2</v>
      </c>
      <c r="BA157" s="17">
        <v>0</v>
      </c>
      <c r="BB157" s="17">
        <v>0</v>
      </c>
      <c r="BC157" s="17">
        <v>0</v>
      </c>
      <c r="BD157" s="17">
        <v>0</v>
      </c>
      <c r="BE157" s="17">
        <v>0</v>
      </c>
      <c r="BF157" s="17">
        <v>0</v>
      </c>
      <c r="BG157" s="17">
        <v>0</v>
      </c>
    </row>
    <row r="158" spans="2:59" x14ac:dyDescent="0.35">
      <c r="B158" t="s">
        <v>118</v>
      </c>
      <c r="C158" s="17">
        <v>0.60281430407388903</v>
      </c>
      <c r="D158" s="17">
        <v>0.64649837456897996</v>
      </c>
      <c r="E158" s="17">
        <v>0.56048263266407194</v>
      </c>
      <c r="F158" s="17"/>
      <c r="G158" s="17">
        <v>0.59595987332317202</v>
      </c>
      <c r="H158" s="17">
        <v>0.63832462167039805</v>
      </c>
      <c r="I158" s="17">
        <v>0.56725749345127796</v>
      </c>
      <c r="J158" s="17">
        <v>0.53184435152147402</v>
      </c>
      <c r="K158" s="17">
        <v>0.58764114504112797</v>
      </c>
      <c r="L158" s="17">
        <v>0.66609509418767399</v>
      </c>
      <c r="M158" s="17"/>
      <c r="N158" s="17">
        <v>0.59251237392984701</v>
      </c>
      <c r="O158" s="17">
        <v>0.60829374428723504</v>
      </c>
      <c r="P158" s="17">
        <v>0.66842036835473295</v>
      </c>
      <c r="Q158" s="17">
        <v>0.57343962651222802</v>
      </c>
      <c r="R158" s="17">
        <v>0.56075177482435301</v>
      </c>
      <c r="S158" s="17"/>
      <c r="T158" s="17">
        <v>0.66608604730526999</v>
      </c>
      <c r="U158" s="17">
        <v>0.58688034428701397</v>
      </c>
      <c r="V158" s="17"/>
      <c r="W158" s="17">
        <v>0.65433983791017403</v>
      </c>
      <c r="X158" s="17">
        <v>0.56728575426013705</v>
      </c>
      <c r="Y158" s="17"/>
      <c r="Z158" s="17">
        <v>0.65087280314693197</v>
      </c>
      <c r="AA158" s="17">
        <v>0.58555566653362001</v>
      </c>
      <c r="AB158" s="17">
        <v>0.62077393704082295</v>
      </c>
      <c r="AC158" s="17"/>
      <c r="AD158" s="17">
        <v>0.65445715095785495</v>
      </c>
      <c r="AE158" s="17">
        <v>0.505868989092087</v>
      </c>
      <c r="AF158" s="17"/>
      <c r="AG158" s="17">
        <v>0.70439101709325602</v>
      </c>
      <c r="AH158" s="17">
        <v>0.61355614111103296</v>
      </c>
      <c r="AI158" s="17">
        <v>0.59600951129903401</v>
      </c>
      <c r="AJ158" s="17"/>
      <c r="AK158" s="17">
        <v>0.69664824339345399</v>
      </c>
      <c r="AL158" s="17">
        <v>0.58959334029090205</v>
      </c>
      <c r="AM158" s="17">
        <v>0.54464758678464598</v>
      </c>
      <c r="AN158" s="17"/>
      <c r="AO158" s="17">
        <v>0.74597170332021301</v>
      </c>
      <c r="AP158" s="17">
        <v>0.61678931475274601</v>
      </c>
      <c r="AQ158" s="17">
        <v>0.58875260375290706</v>
      </c>
      <c r="AR158" s="17"/>
      <c r="AS158" s="17">
        <v>0.54736529896264996</v>
      </c>
      <c r="AT158" s="17">
        <v>0.58359463464581596</v>
      </c>
      <c r="AU158" s="17">
        <v>0.46636642482955798</v>
      </c>
      <c r="AV158" s="17">
        <v>0.57759709577244001</v>
      </c>
      <c r="AW158" s="17">
        <v>0.68424888487718405</v>
      </c>
      <c r="AX158" s="17">
        <v>0.58949545717435103</v>
      </c>
      <c r="AY158" s="17">
        <v>0.60612424765557504</v>
      </c>
      <c r="AZ158" s="17">
        <v>0.59723435133249003</v>
      </c>
      <c r="BA158" s="17">
        <v>0.65429307351488497</v>
      </c>
      <c r="BB158" s="17">
        <v>0.72497565367106898</v>
      </c>
      <c r="BC158" s="17">
        <v>0.64817776585918396</v>
      </c>
      <c r="BD158" s="17">
        <v>0.575859827485241</v>
      </c>
      <c r="BE158" s="17">
        <v>0.59605220411656301</v>
      </c>
      <c r="BF158" s="17">
        <v>0.67897761837811599</v>
      </c>
      <c r="BG158" s="17">
        <v>0.722294168562018</v>
      </c>
    </row>
    <row r="159" spans="2:59" x14ac:dyDescent="0.35">
      <c r="B159" t="s">
        <v>119</v>
      </c>
      <c r="C159" s="17">
        <v>0.22154292242072601</v>
      </c>
      <c r="D159" s="17">
        <v>0.207157367443773</v>
      </c>
      <c r="E159" s="17">
        <v>0.23585698147821599</v>
      </c>
      <c r="F159" s="17"/>
      <c r="G159" s="17">
        <v>0.21126146747416</v>
      </c>
      <c r="H159" s="17">
        <v>0.20610335367648</v>
      </c>
      <c r="I159" s="17">
        <v>0.24570446062238799</v>
      </c>
      <c r="J159" s="17">
        <v>0.25169186264515497</v>
      </c>
      <c r="K159" s="17">
        <v>0.22306922633491599</v>
      </c>
      <c r="L159" s="17">
        <v>0.19690564187958901</v>
      </c>
      <c r="M159" s="17"/>
      <c r="N159" s="17">
        <v>0.25280259256156601</v>
      </c>
      <c r="O159" s="17">
        <v>0.16843479269506401</v>
      </c>
      <c r="P159" s="17">
        <v>0.180994222523089</v>
      </c>
      <c r="Q159" s="17">
        <v>0.24253076870433199</v>
      </c>
      <c r="R159" s="17">
        <v>0.26950094530887603</v>
      </c>
      <c r="S159" s="17"/>
      <c r="T159" s="17">
        <v>0.21912511977264601</v>
      </c>
      <c r="U159" s="17">
        <v>0.22215180670618401</v>
      </c>
      <c r="V159" s="17"/>
      <c r="W159" s="17">
        <v>0.21510906347879</v>
      </c>
      <c r="X159" s="17">
        <v>0.23136196927334901</v>
      </c>
      <c r="Y159" s="17"/>
      <c r="Z159" s="17">
        <v>0.21543286981965001</v>
      </c>
      <c r="AA159" s="17">
        <v>0.20990170022447799</v>
      </c>
      <c r="AB159" s="17">
        <v>0.21854881815472799</v>
      </c>
      <c r="AC159" s="17"/>
      <c r="AD159" s="17">
        <v>0.21651941183186499</v>
      </c>
      <c r="AE159" s="17">
        <v>0.23097318906434799</v>
      </c>
      <c r="AF159" s="17"/>
      <c r="AG159" s="17">
        <v>0.17149527681590099</v>
      </c>
      <c r="AH159" s="17">
        <v>0.19065343948805499</v>
      </c>
      <c r="AI159" s="17">
        <v>0.267329225337816</v>
      </c>
      <c r="AJ159" s="17"/>
      <c r="AK159" s="17">
        <v>0.18695705689762401</v>
      </c>
      <c r="AL159" s="17">
        <v>0.24179853455627701</v>
      </c>
      <c r="AM159" s="17">
        <v>0.25909021180458303</v>
      </c>
      <c r="AN159" s="17"/>
      <c r="AO159" s="17">
        <v>0.112412838640863</v>
      </c>
      <c r="AP159" s="17">
        <v>0.21508190662349899</v>
      </c>
      <c r="AQ159" s="17">
        <v>0.26377306494555702</v>
      </c>
      <c r="AR159" s="17"/>
      <c r="AS159" s="17">
        <v>0.21257459347296701</v>
      </c>
      <c r="AT159" s="17">
        <v>0.19325568246736899</v>
      </c>
      <c r="AU159" s="17">
        <v>0.36488870772908999</v>
      </c>
      <c r="AV159" s="17">
        <v>0.22337502932141401</v>
      </c>
      <c r="AW159" s="17">
        <v>0.16286350310035499</v>
      </c>
      <c r="AX159" s="17">
        <v>0.19610850030160401</v>
      </c>
      <c r="AY159" s="17">
        <v>0.18487013775067099</v>
      </c>
      <c r="AZ159" s="17">
        <v>0.272776622638982</v>
      </c>
      <c r="BA159" s="17">
        <v>0.20558046773906799</v>
      </c>
      <c r="BB159" s="17">
        <v>0.162664386473478</v>
      </c>
      <c r="BC159" s="17">
        <v>0.25544774617974902</v>
      </c>
      <c r="BD159" s="17">
        <v>0.298215406514513</v>
      </c>
      <c r="BE159" s="17">
        <v>0.18090582278671499</v>
      </c>
      <c r="BF159" s="17">
        <v>0.21479627363068199</v>
      </c>
      <c r="BG159" s="17">
        <v>0.192483884907658</v>
      </c>
    </row>
    <row r="160" spans="2:59" x14ac:dyDescent="0.35">
      <c r="B160" t="s">
        <v>120</v>
      </c>
      <c r="C160" s="17">
        <v>0.38127138165316299</v>
      </c>
      <c r="D160" s="17">
        <v>0.43934100712520702</v>
      </c>
      <c r="E160" s="17">
        <v>0.32462565118585601</v>
      </c>
      <c r="F160" s="17"/>
      <c r="G160" s="17">
        <v>0.38469840584901099</v>
      </c>
      <c r="H160" s="17">
        <v>0.43222126799391802</v>
      </c>
      <c r="I160" s="17">
        <v>0.32155303282888897</v>
      </c>
      <c r="J160" s="17">
        <v>0.28015248887631899</v>
      </c>
      <c r="K160" s="17">
        <v>0.36457191870621197</v>
      </c>
      <c r="L160" s="17">
        <v>0.46918945230808401</v>
      </c>
      <c r="M160" s="17"/>
      <c r="N160" s="17">
        <v>0.33970978136828101</v>
      </c>
      <c r="O160" s="17">
        <v>0.43985895159217098</v>
      </c>
      <c r="P160" s="17">
        <v>0.48742614583164401</v>
      </c>
      <c r="Q160" s="17">
        <v>0.33090885780789597</v>
      </c>
      <c r="R160" s="17">
        <v>0.29125082951547698</v>
      </c>
      <c r="S160" s="17"/>
      <c r="T160" s="17">
        <v>0.44696092753262401</v>
      </c>
      <c r="U160" s="17">
        <v>0.36472853758083001</v>
      </c>
      <c r="V160" s="17"/>
      <c r="W160" s="17">
        <v>0.43923077443138497</v>
      </c>
      <c r="X160" s="17">
        <v>0.33592378498678799</v>
      </c>
      <c r="Y160" s="17"/>
      <c r="Z160" s="17">
        <v>0.43543993332728198</v>
      </c>
      <c r="AA160" s="17">
        <v>0.375653966309142</v>
      </c>
      <c r="AB160" s="17">
        <v>0.40222511888609502</v>
      </c>
      <c r="AC160" s="17"/>
      <c r="AD160" s="17">
        <v>0.43793773912598999</v>
      </c>
      <c r="AE160" s="17">
        <v>0.274895800027739</v>
      </c>
      <c r="AF160" s="17"/>
      <c r="AG160" s="17">
        <v>0.53289574027735498</v>
      </c>
      <c r="AH160" s="17">
        <v>0.42290270162297799</v>
      </c>
      <c r="AI160" s="17">
        <v>0.32868028596121801</v>
      </c>
      <c r="AJ160" s="17"/>
      <c r="AK160" s="17">
        <v>0.50969118649583001</v>
      </c>
      <c r="AL160" s="17">
        <v>0.34779480573462501</v>
      </c>
      <c r="AM160" s="17">
        <v>0.28555737498006301</v>
      </c>
      <c r="AN160" s="17"/>
      <c r="AO160" s="17">
        <v>0.63355886467934996</v>
      </c>
      <c r="AP160" s="17">
        <v>0.40170740812924699</v>
      </c>
      <c r="AQ160" s="17">
        <v>0.32497953880734998</v>
      </c>
      <c r="AR160" s="17"/>
      <c r="AS160" s="17">
        <v>0.33479070548968298</v>
      </c>
      <c r="AT160" s="17">
        <v>0.390338952178446</v>
      </c>
      <c r="AU160" s="17">
        <v>0.101477717100468</v>
      </c>
      <c r="AV160" s="17">
        <v>0.354222066451026</v>
      </c>
      <c r="AW160" s="17">
        <v>0.52138538177683003</v>
      </c>
      <c r="AX160" s="17">
        <v>0.39338695687274799</v>
      </c>
      <c r="AY160" s="17">
        <v>0.42125410990490397</v>
      </c>
      <c r="AZ160" s="17">
        <v>0.32445772869350797</v>
      </c>
      <c r="BA160" s="17">
        <v>0.44871260577581601</v>
      </c>
      <c r="BB160" s="17">
        <v>0.56231126719759095</v>
      </c>
      <c r="BC160" s="17">
        <v>0.39273001967943499</v>
      </c>
      <c r="BD160" s="17">
        <v>0.277644420970729</v>
      </c>
      <c r="BE160" s="17">
        <v>0.41514638132984899</v>
      </c>
      <c r="BF160" s="17">
        <v>0.464181344747434</v>
      </c>
      <c r="BG160" s="17">
        <v>0.52981028365436</v>
      </c>
    </row>
    <row r="161" spans="2:59" x14ac:dyDescent="0.35">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row>
    <row r="162" spans="2:59" x14ac:dyDescent="0.35">
      <c r="B162" s="6" t="s">
        <v>130</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row>
    <row r="163" spans="2:59" x14ac:dyDescent="0.35">
      <c r="B163" s="24" t="s">
        <v>86</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row>
    <row r="164" spans="2:59" x14ac:dyDescent="0.35">
      <c r="B164" t="s">
        <v>110</v>
      </c>
      <c r="C164" s="17">
        <v>7.4094611041571598E-2</v>
      </c>
      <c r="D164" s="17">
        <v>0.105943575171441</v>
      </c>
      <c r="E164" s="17">
        <v>4.4729927706447202E-2</v>
      </c>
      <c r="F164" s="17"/>
      <c r="G164" s="17">
        <v>3.2756520021483999E-2</v>
      </c>
      <c r="H164" s="17">
        <v>5.5601572352427998E-2</v>
      </c>
      <c r="I164" s="17">
        <v>5.4525274107380201E-2</v>
      </c>
      <c r="J164" s="17">
        <v>4.4637408483319298E-2</v>
      </c>
      <c r="K164" s="17">
        <v>7.7610773817722398E-2</v>
      </c>
      <c r="L164" s="17">
        <v>0.12336502597902201</v>
      </c>
      <c r="M164" s="17"/>
      <c r="N164" s="17">
        <v>7.2962803497136505E-2</v>
      </c>
      <c r="O164" s="17">
        <v>7.8879182197511097E-2</v>
      </c>
      <c r="P164" s="17">
        <v>9.2863676983785198E-2</v>
      </c>
      <c r="Q164" s="17">
        <v>4.3697976466015802E-2</v>
      </c>
      <c r="R164" s="17">
        <v>9.8358467776652095E-2</v>
      </c>
      <c r="S164" s="17"/>
      <c r="T164" s="17">
        <v>0.105825095793517</v>
      </c>
      <c r="U164" s="17">
        <v>6.6103804368098706E-2</v>
      </c>
      <c r="V164" s="17"/>
      <c r="W164" s="17">
        <v>7.6287359722899004E-2</v>
      </c>
      <c r="X164" s="17">
        <v>7.8189381350365197E-2</v>
      </c>
      <c r="Y164" s="17"/>
      <c r="Z164" s="17">
        <v>7.1844396510334904E-2</v>
      </c>
      <c r="AA164" s="17">
        <v>2.4505076590495001E-2</v>
      </c>
      <c r="AB164" s="17">
        <v>0.122391733563302</v>
      </c>
      <c r="AC164" s="17"/>
      <c r="AD164" s="17">
        <v>8.5578353050900696E-2</v>
      </c>
      <c r="AE164" s="17">
        <v>5.2537027495381999E-2</v>
      </c>
      <c r="AF164" s="17"/>
      <c r="AG164" s="17">
        <v>0.31687225412237002</v>
      </c>
      <c r="AH164" s="17">
        <v>3.04919610315206E-2</v>
      </c>
      <c r="AI164" s="17">
        <v>5.6539479641953397E-2</v>
      </c>
      <c r="AJ164" s="17"/>
      <c r="AK164" s="17">
        <v>0.10625506285351</v>
      </c>
      <c r="AL164" s="17">
        <v>5.9456021983613203E-2</v>
      </c>
      <c r="AM164" s="17">
        <v>8.6698549465113295E-2</v>
      </c>
      <c r="AN164" s="17"/>
      <c r="AO164" s="17">
        <v>0.10977262052181801</v>
      </c>
      <c r="AP164" s="17">
        <v>5.6485528377593297E-2</v>
      </c>
      <c r="AQ164" s="17">
        <v>9.6242423479767206E-2</v>
      </c>
      <c r="AR164" s="17"/>
      <c r="AS164" s="17">
        <v>6.8432794874152103E-2</v>
      </c>
      <c r="AT164" s="17">
        <v>0</v>
      </c>
      <c r="AU164" s="17">
        <v>9.9962560340418005E-2</v>
      </c>
      <c r="AV164" s="17">
        <v>4.7110601783122201E-2</v>
      </c>
      <c r="AW164" s="17">
        <v>5.3743312402106197E-2</v>
      </c>
      <c r="AX164" s="17">
        <v>2.5656971083118801E-2</v>
      </c>
      <c r="AY164" s="17">
        <v>8.5754307361979407E-2</v>
      </c>
      <c r="AZ164" s="17">
        <v>0.102634199963601</v>
      </c>
      <c r="BA164" s="17">
        <v>0.14038708104755801</v>
      </c>
      <c r="BB164" s="17">
        <v>7.6406861653010999E-2</v>
      </c>
      <c r="BC164" s="17">
        <v>0.12747170691877499</v>
      </c>
      <c r="BD164" s="17">
        <v>0.19564737754844799</v>
      </c>
      <c r="BE164" s="17">
        <v>7.8873913914655994E-2</v>
      </c>
      <c r="BF164" s="17">
        <v>0.20638062964968601</v>
      </c>
      <c r="BG164" s="17">
        <v>0.17848073050750901</v>
      </c>
    </row>
    <row r="165" spans="2:59" x14ac:dyDescent="0.35">
      <c r="B165" t="s">
        <v>111</v>
      </c>
      <c r="C165" s="17">
        <v>0.13317474030637999</v>
      </c>
      <c r="D165" s="17">
        <v>0.13923186899769599</v>
      </c>
      <c r="E165" s="17">
        <v>0.12602075605640001</v>
      </c>
      <c r="F165" s="17"/>
      <c r="G165" s="17">
        <v>9.06381682896438E-2</v>
      </c>
      <c r="H165" s="17">
        <v>0.17419249476253801</v>
      </c>
      <c r="I165" s="17">
        <v>7.7456888431592902E-2</v>
      </c>
      <c r="J165" s="17">
        <v>9.5489919047438601E-2</v>
      </c>
      <c r="K165" s="17">
        <v>0.156057994858921</v>
      </c>
      <c r="L165" s="17">
        <v>0.16915426481544099</v>
      </c>
      <c r="M165" s="17"/>
      <c r="N165" s="17">
        <v>0.120722819842076</v>
      </c>
      <c r="O165" s="17">
        <v>0.13468979124126099</v>
      </c>
      <c r="P165" s="17">
        <v>0.151855162625183</v>
      </c>
      <c r="Q165" s="17">
        <v>0.146272985033223</v>
      </c>
      <c r="R165" s="17">
        <v>9.9394343876197194E-2</v>
      </c>
      <c r="S165" s="17"/>
      <c r="T165" s="17">
        <v>0.157783211502948</v>
      </c>
      <c r="U165" s="17">
        <v>0.126977496948809</v>
      </c>
      <c r="V165" s="17"/>
      <c r="W165" s="17">
        <v>0.15030332419116499</v>
      </c>
      <c r="X165" s="17">
        <v>0.126351935088823</v>
      </c>
      <c r="Y165" s="17"/>
      <c r="Z165" s="17">
        <v>0.127355097535164</v>
      </c>
      <c r="AA165" s="17">
        <v>6.2030461799101898E-2</v>
      </c>
      <c r="AB165" s="17">
        <v>0.205314750562515</v>
      </c>
      <c r="AC165" s="17"/>
      <c r="AD165" s="17">
        <v>0.14729177652925199</v>
      </c>
      <c r="AE165" s="17">
        <v>0.106673867372112</v>
      </c>
      <c r="AF165" s="17"/>
      <c r="AG165" s="17">
        <v>0.36431481207830402</v>
      </c>
      <c r="AH165" s="17">
        <v>0.13495368849377601</v>
      </c>
      <c r="AI165" s="17">
        <v>7.6856979434868494E-2</v>
      </c>
      <c r="AJ165" s="17"/>
      <c r="AK165" s="17">
        <v>0.16607473767036901</v>
      </c>
      <c r="AL165" s="17">
        <v>0.140543641212939</v>
      </c>
      <c r="AM165" s="17">
        <v>7.7728054228170307E-2</v>
      </c>
      <c r="AN165" s="17"/>
      <c r="AO165" s="17">
        <v>0.229793901961729</v>
      </c>
      <c r="AP165" s="17">
        <v>0.14783003173351</v>
      </c>
      <c r="AQ165" s="17">
        <v>0.102431183203476</v>
      </c>
      <c r="AR165" s="17"/>
      <c r="AS165" s="17">
        <v>7.4251024659603204E-2</v>
      </c>
      <c r="AT165" s="17">
        <v>0.152217061652271</v>
      </c>
      <c r="AU165" s="17">
        <v>0.110549838233963</v>
      </c>
      <c r="AV165" s="17">
        <v>0.15135465242151599</v>
      </c>
      <c r="AW165" s="17">
        <v>0.105046622955728</v>
      </c>
      <c r="AX165" s="17">
        <v>0.117835129447734</v>
      </c>
      <c r="AY165" s="17">
        <v>0.15934638783004099</v>
      </c>
      <c r="AZ165" s="17">
        <v>0.108465601850255</v>
      </c>
      <c r="BA165" s="17">
        <v>0.102003789995522</v>
      </c>
      <c r="BB165" s="17">
        <v>0.20893899706587299</v>
      </c>
      <c r="BC165" s="17">
        <v>0.14675982815196301</v>
      </c>
      <c r="BD165" s="17">
        <v>3.0090701101323801E-2</v>
      </c>
      <c r="BE165" s="17">
        <v>0.54059297133823403</v>
      </c>
      <c r="BF165" s="17">
        <v>0.32757978556162498</v>
      </c>
      <c r="BG165" s="17">
        <v>0.17174940571577901</v>
      </c>
    </row>
    <row r="166" spans="2:59" x14ac:dyDescent="0.35">
      <c r="B166" t="s">
        <v>112</v>
      </c>
      <c r="C166" s="17">
        <v>0.213017937175873</v>
      </c>
      <c r="D166" s="17">
        <v>0.25423245101894398</v>
      </c>
      <c r="E166" s="17">
        <v>0.17344088530247301</v>
      </c>
      <c r="F166" s="17"/>
      <c r="G166" s="17">
        <v>0.204962007843834</v>
      </c>
      <c r="H166" s="17">
        <v>0.17840536784848199</v>
      </c>
      <c r="I166" s="17">
        <v>0.195945638299588</v>
      </c>
      <c r="J166" s="17">
        <v>0.185369426835542</v>
      </c>
      <c r="K166" s="17">
        <v>0.22791033910341299</v>
      </c>
      <c r="L166" s="17">
        <v>0.250026082653731</v>
      </c>
      <c r="M166" s="17"/>
      <c r="N166" s="17">
        <v>0.246885070408248</v>
      </c>
      <c r="O166" s="17">
        <v>0.21906709684571901</v>
      </c>
      <c r="P166" s="17">
        <v>0.202189457367701</v>
      </c>
      <c r="Q166" s="17">
        <v>0.18254148842306001</v>
      </c>
      <c r="R166" s="17">
        <v>0.202557852486034</v>
      </c>
      <c r="S166" s="17"/>
      <c r="T166" s="17">
        <v>0.19609566278235199</v>
      </c>
      <c r="U166" s="17">
        <v>0.217279536839767</v>
      </c>
      <c r="V166" s="17"/>
      <c r="W166" s="17">
        <v>0.24312807801134001</v>
      </c>
      <c r="X166" s="17">
        <v>0.19663239253182299</v>
      </c>
      <c r="Y166" s="17"/>
      <c r="Z166" s="17">
        <v>0.24886468474283699</v>
      </c>
      <c r="AA166" s="17">
        <v>0.17911235964783301</v>
      </c>
      <c r="AB166" s="17">
        <v>0.25877704205513702</v>
      </c>
      <c r="AC166" s="17"/>
      <c r="AD166" s="17">
        <v>0.229890936234982</v>
      </c>
      <c r="AE166" s="17">
        <v>0.181343498077882</v>
      </c>
      <c r="AF166" s="17"/>
      <c r="AG166" s="17">
        <v>0.108019927472675</v>
      </c>
      <c r="AH166" s="17">
        <v>0.313818049449758</v>
      </c>
      <c r="AI166" s="17">
        <v>0.17097496556786601</v>
      </c>
      <c r="AJ166" s="17"/>
      <c r="AK166" s="17">
        <v>0.26482746753304198</v>
      </c>
      <c r="AL166" s="17">
        <v>0.22354914981232299</v>
      </c>
      <c r="AM166" s="17">
        <v>0.12600200690545599</v>
      </c>
      <c r="AN166" s="17"/>
      <c r="AO166" s="17">
        <v>0.24956403601945601</v>
      </c>
      <c r="AP166" s="17">
        <v>0.25955429709485001</v>
      </c>
      <c r="AQ166" s="17">
        <v>0.166287678343711</v>
      </c>
      <c r="AR166" s="17"/>
      <c r="AS166" s="17">
        <v>0.20030061330858701</v>
      </c>
      <c r="AT166" s="17">
        <v>0.20463936770153299</v>
      </c>
      <c r="AU166" s="17">
        <v>9.8453478852886897E-2</v>
      </c>
      <c r="AV166" s="17">
        <v>0.26247261865698701</v>
      </c>
      <c r="AW166" s="17">
        <v>0.235278258034264</v>
      </c>
      <c r="AX166" s="17">
        <v>0.164519815641364</v>
      </c>
      <c r="AY166" s="17">
        <v>0.20587851766027199</v>
      </c>
      <c r="AZ166" s="17">
        <v>0.32493058313675299</v>
      </c>
      <c r="BA166" s="17">
        <v>0.304158044322</v>
      </c>
      <c r="BB166" s="17">
        <v>0.17822333107583699</v>
      </c>
      <c r="BC166" s="17">
        <v>0.26696223589010698</v>
      </c>
      <c r="BD166" s="17">
        <v>0.23976810342521501</v>
      </c>
      <c r="BE166" s="17">
        <v>0.176086633005094</v>
      </c>
      <c r="BF166" s="17">
        <v>0.18468642948267</v>
      </c>
      <c r="BG166" s="17">
        <v>0.21276067351580399</v>
      </c>
    </row>
    <row r="167" spans="2:59" x14ac:dyDescent="0.35">
      <c r="B167" t="s">
        <v>113</v>
      </c>
      <c r="C167" s="17">
        <v>0.18243166348777501</v>
      </c>
      <c r="D167" s="17">
        <v>0.15684724708353001</v>
      </c>
      <c r="E167" s="17">
        <v>0.20701725478262001</v>
      </c>
      <c r="F167" s="17"/>
      <c r="G167" s="17">
        <v>0.20534850583008399</v>
      </c>
      <c r="H167" s="17">
        <v>0.18447116039831701</v>
      </c>
      <c r="I167" s="17">
        <v>0.18735682832429201</v>
      </c>
      <c r="J167" s="17">
        <v>0.21245399203844301</v>
      </c>
      <c r="K167" s="17">
        <v>0.15716198525706601</v>
      </c>
      <c r="L167" s="17">
        <v>0.16700830287572799</v>
      </c>
      <c r="M167" s="17"/>
      <c r="N167" s="17">
        <v>0.19795830747915399</v>
      </c>
      <c r="O167" s="17">
        <v>0.179661874146927</v>
      </c>
      <c r="P167" s="17">
        <v>0.205512223887585</v>
      </c>
      <c r="Q167" s="17">
        <v>0.155370570965944</v>
      </c>
      <c r="R167" s="17">
        <v>0.16408689572176099</v>
      </c>
      <c r="S167" s="17"/>
      <c r="T167" s="17">
        <v>0.18500435051741501</v>
      </c>
      <c r="U167" s="17">
        <v>0.181783774089112</v>
      </c>
      <c r="V167" s="17"/>
      <c r="W167" s="17">
        <v>0.16446987624977799</v>
      </c>
      <c r="X167" s="17">
        <v>0.191201295360894</v>
      </c>
      <c r="Y167" s="17"/>
      <c r="Z167" s="17">
        <v>0.16652051539613</v>
      </c>
      <c r="AA167" s="17">
        <v>0.22959813600677101</v>
      </c>
      <c r="AB167" s="17">
        <v>0.173660233317877</v>
      </c>
      <c r="AC167" s="17"/>
      <c r="AD167" s="17">
        <v>0.16056948400829499</v>
      </c>
      <c r="AE167" s="17">
        <v>0.22347192373115299</v>
      </c>
      <c r="AF167" s="17"/>
      <c r="AG167" s="17">
        <v>8.8543709701175005E-2</v>
      </c>
      <c r="AH167" s="17">
        <v>0.23727073270896201</v>
      </c>
      <c r="AI167" s="17">
        <v>0.15317317243909001</v>
      </c>
      <c r="AJ167" s="17"/>
      <c r="AK167" s="17">
        <v>0.14890617519202501</v>
      </c>
      <c r="AL167" s="17">
        <v>0.17580859984710601</v>
      </c>
      <c r="AM167" s="17">
        <v>0.18519900764229799</v>
      </c>
      <c r="AN167" s="17"/>
      <c r="AO167" s="17">
        <v>0.12311139616082201</v>
      </c>
      <c r="AP167" s="17">
        <v>0.199489636937485</v>
      </c>
      <c r="AQ167" s="17">
        <v>0.16336201600573899</v>
      </c>
      <c r="AR167" s="17"/>
      <c r="AS167" s="17">
        <v>0.195558276534709</v>
      </c>
      <c r="AT167" s="17">
        <v>0.20012337890969001</v>
      </c>
      <c r="AU167" s="17">
        <v>0.23655807148806099</v>
      </c>
      <c r="AV167" s="17">
        <v>0.154193661784158</v>
      </c>
      <c r="AW167" s="17">
        <v>0.15868598016258301</v>
      </c>
      <c r="AX167" s="17">
        <v>0.14775863805643699</v>
      </c>
      <c r="AY167" s="17">
        <v>0.202787211779064</v>
      </c>
      <c r="AZ167" s="17">
        <v>0.22987004333397301</v>
      </c>
      <c r="BA167" s="17">
        <v>0.184124189027496</v>
      </c>
      <c r="BB167" s="17">
        <v>0.20124530829555701</v>
      </c>
      <c r="BC167" s="17">
        <v>0.12297651373447401</v>
      </c>
      <c r="BD167" s="17">
        <v>0.194003790831557</v>
      </c>
      <c r="BE167" s="17">
        <v>0</v>
      </c>
      <c r="BF167" s="17">
        <v>0.136917160669005</v>
      </c>
      <c r="BG167" s="17">
        <v>0.19557303863217401</v>
      </c>
    </row>
    <row r="168" spans="2:59" x14ac:dyDescent="0.35">
      <c r="B168" t="s">
        <v>114</v>
      </c>
      <c r="C168" s="17">
        <v>6.5421069238820698E-2</v>
      </c>
      <c r="D168" s="17">
        <v>5.1187675476861497E-2</v>
      </c>
      <c r="E168" s="17">
        <v>7.8950177586257206E-2</v>
      </c>
      <c r="F168" s="17"/>
      <c r="G168" s="17">
        <v>0.169148553043413</v>
      </c>
      <c r="H168" s="17">
        <v>8.5474237775846895E-2</v>
      </c>
      <c r="I168" s="17">
        <v>7.5072092273351501E-2</v>
      </c>
      <c r="J168" s="17">
        <v>6.0146707157934201E-2</v>
      </c>
      <c r="K168" s="17">
        <v>4.9734080963133399E-2</v>
      </c>
      <c r="L168" s="17">
        <v>3.3542333823902003E-2</v>
      </c>
      <c r="M168" s="17"/>
      <c r="N168" s="17">
        <v>8.4307213000384601E-2</v>
      </c>
      <c r="O168" s="17">
        <v>5.1666194007931598E-2</v>
      </c>
      <c r="P168" s="17">
        <v>5.80153341941438E-2</v>
      </c>
      <c r="Q168" s="17">
        <v>5.1888514350807997E-2</v>
      </c>
      <c r="R168" s="17">
        <v>8.5631995617932902E-2</v>
      </c>
      <c r="S168" s="17"/>
      <c r="T168" s="17">
        <v>7.87098639320883E-2</v>
      </c>
      <c r="U168" s="17">
        <v>6.2074502360076E-2</v>
      </c>
      <c r="V168" s="17"/>
      <c r="W168" s="17">
        <v>7.2488029270543805E-2</v>
      </c>
      <c r="X168" s="17">
        <v>5.8129390719620803E-2</v>
      </c>
      <c r="Y168" s="17"/>
      <c r="Z168" s="17">
        <v>7.0342362346242304E-2</v>
      </c>
      <c r="AA168" s="17">
        <v>9.2421333673814901E-2</v>
      </c>
      <c r="AB168" s="17">
        <v>5.1560075106963602E-2</v>
      </c>
      <c r="AC168" s="17"/>
      <c r="AD168" s="17">
        <v>7.1386786886739606E-2</v>
      </c>
      <c r="AE168" s="17">
        <v>5.4222066639884298E-2</v>
      </c>
      <c r="AF168" s="17"/>
      <c r="AG168" s="17">
        <v>5.24287185349517E-2</v>
      </c>
      <c r="AH168" s="17">
        <v>6.1644061446925601E-2</v>
      </c>
      <c r="AI168" s="17">
        <v>7.2759311427240805E-2</v>
      </c>
      <c r="AJ168" s="17"/>
      <c r="AK168" s="17">
        <v>7.5926525517925794E-2</v>
      </c>
      <c r="AL168" s="17">
        <v>6.0015092029947703E-2</v>
      </c>
      <c r="AM168" s="17">
        <v>7.9331592656310096E-2</v>
      </c>
      <c r="AN168" s="17"/>
      <c r="AO168" s="17">
        <v>4.0351566611183998E-2</v>
      </c>
      <c r="AP168" s="17">
        <v>6.09412568246991E-2</v>
      </c>
      <c r="AQ168" s="17">
        <v>8.0309350490040898E-2</v>
      </c>
      <c r="AR168" s="17"/>
      <c r="AS168" s="17">
        <v>7.7879163053595102E-2</v>
      </c>
      <c r="AT168" s="17">
        <v>6.1907186851958798E-2</v>
      </c>
      <c r="AU168" s="17">
        <v>5.9540251321017701E-2</v>
      </c>
      <c r="AV168" s="17">
        <v>4.9591832110609302E-2</v>
      </c>
      <c r="AW168" s="17">
        <v>3.3414321650082603E-2</v>
      </c>
      <c r="AX168" s="17">
        <v>6.0063566447517903E-2</v>
      </c>
      <c r="AY168" s="17">
        <v>9.6541364503013302E-2</v>
      </c>
      <c r="AZ168" s="17">
        <v>5.4533674086476101E-2</v>
      </c>
      <c r="BA168" s="17">
        <v>5.9797115920290897E-2</v>
      </c>
      <c r="BB168" s="17">
        <v>8.0625070323095197E-2</v>
      </c>
      <c r="BC168" s="17">
        <v>9.7081252175248697E-2</v>
      </c>
      <c r="BD168" s="17">
        <v>8.6535667262505098E-2</v>
      </c>
      <c r="BE168" s="17">
        <v>0.16757449486978299</v>
      </c>
      <c r="BF168" s="17">
        <v>0</v>
      </c>
      <c r="BG168" s="17">
        <v>0</v>
      </c>
    </row>
    <row r="169" spans="2:59" x14ac:dyDescent="0.35">
      <c r="B169" t="s">
        <v>115</v>
      </c>
      <c r="C169" s="17">
        <v>0.14262715145719901</v>
      </c>
      <c r="D169" s="17">
        <v>0.123258867204858</v>
      </c>
      <c r="E169" s="17">
        <v>0.161257912878361</v>
      </c>
      <c r="F169" s="17"/>
      <c r="G169" s="17">
        <v>0.13160769594838101</v>
      </c>
      <c r="H169" s="17">
        <v>0.15962627014752101</v>
      </c>
      <c r="I169" s="17">
        <v>0.16931356494057001</v>
      </c>
      <c r="J169" s="17">
        <v>0.13241256958059</v>
      </c>
      <c r="K169" s="17">
        <v>0.131613127093335</v>
      </c>
      <c r="L169" s="17">
        <v>0.13766158199147199</v>
      </c>
      <c r="M169" s="17"/>
      <c r="N169" s="17">
        <v>0.146573561954878</v>
      </c>
      <c r="O169" s="17">
        <v>0.111178811998263</v>
      </c>
      <c r="P169" s="17">
        <v>0.104794779136028</v>
      </c>
      <c r="Q169" s="17">
        <v>0.205953546575084</v>
      </c>
      <c r="R169" s="17">
        <v>0.12454718362848401</v>
      </c>
      <c r="S169" s="17"/>
      <c r="T169" s="17">
        <v>0.118679686681473</v>
      </c>
      <c r="U169" s="17">
        <v>0.14865793109509601</v>
      </c>
      <c r="V169" s="17"/>
      <c r="W169" s="17">
        <v>0.14257479691344699</v>
      </c>
      <c r="X169" s="17">
        <v>0.14470378001346701</v>
      </c>
      <c r="Y169" s="17"/>
      <c r="Z169" s="17">
        <v>0.14815111906010001</v>
      </c>
      <c r="AA169" s="17">
        <v>0.20105529078578299</v>
      </c>
      <c r="AB169" s="17">
        <v>0.109648693221347</v>
      </c>
      <c r="AC169" s="17"/>
      <c r="AD169" s="17">
        <v>0.141357975119142</v>
      </c>
      <c r="AE169" s="17">
        <v>0.14500968277149501</v>
      </c>
      <c r="AF169" s="17"/>
      <c r="AG169" s="17">
        <v>5.1381413137757299E-2</v>
      </c>
      <c r="AH169" s="17">
        <v>0.13497462744884101</v>
      </c>
      <c r="AI169" s="17">
        <v>0.17484568770106901</v>
      </c>
      <c r="AJ169" s="17"/>
      <c r="AK169" s="17">
        <v>0.105042816001692</v>
      </c>
      <c r="AL169" s="17">
        <v>0.16332613762078799</v>
      </c>
      <c r="AM169" s="17">
        <v>0.150984133941061</v>
      </c>
      <c r="AN169" s="17"/>
      <c r="AO169" s="17">
        <v>0.16044587159385701</v>
      </c>
      <c r="AP169" s="17">
        <v>0.13423987010041599</v>
      </c>
      <c r="AQ169" s="17">
        <v>0.151053806795242</v>
      </c>
      <c r="AR169" s="17"/>
      <c r="AS169" s="17">
        <v>0.18481645820512899</v>
      </c>
      <c r="AT169" s="17">
        <v>0.153214836038467</v>
      </c>
      <c r="AU169" s="17">
        <v>0.15154988617211901</v>
      </c>
      <c r="AV169" s="17">
        <v>0.166571124473576</v>
      </c>
      <c r="AW169" s="17">
        <v>0.14135680377575099</v>
      </c>
      <c r="AX169" s="17">
        <v>0.20151490068679101</v>
      </c>
      <c r="AY169" s="17">
        <v>0.17340030835485401</v>
      </c>
      <c r="AZ169" s="17">
        <v>9.8725038513058194E-2</v>
      </c>
      <c r="BA169" s="17">
        <v>0.116505051024172</v>
      </c>
      <c r="BB169" s="17">
        <v>9.2244641732708604E-2</v>
      </c>
      <c r="BC169" s="17">
        <v>0.14026848512583501</v>
      </c>
      <c r="BD169" s="17">
        <v>7.2746026769779995E-2</v>
      </c>
      <c r="BE169" s="17">
        <v>0</v>
      </c>
      <c r="BF169" s="17">
        <v>0.10026673478376601</v>
      </c>
      <c r="BG169" s="17">
        <v>0.123791754920029</v>
      </c>
    </row>
    <row r="170" spans="2:59" x14ac:dyDescent="0.35">
      <c r="B170" t="s">
        <v>116</v>
      </c>
      <c r="C170" s="17">
        <v>0.15814721358620901</v>
      </c>
      <c r="D170" s="17">
        <v>0.14354497318073101</v>
      </c>
      <c r="E170" s="17">
        <v>0.17240195167429301</v>
      </c>
      <c r="F170" s="17"/>
      <c r="G170" s="17">
        <v>0.11072220243560001</v>
      </c>
      <c r="H170" s="17">
        <v>0.124032562427789</v>
      </c>
      <c r="I170" s="17">
        <v>0.18279551061812499</v>
      </c>
      <c r="J170" s="17">
        <v>0.23164841424508301</v>
      </c>
      <c r="K170" s="17">
        <v>0.18218707449750601</v>
      </c>
      <c r="L170" s="17">
        <v>0.109096503193455</v>
      </c>
      <c r="M170" s="17"/>
      <c r="N170" s="17">
        <v>0.11345208118262599</v>
      </c>
      <c r="O170" s="17">
        <v>0.16856435769623501</v>
      </c>
      <c r="P170" s="17">
        <v>0.152182863293334</v>
      </c>
      <c r="Q170" s="17">
        <v>0.186750127543964</v>
      </c>
      <c r="R170" s="17">
        <v>0.20042268648732101</v>
      </c>
      <c r="S170" s="17"/>
      <c r="T170" s="17">
        <v>0.138056642011498</v>
      </c>
      <c r="U170" s="17">
        <v>0.163206697381307</v>
      </c>
      <c r="V170" s="17"/>
      <c r="W170" s="17">
        <v>0.13858434787447599</v>
      </c>
      <c r="X170" s="17">
        <v>0.17119608706345099</v>
      </c>
      <c r="Y170" s="17"/>
      <c r="Z170" s="17">
        <v>0.14825813689838399</v>
      </c>
      <c r="AA170" s="17">
        <v>0.19091535220803499</v>
      </c>
      <c r="AB170" s="17">
        <v>6.7769492247784793E-2</v>
      </c>
      <c r="AC170" s="17"/>
      <c r="AD170" s="17">
        <v>0.1433795524832</v>
      </c>
      <c r="AE170" s="17">
        <v>0.18586945671491201</v>
      </c>
      <c r="AF170" s="17"/>
      <c r="AG170" s="17">
        <v>1.84391649527673E-2</v>
      </c>
      <c r="AH170" s="17">
        <v>5.9323564080019202E-2</v>
      </c>
      <c r="AI170" s="17">
        <v>0.27965538351987201</v>
      </c>
      <c r="AJ170" s="17"/>
      <c r="AK170" s="17">
        <v>0.11451523928282301</v>
      </c>
      <c r="AL170" s="17">
        <v>0.15480768823594801</v>
      </c>
      <c r="AM170" s="17">
        <v>0.27267044583771999</v>
      </c>
      <c r="AN170" s="17"/>
      <c r="AO170" s="17">
        <v>8.6960607131133405E-2</v>
      </c>
      <c r="AP170" s="17">
        <v>0.115160096404768</v>
      </c>
      <c r="AQ170" s="17">
        <v>0.225978512746149</v>
      </c>
      <c r="AR170" s="17"/>
      <c r="AS170" s="17">
        <v>0.13195792487899699</v>
      </c>
      <c r="AT170" s="17">
        <v>0.16251119322254001</v>
      </c>
      <c r="AU170" s="17">
        <v>0.22303761262907301</v>
      </c>
      <c r="AV170" s="17">
        <v>0.13614358011193001</v>
      </c>
      <c r="AW170" s="17">
        <v>0.26016652879246799</v>
      </c>
      <c r="AX170" s="17">
        <v>0.23825466476257501</v>
      </c>
      <c r="AY170" s="17">
        <v>5.4808273576422602E-2</v>
      </c>
      <c r="AZ170" s="17">
        <v>6.3463316046044493E-2</v>
      </c>
      <c r="BA170" s="17">
        <v>9.3024728662961104E-2</v>
      </c>
      <c r="BB170" s="17">
        <v>0.145584684850249</v>
      </c>
      <c r="BC170" s="17">
        <v>7.4855783258926098E-2</v>
      </c>
      <c r="BD170" s="17">
        <v>0.166844613532147</v>
      </c>
      <c r="BE170" s="17">
        <v>3.6871986872233101E-2</v>
      </c>
      <c r="BF170" s="17">
        <v>4.41692598532476E-2</v>
      </c>
      <c r="BG170" s="17">
        <v>0.117644396708704</v>
      </c>
    </row>
    <row r="171" spans="2:59" x14ac:dyDescent="0.35">
      <c r="B171" t="s">
        <v>117</v>
      </c>
      <c r="C171" s="17">
        <v>3.1085613706172199E-2</v>
      </c>
      <c r="D171" s="17">
        <v>2.5753341865936901E-2</v>
      </c>
      <c r="E171" s="17">
        <v>3.6181134013147702E-2</v>
      </c>
      <c r="F171" s="17"/>
      <c r="G171" s="17">
        <v>5.4816346587560301E-2</v>
      </c>
      <c r="H171" s="17">
        <v>3.8196334287078401E-2</v>
      </c>
      <c r="I171" s="17">
        <v>5.7534203005100801E-2</v>
      </c>
      <c r="J171" s="17">
        <v>3.7841562611649199E-2</v>
      </c>
      <c r="K171" s="17">
        <v>1.7724624408903301E-2</v>
      </c>
      <c r="L171" s="17">
        <v>1.01459046672484E-2</v>
      </c>
      <c r="M171" s="17"/>
      <c r="N171" s="17">
        <v>1.7138142635496699E-2</v>
      </c>
      <c r="O171" s="17">
        <v>5.6292691866151698E-2</v>
      </c>
      <c r="P171" s="17">
        <v>3.2586502512240101E-2</v>
      </c>
      <c r="Q171" s="17">
        <v>2.7524790641901799E-2</v>
      </c>
      <c r="R171" s="17">
        <v>2.50005744056176E-2</v>
      </c>
      <c r="S171" s="17"/>
      <c r="T171" s="17">
        <v>1.98454867787091E-2</v>
      </c>
      <c r="U171" s="17">
        <v>3.3916256917733902E-2</v>
      </c>
      <c r="V171" s="17"/>
      <c r="W171" s="17">
        <v>1.2164187766349701E-2</v>
      </c>
      <c r="X171" s="17">
        <v>3.3595737871556099E-2</v>
      </c>
      <c r="Y171" s="17"/>
      <c r="Z171" s="17">
        <v>1.86636875108083E-2</v>
      </c>
      <c r="AA171" s="17">
        <v>2.0361989288166699E-2</v>
      </c>
      <c r="AB171" s="17">
        <v>1.0877979925072501E-2</v>
      </c>
      <c r="AC171" s="17"/>
      <c r="AD171" s="17">
        <v>2.0545135687488999E-2</v>
      </c>
      <c r="AE171" s="17">
        <v>5.0872477197179501E-2</v>
      </c>
      <c r="AF171" s="17"/>
      <c r="AG171" s="17">
        <v>0</v>
      </c>
      <c r="AH171" s="17">
        <v>2.7523315340197099E-2</v>
      </c>
      <c r="AI171" s="17">
        <v>1.5195020268039599E-2</v>
      </c>
      <c r="AJ171" s="17"/>
      <c r="AK171" s="17">
        <v>1.8451975948612399E-2</v>
      </c>
      <c r="AL171" s="17">
        <v>2.2493669257336101E-2</v>
      </c>
      <c r="AM171" s="17">
        <v>2.1386209323871499E-2</v>
      </c>
      <c r="AN171" s="17"/>
      <c r="AO171" s="17">
        <v>0</v>
      </c>
      <c r="AP171" s="17">
        <v>2.6299282526678298E-2</v>
      </c>
      <c r="AQ171" s="17">
        <v>1.43350289358747E-2</v>
      </c>
      <c r="AR171" s="17"/>
      <c r="AS171" s="17">
        <v>6.6803744485228106E-2</v>
      </c>
      <c r="AT171" s="17">
        <v>6.5386975623540497E-2</v>
      </c>
      <c r="AU171" s="17">
        <v>2.0348300962461E-2</v>
      </c>
      <c r="AV171" s="17">
        <v>3.2561928658103E-2</v>
      </c>
      <c r="AW171" s="17">
        <v>1.2308172227017499E-2</v>
      </c>
      <c r="AX171" s="17">
        <v>4.4396313874462599E-2</v>
      </c>
      <c r="AY171" s="17">
        <v>2.1483628934352701E-2</v>
      </c>
      <c r="AZ171" s="17">
        <v>1.73775430698393E-2</v>
      </c>
      <c r="BA171" s="17">
        <v>0</v>
      </c>
      <c r="BB171" s="17">
        <v>1.6731105003668999E-2</v>
      </c>
      <c r="BC171" s="17">
        <v>2.3624194744671801E-2</v>
      </c>
      <c r="BD171" s="17">
        <v>1.43637195290242E-2</v>
      </c>
      <c r="BE171" s="17">
        <v>0</v>
      </c>
      <c r="BF171" s="17">
        <v>0</v>
      </c>
      <c r="BG171" s="17">
        <v>0</v>
      </c>
    </row>
    <row r="172" spans="2:59" x14ac:dyDescent="0.35">
      <c r="B172" t="s">
        <v>118</v>
      </c>
      <c r="C172" s="17">
        <v>0.42028728852382402</v>
      </c>
      <c r="D172" s="17">
        <v>0.49940789518808198</v>
      </c>
      <c r="E172" s="17">
        <v>0.344191569065321</v>
      </c>
      <c r="F172" s="17"/>
      <c r="G172" s="17">
        <v>0.32835669615496199</v>
      </c>
      <c r="H172" s="17">
        <v>0.40819943496344802</v>
      </c>
      <c r="I172" s="17">
        <v>0.32792780083856099</v>
      </c>
      <c r="J172" s="17">
        <v>0.32549675436629999</v>
      </c>
      <c r="K172" s="17">
        <v>0.46157910778005601</v>
      </c>
      <c r="L172" s="17">
        <v>0.54254537344819398</v>
      </c>
      <c r="M172" s="17"/>
      <c r="N172" s="17">
        <v>0.440570693747461</v>
      </c>
      <c r="O172" s="17">
        <v>0.43263607028449202</v>
      </c>
      <c r="P172" s="17">
        <v>0.44690829697666901</v>
      </c>
      <c r="Q172" s="17">
        <v>0.37251244992229898</v>
      </c>
      <c r="R172" s="17">
        <v>0.400310664138883</v>
      </c>
      <c r="S172" s="17"/>
      <c r="T172" s="17">
        <v>0.45970397007881703</v>
      </c>
      <c r="U172" s="17">
        <v>0.41036083815667501</v>
      </c>
      <c r="V172" s="17"/>
      <c r="W172" s="17">
        <v>0.46971876192540502</v>
      </c>
      <c r="X172" s="17">
        <v>0.40117370897101101</v>
      </c>
      <c r="Y172" s="17"/>
      <c r="Z172" s="17">
        <v>0.44806417878833599</v>
      </c>
      <c r="AA172" s="17">
        <v>0.265647898037429</v>
      </c>
      <c r="AB172" s="17">
        <v>0.58648352618095401</v>
      </c>
      <c r="AC172" s="17"/>
      <c r="AD172" s="17">
        <v>0.46276106581513499</v>
      </c>
      <c r="AE172" s="17">
        <v>0.34055439294537598</v>
      </c>
      <c r="AF172" s="17"/>
      <c r="AG172" s="17">
        <v>0.78920699367334901</v>
      </c>
      <c r="AH172" s="17">
        <v>0.479263698975055</v>
      </c>
      <c r="AI172" s="17">
        <v>0.30437142464468803</v>
      </c>
      <c r="AJ172" s="17"/>
      <c r="AK172" s="17">
        <v>0.53715726805692099</v>
      </c>
      <c r="AL172" s="17">
        <v>0.42354881300887498</v>
      </c>
      <c r="AM172" s="17">
        <v>0.29042861059873898</v>
      </c>
      <c r="AN172" s="17"/>
      <c r="AO172" s="17">
        <v>0.589130558503003</v>
      </c>
      <c r="AP172" s="17">
        <v>0.46386985720595397</v>
      </c>
      <c r="AQ172" s="17">
        <v>0.36496128502695402</v>
      </c>
      <c r="AR172" s="17"/>
      <c r="AS172" s="17">
        <v>0.34298443284234198</v>
      </c>
      <c r="AT172" s="17">
        <v>0.35685642935380402</v>
      </c>
      <c r="AU172" s="17">
        <v>0.308965877427268</v>
      </c>
      <c r="AV172" s="17">
        <v>0.46093787286162502</v>
      </c>
      <c r="AW172" s="17">
        <v>0.39406819339209698</v>
      </c>
      <c r="AX172" s="17">
        <v>0.30801191617221702</v>
      </c>
      <c r="AY172" s="17">
        <v>0.45097921285229298</v>
      </c>
      <c r="AZ172" s="17">
        <v>0.53603038495060895</v>
      </c>
      <c r="BA172" s="17">
        <v>0.54654891536507999</v>
      </c>
      <c r="BB172" s="17">
        <v>0.46356918979472</v>
      </c>
      <c r="BC172" s="17">
        <v>0.54119377096084498</v>
      </c>
      <c r="BD172" s="17">
        <v>0.46550618207498701</v>
      </c>
      <c r="BE172" s="17">
        <v>0.79555351825798404</v>
      </c>
      <c r="BF172" s="17">
        <v>0.71864684469398099</v>
      </c>
      <c r="BG172" s="17">
        <v>0.56299080973909199</v>
      </c>
    </row>
    <row r="173" spans="2:59" x14ac:dyDescent="0.35">
      <c r="B173" t="s">
        <v>119</v>
      </c>
      <c r="C173" s="17">
        <v>0.366195434282229</v>
      </c>
      <c r="D173" s="17">
        <v>0.317991515862451</v>
      </c>
      <c r="E173" s="17">
        <v>0.412610042138912</v>
      </c>
      <c r="F173" s="17"/>
      <c r="G173" s="17">
        <v>0.41147845142739398</v>
      </c>
      <c r="H173" s="17">
        <v>0.369133070351157</v>
      </c>
      <c r="I173" s="17">
        <v>0.42718116783204602</v>
      </c>
      <c r="J173" s="17">
        <v>0.424207690983608</v>
      </c>
      <c r="K173" s="17">
        <v>0.36353428255397502</v>
      </c>
      <c r="L173" s="17">
        <v>0.28030041900882902</v>
      </c>
      <c r="M173" s="17"/>
      <c r="N173" s="17">
        <v>0.344332856137888</v>
      </c>
      <c r="O173" s="17">
        <v>0.33140936370242902</v>
      </c>
      <c r="P173" s="17">
        <v>0.314992976623506</v>
      </c>
      <c r="Q173" s="17">
        <v>0.44459218846985599</v>
      </c>
      <c r="R173" s="17">
        <v>0.41060186573373803</v>
      </c>
      <c r="S173" s="17"/>
      <c r="T173" s="17">
        <v>0.33544619262505898</v>
      </c>
      <c r="U173" s="17">
        <v>0.37393913083647901</v>
      </c>
      <c r="V173" s="17"/>
      <c r="W173" s="17">
        <v>0.35364717405846702</v>
      </c>
      <c r="X173" s="17">
        <v>0.37402925779653901</v>
      </c>
      <c r="Y173" s="17"/>
      <c r="Z173" s="17">
        <v>0.36675161830472602</v>
      </c>
      <c r="AA173" s="17">
        <v>0.48439197666763201</v>
      </c>
      <c r="AB173" s="17">
        <v>0.22897826057609599</v>
      </c>
      <c r="AC173" s="17"/>
      <c r="AD173" s="17">
        <v>0.35612431448908199</v>
      </c>
      <c r="AE173" s="17">
        <v>0.38510120612629101</v>
      </c>
      <c r="AF173" s="17"/>
      <c r="AG173" s="17">
        <v>0.122249296625476</v>
      </c>
      <c r="AH173" s="17">
        <v>0.25594225297578599</v>
      </c>
      <c r="AI173" s="17">
        <v>0.52726038264818198</v>
      </c>
      <c r="AJ173" s="17"/>
      <c r="AK173" s="17">
        <v>0.295484580802441</v>
      </c>
      <c r="AL173" s="17">
        <v>0.37814891788668298</v>
      </c>
      <c r="AM173" s="17">
        <v>0.50298617243509203</v>
      </c>
      <c r="AN173" s="17"/>
      <c r="AO173" s="17">
        <v>0.28775804533617499</v>
      </c>
      <c r="AP173" s="17">
        <v>0.31034122332988301</v>
      </c>
      <c r="AQ173" s="17">
        <v>0.457341670031433</v>
      </c>
      <c r="AR173" s="17"/>
      <c r="AS173" s="17">
        <v>0.39465354613772102</v>
      </c>
      <c r="AT173" s="17">
        <v>0.37763321611296602</v>
      </c>
      <c r="AU173" s="17">
        <v>0.43412775012221</v>
      </c>
      <c r="AV173" s="17">
        <v>0.352306536696114</v>
      </c>
      <c r="AW173" s="17">
        <v>0.43493765421830199</v>
      </c>
      <c r="AX173" s="17">
        <v>0.499833131896883</v>
      </c>
      <c r="AY173" s="17">
        <v>0.32474994643429</v>
      </c>
      <c r="AZ173" s="17">
        <v>0.21672202864557899</v>
      </c>
      <c r="BA173" s="17">
        <v>0.26932689560742401</v>
      </c>
      <c r="BB173" s="17">
        <v>0.31845439690605298</v>
      </c>
      <c r="BC173" s="17">
        <v>0.312205520560009</v>
      </c>
      <c r="BD173" s="17">
        <v>0.32612630756443201</v>
      </c>
      <c r="BE173" s="17">
        <v>0.20444648174201599</v>
      </c>
      <c r="BF173" s="17">
        <v>0.14443599463701401</v>
      </c>
      <c r="BG173" s="17">
        <v>0.241436151628734</v>
      </c>
    </row>
    <row r="174" spans="2:59" x14ac:dyDescent="0.35">
      <c r="B174" t="s">
        <v>120</v>
      </c>
      <c r="C174" s="17">
        <v>5.4091854241595502E-2</v>
      </c>
      <c r="D174" s="17">
        <v>0.18141637932563101</v>
      </c>
      <c r="E174" s="17">
        <v>-6.8418473073590697E-2</v>
      </c>
      <c r="F174" s="17"/>
      <c r="G174" s="17">
        <v>-8.3121755272432596E-2</v>
      </c>
      <c r="H174" s="17">
        <v>3.9066364612291002E-2</v>
      </c>
      <c r="I174" s="17">
        <v>-9.9253366993485401E-2</v>
      </c>
      <c r="J174" s="17">
        <v>-9.8710936617307898E-2</v>
      </c>
      <c r="K174" s="17">
        <v>9.8044825226081406E-2</v>
      </c>
      <c r="L174" s="17">
        <v>0.26224495443936502</v>
      </c>
      <c r="M174" s="17"/>
      <c r="N174" s="17">
        <v>9.6237837609572205E-2</v>
      </c>
      <c r="O174" s="17">
        <v>0.101226706582062</v>
      </c>
      <c r="P174" s="17">
        <v>0.131915320353163</v>
      </c>
      <c r="Q174" s="17">
        <v>-7.2079738547556796E-2</v>
      </c>
      <c r="R174" s="17">
        <v>-1.02912015948547E-2</v>
      </c>
      <c r="S174" s="17"/>
      <c r="T174" s="17">
        <v>0.124257777453757</v>
      </c>
      <c r="U174" s="17">
        <v>3.6421707320195298E-2</v>
      </c>
      <c r="V174" s="17"/>
      <c r="W174" s="17">
        <v>0.116071587866937</v>
      </c>
      <c r="X174" s="17">
        <v>2.71444511744721E-2</v>
      </c>
      <c r="Y174" s="17"/>
      <c r="Z174" s="17">
        <v>8.13125604836092E-2</v>
      </c>
      <c r="AA174" s="17">
        <v>-0.21874407863020301</v>
      </c>
      <c r="AB174" s="17">
        <v>0.35750526560485901</v>
      </c>
      <c r="AC174" s="17"/>
      <c r="AD174" s="17">
        <v>0.10663675132605301</v>
      </c>
      <c r="AE174" s="17">
        <v>-4.4546813180915197E-2</v>
      </c>
      <c r="AF174" s="17"/>
      <c r="AG174" s="17">
        <v>0.666957697047873</v>
      </c>
      <c r="AH174" s="17">
        <v>0.22332144599926901</v>
      </c>
      <c r="AI174" s="17">
        <v>-0.22288895800349501</v>
      </c>
      <c r="AJ174" s="17"/>
      <c r="AK174" s="17">
        <v>0.24167268725447999</v>
      </c>
      <c r="AL174" s="17">
        <v>4.5399895122192203E-2</v>
      </c>
      <c r="AM174" s="17">
        <v>-0.21255756183635199</v>
      </c>
      <c r="AN174" s="17"/>
      <c r="AO174" s="17">
        <v>0.301372513166828</v>
      </c>
      <c r="AP174" s="17">
        <v>0.15352863387607099</v>
      </c>
      <c r="AQ174" s="17">
        <v>-9.2380385004478899E-2</v>
      </c>
      <c r="AR174" s="17"/>
      <c r="AS174" s="17">
        <v>-5.1669113295378703E-2</v>
      </c>
      <c r="AT174" s="17">
        <v>-2.0776786759161101E-2</v>
      </c>
      <c r="AU174" s="17">
        <v>-0.125161872694942</v>
      </c>
      <c r="AV174" s="17">
        <v>0.10863133616551</v>
      </c>
      <c r="AW174" s="17">
        <v>-4.0869460826204497E-2</v>
      </c>
      <c r="AX174" s="17">
        <v>-0.19182121572466601</v>
      </c>
      <c r="AY174" s="17">
        <v>0.126229266418003</v>
      </c>
      <c r="AZ174" s="17">
        <v>0.31930835630503002</v>
      </c>
      <c r="BA174" s="17">
        <v>0.27722201975765598</v>
      </c>
      <c r="BB174" s="17">
        <v>0.14511479288866699</v>
      </c>
      <c r="BC174" s="17">
        <v>0.22898825040083601</v>
      </c>
      <c r="BD174" s="17">
        <v>0.139379874510555</v>
      </c>
      <c r="BE174" s="17">
        <v>0.59110703651596797</v>
      </c>
      <c r="BF174" s="17">
        <v>0.57421085005696704</v>
      </c>
      <c r="BG174" s="17">
        <v>0.32155465811035799</v>
      </c>
    </row>
    <row r="175" spans="2:59" x14ac:dyDescent="0.35">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row>
    <row r="176" spans="2:59" x14ac:dyDescent="0.35">
      <c r="B176" s="6" t="s">
        <v>134</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row>
    <row r="177" spans="2:59" x14ac:dyDescent="0.35">
      <c r="B177" s="24" t="s">
        <v>86</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row>
    <row r="178" spans="2:59" x14ac:dyDescent="0.35">
      <c r="B178" t="s">
        <v>131</v>
      </c>
      <c r="C178" s="17">
        <v>0.34259089382784502</v>
      </c>
      <c r="D178" s="17">
        <v>0.38626892734706197</v>
      </c>
      <c r="E178" s="17">
        <v>0.301252692007701</v>
      </c>
      <c r="F178" s="17"/>
      <c r="G178" s="17">
        <v>0.393944448232179</v>
      </c>
      <c r="H178" s="17">
        <v>0.35209552041827302</v>
      </c>
      <c r="I178" s="17">
        <v>0.32969273252707798</v>
      </c>
      <c r="J178" s="17">
        <v>0.24102818980511601</v>
      </c>
      <c r="K178" s="17">
        <v>0.39067796993734699</v>
      </c>
      <c r="L178" s="17">
        <v>0.36998619382525799</v>
      </c>
      <c r="M178" s="17"/>
      <c r="N178" s="17">
        <v>0.36810544512972598</v>
      </c>
      <c r="O178" s="17">
        <v>0.35426271076070098</v>
      </c>
      <c r="P178" s="17">
        <v>0.31826178891973</v>
      </c>
      <c r="Q178" s="17">
        <v>0.30370015289348101</v>
      </c>
      <c r="R178" s="17">
        <v>0.3852011869002</v>
      </c>
      <c r="S178" s="17"/>
      <c r="T178" s="17">
        <v>0.38802763289245601</v>
      </c>
      <c r="U178" s="17">
        <v>0.33114838985802802</v>
      </c>
      <c r="V178" s="17"/>
      <c r="W178" s="17">
        <v>0.39878602309431199</v>
      </c>
      <c r="X178" s="17">
        <v>0.330251392476207</v>
      </c>
      <c r="Y178" s="17"/>
      <c r="Z178" s="17">
        <v>0.44772051150224301</v>
      </c>
      <c r="AA178" s="17">
        <v>0.32865465407024702</v>
      </c>
      <c r="AB178" s="17">
        <v>0.32379313212321698</v>
      </c>
      <c r="AC178" s="17"/>
      <c r="AD178" s="17">
        <v>0.398718093883137</v>
      </c>
      <c r="AE178" s="17">
        <v>0.23722743273452601</v>
      </c>
      <c r="AF178" s="17"/>
      <c r="AG178" s="17">
        <v>0.50188468941109599</v>
      </c>
      <c r="AH178" s="17">
        <v>0.32699438453706298</v>
      </c>
      <c r="AI178" s="17">
        <v>0.34101967071624001</v>
      </c>
      <c r="AJ178" s="17"/>
      <c r="AK178" s="17">
        <v>0.48365231867541297</v>
      </c>
      <c r="AL178" s="17">
        <v>0.31597908056521201</v>
      </c>
      <c r="AM178" s="17">
        <v>0.21217828258305599</v>
      </c>
      <c r="AN178" s="17"/>
      <c r="AO178" s="17">
        <v>0.56279554182166103</v>
      </c>
      <c r="AP178" s="17">
        <v>0.40828046239413901</v>
      </c>
      <c r="AQ178" s="17">
        <v>0.25091995316382898</v>
      </c>
      <c r="AR178" s="17"/>
      <c r="AS178" s="17">
        <v>0.21686416260667599</v>
      </c>
      <c r="AT178" s="17">
        <v>0.32058458443972299</v>
      </c>
      <c r="AU178" s="17">
        <v>0.29498396076553501</v>
      </c>
      <c r="AV178" s="17">
        <v>0.34242330225854301</v>
      </c>
      <c r="AW178" s="17">
        <v>0.29018600118334997</v>
      </c>
      <c r="AX178" s="17">
        <v>0.28693415246221499</v>
      </c>
      <c r="AY178" s="17">
        <v>0.40925878960975298</v>
      </c>
      <c r="AZ178" s="17">
        <v>0.51670299576589895</v>
      </c>
      <c r="BA178" s="17">
        <v>0.38564063123479397</v>
      </c>
      <c r="BB178" s="17">
        <v>0.43576702316592902</v>
      </c>
      <c r="BC178" s="17">
        <v>0.48085151753546101</v>
      </c>
      <c r="BD178" s="17">
        <v>0.41833819656745003</v>
      </c>
      <c r="BE178" s="17">
        <v>0.392180899731289</v>
      </c>
      <c r="BF178" s="17">
        <v>0.421694820024274</v>
      </c>
      <c r="BG178" s="17">
        <v>0.56840803775585902</v>
      </c>
    </row>
    <row r="179" spans="2:59" x14ac:dyDescent="0.35">
      <c r="B179" t="s">
        <v>132</v>
      </c>
      <c r="C179" s="17">
        <v>0.53001356652952603</v>
      </c>
      <c r="D179" s="17">
        <v>0.52105843349394698</v>
      </c>
      <c r="E179" s="17">
        <v>0.53847966481537002</v>
      </c>
      <c r="F179" s="17"/>
      <c r="G179" s="17">
        <v>0.46174860068767598</v>
      </c>
      <c r="H179" s="17">
        <v>0.50811109380533304</v>
      </c>
      <c r="I179" s="17">
        <v>0.54324150120687098</v>
      </c>
      <c r="J179" s="17">
        <v>0.63575102962571295</v>
      </c>
      <c r="K179" s="17">
        <v>0.48931000407323899</v>
      </c>
      <c r="L179" s="17">
        <v>0.50565300804018198</v>
      </c>
      <c r="M179" s="17"/>
      <c r="N179" s="17">
        <v>0.52854986376522795</v>
      </c>
      <c r="O179" s="17">
        <v>0.52844575667541904</v>
      </c>
      <c r="P179" s="17">
        <v>0.55180107488578201</v>
      </c>
      <c r="Q179" s="17">
        <v>0.54879792591229903</v>
      </c>
      <c r="R179" s="17">
        <v>0.45683526350378101</v>
      </c>
      <c r="S179" s="17"/>
      <c r="T179" s="17">
        <v>0.51956623256225498</v>
      </c>
      <c r="U179" s="17">
        <v>0.53264455772421704</v>
      </c>
      <c r="V179" s="17"/>
      <c r="W179" s="17">
        <v>0.50577660846325001</v>
      </c>
      <c r="X179" s="17">
        <v>0.54158156107428801</v>
      </c>
      <c r="Y179" s="17"/>
      <c r="Z179" s="17">
        <v>0.42863872699734601</v>
      </c>
      <c r="AA179" s="17">
        <v>0.57272100178335295</v>
      </c>
      <c r="AB179" s="17">
        <v>0.58499043164978903</v>
      </c>
      <c r="AC179" s="17"/>
      <c r="AD179" s="17">
        <v>0.50304541927555901</v>
      </c>
      <c r="AE179" s="17">
        <v>0.58063888422135801</v>
      </c>
      <c r="AF179" s="17"/>
      <c r="AG179" s="17">
        <v>0.43716154654360301</v>
      </c>
      <c r="AH179" s="17">
        <v>0.53773855416932603</v>
      </c>
      <c r="AI179" s="17">
        <v>0.54597478301510205</v>
      </c>
      <c r="AJ179" s="17"/>
      <c r="AK179" s="17">
        <v>0.42014763902169</v>
      </c>
      <c r="AL179" s="17">
        <v>0.55254924517606696</v>
      </c>
      <c r="AM179" s="17">
        <v>0.69863498039937999</v>
      </c>
      <c r="AN179" s="17"/>
      <c r="AO179" s="17">
        <v>0.33946689468246299</v>
      </c>
      <c r="AP179" s="17">
        <v>0.48067670958505498</v>
      </c>
      <c r="AQ179" s="17">
        <v>0.61473984259929804</v>
      </c>
      <c r="AR179" s="17"/>
      <c r="AS179" s="17">
        <v>0.57623095253159096</v>
      </c>
      <c r="AT179" s="17">
        <v>0.57922457360720203</v>
      </c>
      <c r="AU179" s="17">
        <v>0.58076011371735103</v>
      </c>
      <c r="AV179" s="17">
        <v>0.54161725837251096</v>
      </c>
      <c r="AW179" s="17">
        <v>0.54146444613529698</v>
      </c>
      <c r="AX179" s="17">
        <v>0.59034460422070001</v>
      </c>
      <c r="AY179" s="17">
        <v>0.47501014361984201</v>
      </c>
      <c r="AZ179" s="17">
        <v>0.42184827602726599</v>
      </c>
      <c r="BA179" s="17">
        <v>0.54204847039589799</v>
      </c>
      <c r="BB179" s="17">
        <v>0.46852377383869298</v>
      </c>
      <c r="BC179" s="17">
        <v>0.40026008426243398</v>
      </c>
      <c r="BD179" s="17">
        <v>0.51033879637681601</v>
      </c>
      <c r="BE179" s="17">
        <v>0.54662795379428597</v>
      </c>
      <c r="BF179" s="17">
        <v>0.44130790531832198</v>
      </c>
      <c r="BG179" s="17">
        <v>0.35880928239396997</v>
      </c>
    </row>
    <row r="180" spans="2:59" x14ac:dyDescent="0.35">
      <c r="B180" t="s">
        <v>133</v>
      </c>
      <c r="C180" s="17">
        <v>0.12739553964263001</v>
      </c>
      <c r="D180" s="17">
        <v>9.2672639158991002E-2</v>
      </c>
      <c r="E180" s="17">
        <v>0.16026764317692899</v>
      </c>
      <c r="F180" s="17"/>
      <c r="G180" s="17">
        <v>0.14430695108014599</v>
      </c>
      <c r="H180" s="17">
        <v>0.139793385776394</v>
      </c>
      <c r="I180" s="17">
        <v>0.12706576626605101</v>
      </c>
      <c r="J180" s="17">
        <v>0.123220780569172</v>
      </c>
      <c r="K180" s="17">
        <v>0.120012025989413</v>
      </c>
      <c r="L180" s="17">
        <v>0.12436079813456</v>
      </c>
      <c r="M180" s="17"/>
      <c r="N180" s="17">
        <v>0.103344691105046</v>
      </c>
      <c r="O180" s="17">
        <v>0.11729153256388</v>
      </c>
      <c r="P180" s="17">
        <v>0.12993713619448899</v>
      </c>
      <c r="Q180" s="17">
        <v>0.14750192119422001</v>
      </c>
      <c r="R180" s="17">
        <v>0.15796354959601899</v>
      </c>
      <c r="S180" s="17"/>
      <c r="T180" s="17">
        <v>9.2406134545289204E-2</v>
      </c>
      <c r="U180" s="17">
        <v>0.13620705241775499</v>
      </c>
      <c r="V180" s="17"/>
      <c r="W180" s="17">
        <v>9.5437368442437803E-2</v>
      </c>
      <c r="X180" s="17">
        <v>0.128167046449505</v>
      </c>
      <c r="Y180" s="17"/>
      <c r="Z180" s="17">
        <v>0.12364076150041101</v>
      </c>
      <c r="AA180" s="17">
        <v>9.8624344146400103E-2</v>
      </c>
      <c r="AB180" s="17">
        <v>9.1216436226994504E-2</v>
      </c>
      <c r="AC180" s="17"/>
      <c r="AD180" s="17">
        <v>9.8236486841304302E-2</v>
      </c>
      <c r="AE180" s="17">
        <v>0.18213368304411601</v>
      </c>
      <c r="AF180" s="17"/>
      <c r="AG180" s="17">
        <v>6.0953764045301201E-2</v>
      </c>
      <c r="AH180" s="17">
        <v>0.13526706129361099</v>
      </c>
      <c r="AI180" s="17">
        <v>0.113005546268658</v>
      </c>
      <c r="AJ180" s="17"/>
      <c r="AK180" s="17">
        <v>9.6200042302896305E-2</v>
      </c>
      <c r="AL180" s="17">
        <v>0.131471674258721</v>
      </c>
      <c r="AM180" s="17">
        <v>8.9186737017564105E-2</v>
      </c>
      <c r="AN180" s="17"/>
      <c r="AO180" s="17">
        <v>9.7737563495875798E-2</v>
      </c>
      <c r="AP180" s="17">
        <v>0.11104282802080601</v>
      </c>
      <c r="AQ180" s="17">
        <v>0.13434020423687301</v>
      </c>
      <c r="AR180" s="17"/>
      <c r="AS180" s="17">
        <v>0.206904884861733</v>
      </c>
      <c r="AT180" s="17">
        <v>0.100190841953075</v>
      </c>
      <c r="AU180" s="17">
        <v>0.12425592551711299</v>
      </c>
      <c r="AV180" s="17">
        <v>0.115959439368946</v>
      </c>
      <c r="AW180" s="17">
        <v>0.16834955268135299</v>
      </c>
      <c r="AX180" s="17">
        <v>0.122721243317085</v>
      </c>
      <c r="AY180" s="17">
        <v>0.115731066770405</v>
      </c>
      <c r="AZ180" s="17">
        <v>6.1448728206835203E-2</v>
      </c>
      <c r="BA180" s="17">
        <v>7.2310898369308499E-2</v>
      </c>
      <c r="BB180" s="17">
        <v>9.5709202995378106E-2</v>
      </c>
      <c r="BC180" s="17">
        <v>0.11888839820210401</v>
      </c>
      <c r="BD180" s="17">
        <v>7.1323007055733897E-2</v>
      </c>
      <c r="BE180" s="17">
        <v>6.1191146474424599E-2</v>
      </c>
      <c r="BF180" s="17">
        <v>0.13699727465740399</v>
      </c>
      <c r="BG180" s="17">
        <v>7.2782679850171506E-2</v>
      </c>
    </row>
    <row r="181" spans="2:59" x14ac:dyDescent="0.35">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row>
    <row r="182" spans="2:59" x14ac:dyDescent="0.35">
      <c r="B182" s="6" t="s">
        <v>143</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row>
    <row r="183" spans="2:59" x14ac:dyDescent="0.35">
      <c r="B183" s="24" t="s">
        <v>86</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row>
    <row r="184" spans="2:59" x14ac:dyDescent="0.35">
      <c r="B184" t="s">
        <v>135</v>
      </c>
      <c r="C184" s="17">
        <v>0.31877068721731</v>
      </c>
      <c r="D184" s="17">
        <v>0.31570922838943</v>
      </c>
      <c r="E184" s="17">
        <v>0.32087605002476799</v>
      </c>
      <c r="F184" s="17"/>
      <c r="G184" s="17">
        <v>0.41252374212952603</v>
      </c>
      <c r="H184" s="17">
        <v>0.40399861283552702</v>
      </c>
      <c r="I184" s="17">
        <v>0.32067667983819398</v>
      </c>
      <c r="J184" s="17">
        <v>0.26793890373981899</v>
      </c>
      <c r="K184" s="17">
        <v>0.304404936455069</v>
      </c>
      <c r="L184" s="17">
        <v>0.295103620846763</v>
      </c>
      <c r="M184" s="17"/>
      <c r="N184" s="17">
        <v>0.35219427123872299</v>
      </c>
      <c r="O184" s="17">
        <v>0.34656695279156702</v>
      </c>
      <c r="P184" s="17">
        <v>0.29021542258560001</v>
      </c>
      <c r="Q184" s="17">
        <v>0.287081846545233</v>
      </c>
      <c r="R184" s="17">
        <v>0.30517963688022098</v>
      </c>
      <c r="S184" s="17"/>
      <c r="T184" s="17">
        <v>0.38031428423736302</v>
      </c>
      <c r="U184" s="17">
        <v>0.30327193295553601</v>
      </c>
      <c r="V184" s="17"/>
      <c r="W184" s="17">
        <v>0.35983312920095401</v>
      </c>
      <c r="X184" s="17">
        <v>0.30821263970989099</v>
      </c>
      <c r="Y184" s="17"/>
      <c r="Z184" s="17">
        <v>0.44076027733306</v>
      </c>
      <c r="AA184" s="17">
        <v>0.30204340653065398</v>
      </c>
      <c r="AB184" s="17">
        <v>0.26055860505192702</v>
      </c>
      <c r="AC184" s="17"/>
      <c r="AD184" s="17">
        <v>0.488580087435878</v>
      </c>
      <c r="AE184" s="17">
        <v>0</v>
      </c>
      <c r="AF184" s="17"/>
      <c r="AG184" s="17">
        <v>0.23687775587152199</v>
      </c>
      <c r="AH184" s="17">
        <v>0.24334367192672399</v>
      </c>
      <c r="AI184" s="17">
        <v>0.42350236010049502</v>
      </c>
      <c r="AJ184" s="17"/>
      <c r="AK184" s="17">
        <v>0.35646320946159299</v>
      </c>
      <c r="AL184" s="17">
        <v>0.31597733769380998</v>
      </c>
      <c r="AM184" s="17">
        <v>0.279567160486141</v>
      </c>
      <c r="AN184" s="17"/>
      <c r="AO184" s="17">
        <v>0.35150821462320597</v>
      </c>
      <c r="AP184" s="17">
        <v>0.32729499681251201</v>
      </c>
      <c r="AQ184" s="17">
        <v>0.32288803056969501</v>
      </c>
      <c r="AR184" s="17"/>
      <c r="AS184" s="17">
        <v>0.274528935986037</v>
      </c>
      <c r="AT184" s="17">
        <v>0.21265380544904</v>
      </c>
      <c r="AU184" s="17">
        <v>0.40110130136156302</v>
      </c>
      <c r="AV184" s="17">
        <v>0.36186346467605601</v>
      </c>
      <c r="AW184" s="17">
        <v>0.32943417784345103</v>
      </c>
      <c r="AX184" s="17">
        <v>0.311047505500684</v>
      </c>
      <c r="AY184" s="17">
        <v>0.288314819786474</v>
      </c>
      <c r="AZ184" s="17">
        <v>0.33782089469228899</v>
      </c>
      <c r="BA184" s="17">
        <v>0.31304045184157803</v>
      </c>
      <c r="BB184" s="17">
        <v>0.31232468221446802</v>
      </c>
      <c r="BC184" s="17">
        <v>0.45505345956117199</v>
      </c>
      <c r="BD184" s="17">
        <v>0.23751706280476101</v>
      </c>
      <c r="BE184" s="17">
        <v>8.5639139672460896E-2</v>
      </c>
      <c r="BF184" s="17">
        <v>0.30242200929226498</v>
      </c>
      <c r="BG184" s="17">
        <v>0.55891603766950504</v>
      </c>
    </row>
    <row r="185" spans="2:59" x14ac:dyDescent="0.35">
      <c r="B185" t="s">
        <v>136</v>
      </c>
      <c r="C185" s="17">
        <v>0.2553429413901</v>
      </c>
      <c r="D185" s="17">
        <v>0.24996084778239799</v>
      </c>
      <c r="E185" s="17">
        <v>0.25934885396909801</v>
      </c>
      <c r="F185" s="17"/>
      <c r="G185" s="17">
        <v>0.19298641057111501</v>
      </c>
      <c r="H185" s="17">
        <v>0.244464314776763</v>
      </c>
      <c r="I185" s="17">
        <v>0.211026922103727</v>
      </c>
      <c r="J185" s="17">
        <v>0.18785559197479201</v>
      </c>
      <c r="K185" s="17">
        <v>0.28678319356530002</v>
      </c>
      <c r="L185" s="17">
        <v>0.32966514140381398</v>
      </c>
      <c r="M185" s="17"/>
      <c r="N185" s="17">
        <v>0.302685722847023</v>
      </c>
      <c r="O185" s="17">
        <v>0.21925727478757001</v>
      </c>
      <c r="P185" s="17">
        <v>0.21942713704495101</v>
      </c>
      <c r="Q185" s="17">
        <v>0.25650418384874601</v>
      </c>
      <c r="R185" s="17">
        <v>0.26629341274590601</v>
      </c>
      <c r="S185" s="17"/>
      <c r="T185" s="17">
        <v>0.32206660507774099</v>
      </c>
      <c r="U185" s="17">
        <v>0.238539671561672</v>
      </c>
      <c r="V185" s="17"/>
      <c r="W185" s="17">
        <v>0.33369559377750801</v>
      </c>
      <c r="X185" s="17">
        <v>0.20856275743904401</v>
      </c>
      <c r="Y185" s="17"/>
      <c r="Z185" s="17">
        <v>0.278522678838731</v>
      </c>
      <c r="AA185" s="17">
        <v>0.27357749456478297</v>
      </c>
      <c r="AB185" s="17">
        <v>0.258096335620772</v>
      </c>
      <c r="AC185" s="17"/>
      <c r="AD185" s="17">
        <v>0.39136433064016901</v>
      </c>
      <c r="AE185" s="17">
        <v>0</v>
      </c>
      <c r="AF185" s="17"/>
      <c r="AG185" s="17">
        <v>0.26880674240853197</v>
      </c>
      <c r="AH185" s="17">
        <v>0.26136466721150398</v>
      </c>
      <c r="AI185" s="17">
        <v>0.25290416658633103</v>
      </c>
      <c r="AJ185" s="17"/>
      <c r="AK185" s="17">
        <v>0.35017175739332401</v>
      </c>
      <c r="AL185" s="17">
        <v>0.25242412220509303</v>
      </c>
      <c r="AM185" s="17">
        <v>0.112996168007924</v>
      </c>
      <c r="AN185" s="17"/>
      <c r="AO185" s="17">
        <v>0.30144681600477702</v>
      </c>
      <c r="AP185" s="17">
        <v>0.28460817578951297</v>
      </c>
      <c r="AQ185" s="17">
        <v>0.22884075297999201</v>
      </c>
      <c r="AR185" s="17"/>
      <c r="AS185" s="17">
        <v>0.145612382556219</v>
      </c>
      <c r="AT185" s="17">
        <v>0.18492870217693699</v>
      </c>
      <c r="AU185" s="17">
        <v>0.20087534162766801</v>
      </c>
      <c r="AV185" s="17">
        <v>0.28543965156728002</v>
      </c>
      <c r="AW185" s="17">
        <v>0.24824062155571999</v>
      </c>
      <c r="AX185" s="17">
        <v>0.25388982353080602</v>
      </c>
      <c r="AY185" s="17">
        <v>0.22980702652945401</v>
      </c>
      <c r="AZ185" s="17">
        <v>0.273360629524461</v>
      </c>
      <c r="BA185" s="17">
        <v>0.39566643815007402</v>
      </c>
      <c r="BB185" s="17">
        <v>0.24609923639732301</v>
      </c>
      <c r="BC185" s="17">
        <v>0.34363098156384497</v>
      </c>
      <c r="BD185" s="17">
        <v>0.31471972747819799</v>
      </c>
      <c r="BE185" s="17">
        <v>0.33398219748148</v>
      </c>
      <c r="BF185" s="17">
        <v>0.51140810781784896</v>
      </c>
      <c r="BG185" s="17">
        <v>0.28997964339538301</v>
      </c>
    </row>
    <row r="186" spans="2:59" x14ac:dyDescent="0.35">
      <c r="B186" t="s">
        <v>137</v>
      </c>
      <c r="C186" s="17">
        <v>0.168791691087712</v>
      </c>
      <c r="D186" s="17">
        <v>0.157556085118742</v>
      </c>
      <c r="E186" s="17">
        <v>0.179953984661442</v>
      </c>
      <c r="F186" s="17"/>
      <c r="G186" s="17">
        <v>0.22339464050880201</v>
      </c>
      <c r="H186" s="17">
        <v>0.20747770291489301</v>
      </c>
      <c r="I186" s="17">
        <v>0.117373152972366</v>
      </c>
      <c r="J186" s="17">
        <v>0.121224715525368</v>
      </c>
      <c r="K186" s="17">
        <v>0.15554959303552199</v>
      </c>
      <c r="L186" s="17">
        <v>0.20361372423329999</v>
      </c>
      <c r="M186" s="17"/>
      <c r="N186" s="17">
        <v>0.17039208281259199</v>
      </c>
      <c r="O186" s="17">
        <v>0.140601934942721</v>
      </c>
      <c r="P186" s="17">
        <v>0.153902933530811</v>
      </c>
      <c r="Q186" s="17">
        <v>0.18646810868303301</v>
      </c>
      <c r="R186" s="17">
        <v>0.20542028500967399</v>
      </c>
      <c r="S186" s="17"/>
      <c r="T186" s="17">
        <v>0.243382308744546</v>
      </c>
      <c r="U186" s="17">
        <v>0.150007256812274</v>
      </c>
      <c r="V186" s="17"/>
      <c r="W186" s="17">
        <v>0.18921920980604101</v>
      </c>
      <c r="X186" s="17">
        <v>0.15877744498728499</v>
      </c>
      <c r="Y186" s="17"/>
      <c r="Z186" s="17">
        <v>0.17105137067776999</v>
      </c>
      <c r="AA186" s="17">
        <v>0.20653031819836801</v>
      </c>
      <c r="AB186" s="17">
        <v>0.15978371142578099</v>
      </c>
      <c r="AC186" s="17"/>
      <c r="AD186" s="17">
        <v>0.25870716002774802</v>
      </c>
      <c r="AE186" s="17">
        <v>0</v>
      </c>
      <c r="AF186" s="17"/>
      <c r="AG186" s="17">
        <v>0.22411335335484001</v>
      </c>
      <c r="AH186" s="17">
        <v>0.166870449375562</v>
      </c>
      <c r="AI186" s="17">
        <v>0.15525995054232</v>
      </c>
      <c r="AJ186" s="17"/>
      <c r="AK186" s="17">
        <v>0.19703741294084001</v>
      </c>
      <c r="AL186" s="17">
        <v>0.175948470467717</v>
      </c>
      <c r="AM186" s="17">
        <v>9.5680487095750999E-2</v>
      </c>
      <c r="AN186" s="17"/>
      <c r="AO186" s="17">
        <v>0.239684168909579</v>
      </c>
      <c r="AP186" s="17">
        <v>0.20264310323492099</v>
      </c>
      <c r="AQ186" s="17">
        <v>0.12553296340658401</v>
      </c>
      <c r="AR186" s="17"/>
      <c r="AS186" s="17">
        <v>0.12754257697101701</v>
      </c>
      <c r="AT186" s="17">
        <v>0.15112380903542399</v>
      </c>
      <c r="AU186" s="17">
        <v>0.10750853034572801</v>
      </c>
      <c r="AV186" s="17">
        <v>0.18068388724310999</v>
      </c>
      <c r="AW186" s="17">
        <v>0.15448793246596701</v>
      </c>
      <c r="AX186" s="17">
        <v>0.157118851498633</v>
      </c>
      <c r="AY186" s="17">
        <v>0.14806816044583501</v>
      </c>
      <c r="AZ186" s="17">
        <v>0.26912578283773098</v>
      </c>
      <c r="BA186" s="17">
        <v>0.21066901551932599</v>
      </c>
      <c r="BB186" s="17">
        <v>0.17193628915681899</v>
      </c>
      <c r="BC186" s="17">
        <v>9.9155488716401993E-2</v>
      </c>
      <c r="BD186" s="17">
        <v>0.295393384773523</v>
      </c>
      <c r="BE186" s="17">
        <v>0.17865416075058399</v>
      </c>
      <c r="BF186" s="17">
        <v>0.23707168232748899</v>
      </c>
      <c r="BG186" s="17">
        <v>0.238956123686903</v>
      </c>
    </row>
    <row r="187" spans="2:59" x14ac:dyDescent="0.35">
      <c r="B187" t="s">
        <v>138</v>
      </c>
      <c r="C187" s="17">
        <v>0.16086145717031999</v>
      </c>
      <c r="D187" s="17">
        <v>0.16745988849170099</v>
      </c>
      <c r="E187" s="17">
        <v>0.15331727013631999</v>
      </c>
      <c r="F187" s="17"/>
      <c r="G187" s="17">
        <v>0.229812902162121</v>
      </c>
      <c r="H187" s="17">
        <v>0.15602365705239701</v>
      </c>
      <c r="I187" s="17">
        <v>0.17780273643573499</v>
      </c>
      <c r="J187" s="17">
        <v>0.103979574911365</v>
      </c>
      <c r="K187" s="17">
        <v>0.17693861415880299</v>
      </c>
      <c r="L187" s="17">
        <v>0.16246903198811599</v>
      </c>
      <c r="M187" s="17"/>
      <c r="N187" s="17">
        <v>0.145504231320948</v>
      </c>
      <c r="O187" s="17">
        <v>0.16945174396902099</v>
      </c>
      <c r="P187" s="17">
        <v>0.20712318277022601</v>
      </c>
      <c r="Q187" s="17">
        <v>0.14358134863957001</v>
      </c>
      <c r="R187" s="17">
        <v>0.13545962328801101</v>
      </c>
      <c r="S187" s="17"/>
      <c r="T187" s="17">
        <v>0.21208212874686999</v>
      </c>
      <c r="U187" s="17">
        <v>0.147962363839306</v>
      </c>
      <c r="V187" s="17"/>
      <c r="W187" s="17">
        <v>0.18227793340585299</v>
      </c>
      <c r="X187" s="17">
        <v>0.14746570576863</v>
      </c>
      <c r="Y187" s="17"/>
      <c r="Z187" s="17">
        <v>0.219427187907733</v>
      </c>
      <c r="AA187" s="17">
        <v>0.106183538414772</v>
      </c>
      <c r="AB187" s="17">
        <v>0.17403552876520001</v>
      </c>
      <c r="AC187" s="17"/>
      <c r="AD187" s="17">
        <v>0.246552484155355</v>
      </c>
      <c r="AE187" s="17">
        <v>0</v>
      </c>
      <c r="AF187" s="17"/>
      <c r="AG187" s="17">
        <v>0.21943971785231101</v>
      </c>
      <c r="AH187" s="17">
        <v>0.12116157870278201</v>
      </c>
      <c r="AI187" s="17">
        <v>0.18846350295186801</v>
      </c>
      <c r="AJ187" s="17"/>
      <c r="AK187" s="17">
        <v>0.21367101816697301</v>
      </c>
      <c r="AL187" s="17">
        <v>0.143598106153387</v>
      </c>
      <c r="AM187" s="17">
        <v>0.12544934268840699</v>
      </c>
      <c r="AN187" s="17"/>
      <c r="AO187" s="17">
        <v>0.24650948979024301</v>
      </c>
      <c r="AP187" s="17">
        <v>0.16633725214446399</v>
      </c>
      <c r="AQ187" s="17">
        <v>0.15462143115846899</v>
      </c>
      <c r="AR187" s="17"/>
      <c r="AS187" s="17">
        <v>0.162279691684861</v>
      </c>
      <c r="AT187" s="17">
        <v>0.179771957443912</v>
      </c>
      <c r="AU187" s="17">
        <v>0.14982704308994799</v>
      </c>
      <c r="AV187" s="17">
        <v>0.14103257085260201</v>
      </c>
      <c r="AW187" s="17">
        <v>0.105925827048444</v>
      </c>
      <c r="AX187" s="17">
        <v>0.185406792375817</v>
      </c>
      <c r="AY187" s="17">
        <v>0.25180820186172498</v>
      </c>
      <c r="AZ187" s="17">
        <v>0.16286800000447599</v>
      </c>
      <c r="BA187" s="17">
        <v>0.19251998580118301</v>
      </c>
      <c r="BB187" s="17">
        <v>0.147380498605232</v>
      </c>
      <c r="BC187" s="17">
        <v>8.4066958090944E-2</v>
      </c>
      <c r="BD187" s="17">
        <v>0.134219752895192</v>
      </c>
      <c r="BE187" s="17">
        <v>0.25684039495796102</v>
      </c>
      <c r="BF187" s="17">
        <v>0.13852866796131799</v>
      </c>
      <c r="BG187" s="17">
        <v>0.27735479825144399</v>
      </c>
    </row>
    <row r="188" spans="2:59" x14ac:dyDescent="0.35">
      <c r="B188" t="s">
        <v>139</v>
      </c>
      <c r="C188" s="17">
        <v>0.13507642492531599</v>
      </c>
      <c r="D188" s="17">
        <v>0.171596808691581</v>
      </c>
      <c r="E188" s="17">
        <v>0.101611164519973</v>
      </c>
      <c r="F188" s="17"/>
      <c r="G188" s="17">
        <v>0.224820460515952</v>
      </c>
      <c r="H188" s="17">
        <v>0.197764839508381</v>
      </c>
      <c r="I188" s="17">
        <v>0.18942788424887899</v>
      </c>
      <c r="J188" s="17">
        <v>0.151800620723822</v>
      </c>
      <c r="K188" s="17">
        <v>0.120290476010305</v>
      </c>
      <c r="L188" s="17">
        <v>4.8375230853819701E-2</v>
      </c>
      <c r="M188" s="17"/>
      <c r="N188" s="17">
        <v>0.11709278571442799</v>
      </c>
      <c r="O188" s="17">
        <v>0.160505431632047</v>
      </c>
      <c r="P188" s="17">
        <v>0.13575020903634399</v>
      </c>
      <c r="Q188" s="17">
        <v>0.13853250180472601</v>
      </c>
      <c r="R188" s="17">
        <v>0.12523833517113001</v>
      </c>
      <c r="S188" s="17"/>
      <c r="T188" s="17">
        <v>0.155897273798039</v>
      </c>
      <c r="U188" s="17">
        <v>0.12983303266641499</v>
      </c>
      <c r="V188" s="17"/>
      <c r="W188" s="17">
        <v>0.20483965083455599</v>
      </c>
      <c r="X188" s="17">
        <v>9.3407354321994596E-2</v>
      </c>
      <c r="Y188" s="17"/>
      <c r="Z188" s="17">
        <v>0.139792420538106</v>
      </c>
      <c r="AA188" s="17">
        <v>0.113726796985998</v>
      </c>
      <c r="AB188" s="17">
        <v>0.14783081865657299</v>
      </c>
      <c r="AC188" s="17"/>
      <c r="AD188" s="17">
        <v>0.20703174459559501</v>
      </c>
      <c r="AE188" s="17">
        <v>0</v>
      </c>
      <c r="AF188" s="17"/>
      <c r="AG188" s="17">
        <v>9.0567809768733298E-2</v>
      </c>
      <c r="AH188" s="17">
        <v>0.16861289174541899</v>
      </c>
      <c r="AI188" s="17">
        <v>0.123484415762636</v>
      </c>
      <c r="AJ188" s="17"/>
      <c r="AK188" s="17">
        <v>0.14078317239979199</v>
      </c>
      <c r="AL188" s="17">
        <v>0.13185720648094301</v>
      </c>
      <c r="AM188" s="17">
        <v>0.12610222051286299</v>
      </c>
      <c r="AN188" s="17"/>
      <c r="AO188" s="17">
        <v>0.16723022656671099</v>
      </c>
      <c r="AP188" s="17">
        <v>0.115597971978099</v>
      </c>
      <c r="AQ188" s="17">
        <v>0.15152367692514301</v>
      </c>
      <c r="AR188" s="17"/>
      <c r="AS188" s="17">
        <v>5.1669887858682997E-2</v>
      </c>
      <c r="AT188" s="17">
        <v>0.12662642172033101</v>
      </c>
      <c r="AU188" s="17">
        <v>0.108029760524033</v>
      </c>
      <c r="AV188" s="17">
        <v>0.136745821750237</v>
      </c>
      <c r="AW188" s="17">
        <v>0.13900442442576599</v>
      </c>
      <c r="AX188" s="17">
        <v>0.117968947521663</v>
      </c>
      <c r="AY188" s="17">
        <v>0.11901073425384399</v>
      </c>
      <c r="AZ188" s="17">
        <v>0.19640796419843501</v>
      </c>
      <c r="BA188" s="17">
        <v>0.25935665284964099</v>
      </c>
      <c r="BB188" s="17">
        <v>0.15925641126155801</v>
      </c>
      <c r="BC188" s="17">
        <v>0.16675569570812501</v>
      </c>
      <c r="BD188" s="17">
        <v>0.15235936445891499</v>
      </c>
      <c r="BE188" s="17">
        <v>0.13198078057361501</v>
      </c>
      <c r="BF188" s="17">
        <v>0.16985271453838299</v>
      </c>
      <c r="BG188" s="17">
        <v>0.30410528730827002</v>
      </c>
    </row>
    <row r="189" spans="2:59" x14ac:dyDescent="0.35">
      <c r="B189" t="s">
        <v>140</v>
      </c>
      <c r="C189" s="17">
        <v>0.11874244800488901</v>
      </c>
      <c r="D189" s="17">
        <v>0.15192713249629999</v>
      </c>
      <c r="E189" s="17">
        <v>8.8317373520619399E-2</v>
      </c>
      <c r="F189" s="17"/>
      <c r="G189" s="17">
        <v>0.106321835383017</v>
      </c>
      <c r="H189" s="17">
        <v>0.10669235834893399</v>
      </c>
      <c r="I189" s="17">
        <v>9.7811512304201195E-2</v>
      </c>
      <c r="J189" s="17">
        <v>9.4729397497525694E-2</v>
      </c>
      <c r="K189" s="17">
        <v>0.13321353478311801</v>
      </c>
      <c r="L189" s="17">
        <v>0.14672177793187</v>
      </c>
      <c r="M189" s="17"/>
      <c r="N189" s="17">
        <v>0.11598467991018201</v>
      </c>
      <c r="O189" s="17">
        <v>0.111999332507254</v>
      </c>
      <c r="P189" s="17">
        <v>0.12321636501937901</v>
      </c>
      <c r="Q189" s="17">
        <v>0.12589261809837399</v>
      </c>
      <c r="R189" s="17">
        <v>0.114404875862547</v>
      </c>
      <c r="S189" s="17"/>
      <c r="T189" s="17">
        <v>0.147304555534261</v>
      </c>
      <c r="U189" s="17">
        <v>0.11154954561974099</v>
      </c>
      <c r="V189" s="17"/>
      <c r="W189" s="17">
        <v>0.18888838757232801</v>
      </c>
      <c r="X189" s="17">
        <v>8.3139687080927602E-2</v>
      </c>
      <c r="Y189" s="17"/>
      <c r="Z189" s="17">
        <v>8.6865876171275502E-2</v>
      </c>
      <c r="AA189" s="17">
        <v>0.132690572004598</v>
      </c>
      <c r="AB189" s="17">
        <v>0.14674690751917299</v>
      </c>
      <c r="AC189" s="17"/>
      <c r="AD189" s="17">
        <v>0.18199664509625699</v>
      </c>
      <c r="AE189" s="17">
        <v>0</v>
      </c>
      <c r="AF189" s="17"/>
      <c r="AG189" s="17">
        <v>0.24425276088158401</v>
      </c>
      <c r="AH189" s="17">
        <v>0.142808356307871</v>
      </c>
      <c r="AI189" s="17">
        <v>6.9119143911285194E-2</v>
      </c>
      <c r="AJ189" s="17"/>
      <c r="AK189" s="17">
        <v>0.16661092793454901</v>
      </c>
      <c r="AL189" s="17">
        <v>0.10184463350489099</v>
      </c>
      <c r="AM189" s="17">
        <v>9.1985503958222706E-2</v>
      </c>
      <c r="AN189" s="17"/>
      <c r="AO189" s="17">
        <v>0.200246094076865</v>
      </c>
      <c r="AP189" s="17">
        <v>0.13954523410498701</v>
      </c>
      <c r="AQ189" s="17">
        <v>8.7922808002677696E-2</v>
      </c>
      <c r="AR189" s="17"/>
      <c r="AS189" s="17">
        <v>0.106128608169217</v>
      </c>
      <c r="AT189" s="17">
        <v>5.1339718739307302E-2</v>
      </c>
      <c r="AU189" s="17">
        <v>8.7267348614853205E-2</v>
      </c>
      <c r="AV189" s="17">
        <v>0.11342964850533099</v>
      </c>
      <c r="AW189" s="17">
        <v>8.0381975543126497E-2</v>
      </c>
      <c r="AX189" s="17">
        <v>0.13889888612887799</v>
      </c>
      <c r="AY189" s="17">
        <v>0.111153472172752</v>
      </c>
      <c r="AZ189" s="17">
        <v>0.159550207320001</v>
      </c>
      <c r="BA189" s="17">
        <v>0.101826256233115</v>
      </c>
      <c r="BB189" s="17">
        <v>0.22635514362676801</v>
      </c>
      <c r="BC189" s="17">
        <v>0.17555983291264499</v>
      </c>
      <c r="BD189" s="17">
        <v>8.5218618644562705E-2</v>
      </c>
      <c r="BE189" s="17">
        <v>0</v>
      </c>
      <c r="BF189" s="17">
        <v>0.26081646943182901</v>
      </c>
      <c r="BG189" s="17">
        <v>0.14284611342324899</v>
      </c>
    </row>
    <row r="190" spans="2:59" x14ac:dyDescent="0.35">
      <c r="B190" t="s">
        <v>141</v>
      </c>
      <c r="C190" s="17">
        <v>8.7107148688234007E-2</v>
      </c>
      <c r="D190" s="17">
        <v>0.10857406114757601</v>
      </c>
      <c r="E190" s="17">
        <v>6.7467814458333802E-2</v>
      </c>
      <c r="F190" s="17"/>
      <c r="G190" s="17">
        <v>0.18870974507697799</v>
      </c>
      <c r="H190" s="17">
        <v>0.117177570527009</v>
      </c>
      <c r="I190" s="17">
        <v>6.2494307736926401E-2</v>
      </c>
      <c r="J190" s="17">
        <v>6.5997466944009195E-2</v>
      </c>
      <c r="K190" s="17">
        <v>7.9759109578918394E-2</v>
      </c>
      <c r="L190" s="17">
        <v>7.5546539864362494E-2</v>
      </c>
      <c r="M190" s="17"/>
      <c r="N190" s="17">
        <v>7.3689791703999905E-2</v>
      </c>
      <c r="O190" s="17">
        <v>9.4833490911260906E-2</v>
      </c>
      <c r="P190" s="17">
        <v>0.105854980308153</v>
      </c>
      <c r="Q190" s="17">
        <v>8.3764157457724003E-2</v>
      </c>
      <c r="R190" s="17">
        <v>7.9231067250448706E-2</v>
      </c>
      <c r="S190" s="17"/>
      <c r="T190" s="17">
        <v>0.12923488168872899</v>
      </c>
      <c r="U190" s="17">
        <v>7.6497964093977106E-2</v>
      </c>
      <c r="V190" s="17"/>
      <c r="W190" s="17">
        <v>0.10661780972889801</v>
      </c>
      <c r="X190" s="17">
        <v>7.9211682618411994E-2</v>
      </c>
      <c r="Y190" s="17"/>
      <c r="Z190" s="17">
        <v>0.15869066983155999</v>
      </c>
      <c r="AA190" s="17">
        <v>4.1145808557852999E-2</v>
      </c>
      <c r="AB190" s="17">
        <v>5.9557801286097001E-2</v>
      </c>
      <c r="AC190" s="17"/>
      <c r="AD190" s="17">
        <v>0.13350919651333701</v>
      </c>
      <c r="AE190" s="17">
        <v>0</v>
      </c>
      <c r="AF190" s="17"/>
      <c r="AG190" s="17">
        <v>2.7155769654059001E-2</v>
      </c>
      <c r="AH190" s="17">
        <v>5.3672791678175097E-2</v>
      </c>
      <c r="AI190" s="17">
        <v>0.14031313569978701</v>
      </c>
      <c r="AJ190" s="17"/>
      <c r="AK190" s="17">
        <v>0.10148746415743599</v>
      </c>
      <c r="AL190" s="17">
        <v>9.5513510786779401E-2</v>
      </c>
      <c r="AM190" s="17">
        <v>3.5675158736211299E-2</v>
      </c>
      <c r="AN190" s="17"/>
      <c r="AO190" s="17">
        <v>0.15132565218184699</v>
      </c>
      <c r="AP190" s="17">
        <v>7.04769344007624E-2</v>
      </c>
      <c r="AQ190" s="17">
        <v>9.6006964850097604E-2</v>
      </c>
      <c r="AR190" s="17"/>
      <c r="AS190" s="17">
        <v>8.5095466498869302E-2</v>
      </c>
      <c r="AT190" s="17">
        <v>6.3982733676787501E-2</v>
      </c>
      <c r="AU190" s="17">
        <v>0.117047764418319</v>
      </c>
      <c r="AV190" s="17">
        <v>0.113334724473222</v>
      </c>
      <c r="AW190" s="17">
        <v>0.109640979942026</v>
      </c>
      <c r="AX190" s="17">
        <v>8.8945702518734807E-2</v>
      </c>
      <c r="AY190" s="17">
        <v>9.91957877325641E-2</v>
      </c>
      <c r="AZ190" s="17">
        <v>3.2279330134578697E-2</v>
      </c>
      <c r="BA190" s="17">
        <v>0.10475518023497001</v>
      </c>
      <c r="BB190" s="17">
        <v>5.8439335080844798E-2</v>
      </c>
      <c r="BC190" s="17">
        <v>6.4573680796344998E-2</v>
      </c>
      <c r="BD190" s="17">
        <v>0.111979654993422</v>
      </c>
      <c r="BE190" s="17">
        <v>0.135801819451941</v>
      </c>
      <c r="BF190" s="17">
        <v>6.3626606547180803E-2</v>
      </c>
      <c r="BG190" s="17">
        <v>0.13973780680109801</v>
      </c>
    </row>
    <row r="191" spans="2:59" x14ac:dyDescent="0.35">
      <c r="B191" t="s">
        <v>142</v>
      </c>
      <c r="C191" s="17">
        <v>5.2750293186407303E-2</v>
      </c>
      <c r="D191" s="17">
        <v>7.5629996002417599E-2</v>
      </c>
      <c r="E191" s="17">
        <v>3.1653282574014799E-2</v>
      </c>
      <c r="F191" s="17"/>
      <c r="G191" s="17">
        <v>9.5860267388399006E-2</v>
      </c>
      <c r="H191" s="17">
        <v>8.7233475543264799E-2</v>
      </c>
      <c r="I191" s="17">
        <v>3.4003328980881702E-2</v>
      </c>
      <c r="J191" s="17">
        <v>4.8971606046627099E-2</v>
      </c>
      <c r="K191" s="17">
        <v>5.3694525929701399E-2</v>
      </c>
      <c r="L191" s="17">
        <v>3.6464721660503997E-2</v>
      </c>
      <c r="M191" s="17"/>
      <c r="N191" s="17">
        <v>6.1595795615841498E-2</v>
      </c>
      <c r="O191" s="17">
        <v>4.3982605382072298E-2</v>
      </c>
      <c r="P191" s="17">
        <v>5.4571940819702902E-2</v>
      </c>
      <c r="Q191" s="17">
        <v>5.2329553991874903E-2</v>
      </c>
      <c r="R191" s="17">
        <v>4.4199903587904502E-2</v>
      </c>
      <c r="S191" s="17"/>
      <c r="T191" s="17">
        <v>8.4775237316313395E-2</v>
      </c>
      <c r="U191" s="17">
        <v>4.4685331706259802E-2</v>
      </c>
      <c r="V191" s="17"/>
      <c r="W191" s="17">
        <v>8.2270962694061894E-2</v>
      </c>
      <c r="X191" s="17">
        <v>3.7012568163989297E-2</v>
      </c>
      <c r="Y191" s="17"/>
      <c r="Z191" s="17">
        <v>7.4280821588477403E-2</v>
      </c>
      <c r="AA191" s="17">
        <v>6.1123212177229103E-2</v>
      </c>
      <c r="AB191" s="17">
        <v>3.8629574404008098E-2</v>
      </c>
      <c r="AC191" s="17"/>
      <c r="AD191" s="17">
        <v>8.0850416587123206E-2</v>
      </c>
      <c r="AE191" s="17">
        <v>0</v>
      </c>
      <c r="AF191" s="17"/>
      <c r="AG191" s="17">
        <v>9.0710488063109093E-2</v>
      </c>
      <c r="AH191" s="17">
        <v>3.5539660871162601E-2</v>
      </c>
      <c r="AI191" s="17">
        <v>6.18161350688664E-2</v>
      </c>
      <c r="AJ191" s="17"/>
      <c r="AK191" s="17">
        <v>7.3933575544329E-2</v>
      </c>
      <c r="AL191" s="17">
        <v>5.8239023310664398E-2</v>
      </c>
      <c r="AM191" s="17">
        <v>3.7427939565405498E-3</v>
      </c>
      <c r="AN191" s="17"/>
      <c r="AO191" s="17">
        <v>8.5701747029365893E-2</v>
      </c>
      <c r="AP191" s="17">
        <v>5.3479464012771802E-2</v>
      </c>
      <c r="AQ191" s="17">
        <v>5.0161556962112303E-2</v>
      </c>
      <c r="AR191" s="17"/>
      <c r="AS191" s="17">
        <v>2.77392800283482E-2</v>
      </c>
      <c r="AT191" s="17">
        <v>3.2258499626544701E-2</v>
      </c>
      <c r="AU191" s="17">
        <v>1.8828132613359701E-2</v>
      </c>
      <c r="AV191" s="17">
        <v>5.6759093224619799E-2</v>
      </c>
      <c r="AW191" s="17">
        <v>8.4661324700945298E-2</v>
      </c>
      <c r="AX191" s="17">
        <v>3.4953618899479698E-2</v>
      </c>
      <c r="AY191" s="17">
        <v>6.3800084959133294E-2</v>
      </c>
      <c r="AZ191" s="17">
        <v>5.0821323731307801E-2</v>
      </c>
      <c r="BA191" s="17">
        <v>5.2303667330335701E-2</v>
      </c>
      <c r="BB191" s="17">
        <v>6.2955572822778194E-2</v>
      </c>
      <c r="BC191" s="17">
        <v>2.1910202815446801E-2</v>
      </c>
      <c r="BD191" s="17">
        <v>0.142450124726651</v>
      </c>
      <c r="BE191" s="17">
        <v>0</v>
      </c>
      <c r="BF191" s="17">
        <v>0.107795866400428</v>
      </c>
      <c r="BG191" s="17">
        <v>8.4338103508374299E-2</v>
      </c>
    </row>
    <row r="192" spans="2:59" x14ac:dyDescent="0.35">
      <c r="B192" t="s">
        <v>133</v>
      </c>
      <c r="C192" s="17">
        <v>1.6748527466946501E-2</v>
      </c>
      <c r="D192" s="17">
        <v>1.7771733938788999E-2</v>
      </c>
      <c r="E192" s="17">
        <v>1.5864327627379399E-2</v>
      </c>
      <c r="F192" s="17"/>
      <c r="G192" s="17">
        <v>3.3603115522884801E-2</v>
      </c>
      <c r="H192" s="17">
        <v>2.6272793773283201E-2</v>
      </c>
      <c r="I192" s="17">
        <v>3.0309040014251599E-2</v>
      </c>
      <c r="J192" s="17">
        <v>1.9683071542668001E-2</v>
      </c>
      <c r="K192" s="17">
        <v>0</v>
      </c>
      <c r="L192" s="17">
        <v>8.4346781964185196E-3</v>
      </c>
      <c r="M192" s="17"/>
      <c r="N192" s="17">
        <v>1.11648023999006E-2</v>
      </c>
      <c r="O192" s="17">
        <v>3.01582360242981E-2</v>
      </c>
      <c r="P192" s="17">
        <v>2.72764179152368E-2</v>
      </c>
      <c r="Q192" s="17">
        <v>2.1449983900974799E-3</v>
      </c>
      <c r="R192" s="17">
        <v>1.81002592021237E-2</v>
      </c>
      <c r="S192" s="17"/>
      <c r="T192" s="17">
        <v>8.4415237611963692E-3</v>
      </c>
      <c r="U192" s="17">
        <v>1.8840511285265E-2</v>
      </c>
      <c r="V192" s="17"/>
      <c r="W192" s="17">
        <v>4.4986826651985702E-3</v>
      </c>
      <c r="X192" s="17">
        <v>1.8160063411375701E-2</v>
      </c>
      <c r="Y192" s="17"/>
      <c r="Z192" s="17">
        <v>1.4101922134597499E-2</v>
      </c>
      <c r="AA192" s="17">
        <v>0</v>
      </c>
      <c r="AB192" s="17">
        <v>2.04965250308442E-2</v>
      </c>
      <c r="AC192" s="17"/>
      <c r="AD192" s="17">
        <v>0</v>
      </c>
      <c r="AE192" s="17">
        <v>4.8189305207428403E-2</v>
      </c>
      <c r="AF192" s="17"/>
      <c r="AG192" s="17">
        <v>2.7295376891435699E-2</v>
      </c>
      <c r="AH192" s="17">
        <v>1.46215777290891E-2</v>
      </c>
      <c r="AI192" s="17">
        <v>4.3468341805433901E-3</v>
      </c>
      <c r="AJ192" s="17"/>
      <c r="AK192" s="17">
        <v>1.1063584917766199E-2</v>
      </c>
      <c r="AL192" s="17">
        <v>1.00390415288776E-2</v>
      </c>
      <c r="AM192" s="17">
        <v>9.8120736393747399E-3</v>
      </c>
      <c r="AN192" s="17"/>
      <c r="AO192" s="17">
        <v>1.25041219684564E-2</v>
      </c>
      <c r="AP192" s="17">
        <v>1.8007738144288101E-2</v>
      </c>
      <c r="AQ192" s="17">
        <v>6.02438940942936E-3</v>
      </c>
      <c r="AR192" s="17"/>
      <c r="AS192" s="17">
        <v>8.9756972601086601E-2</v>
      </c>
      <c r="AT192" s="17">
        <v>1.96507139458965E-2</v>
      </c>
      <c r="AU192" s="17">
        <v>3.8191104932247297E-2</v>
      </c>
      <c r="AV192" s="17">
        <v>0</v>
      </c>
      <c r="AW192" s="17">
        <v>0</v>
      </c>
      <c r="AX192" s="17">
        <v>0</v>
      </c>
      <c r="AY192" s="17">
        <v>0</v>
      </c>
      <c r="AZ192" s="17">
        <v>1.40607916008803E-2</v>
      </c>
      <c r="BA192" s="17">
        <v>0</v>
      </c>
      <c r="BB192" s="17">
        <v>0</v>
      </c>
      <c r="BC192" s="17">
        <v>0</v>
      </c>
      <c r="BD192" s="17">
        <v>3.5894598820066903E-2</v>
      </c>
      <c r="BE192" s="17">
        <v>6.1191146474424599E-2</v>
      </c>
      <c r="BF192" s="17">
        <v>0</v>
      </c>
      <c r="BG192" s="17">
        <v>0</v>
      </c>
    </row>
    <row r="193" spans="2:59" x14ac:dyDescent="0.35">
      <c r="B193" t="s">
        <v>84</v>
      </c>
      <c r="C193" s="17">
        <v>0.33080841270584399</v>
      </c>
      <c r="D193" s="17">
        <v>0.30934360254607102</v>
      </c>
      <c r="E193" s="17">
        <v>0.35010761218883002</v>
      </c>
      <c r="F193" s="17"/>
      <c r="G193" s="17">
        <v>0.241845115152033</v>
      </c>
      <c r="H193" s="17">
        <v>0.27940115771588098</v>
      </c>
      <c r="I193" s="17">
        <v>0.28220366779029499</v>
      </c>
      <c r="J193" s="17">
        <v>0.40587213805446798</v>
      </c>
      <c r="K193" s="17">
        <v>0.36934894207602398</v>
      </c>
      <c r="L193" s="17">
        <v>0.33142866444411001</v>
      </c>
      <c r="M193" s="17"/>
      <c r="N193" s="17">
        <v>0.30087305382232499</v>
      </c>
      <c r="O193" s="17">
        <v>0.33937362852622299</v>
      </c>
      <c r="P193" s="17">
        <v>0.308416092584539</v>
      </c>
      <c r="Q193" s="17">
        <v>0.37423356373760602</v>
      </c>
      <c r="R193" s="17">
        <v>0.33848013310377301</v>
      </c>
      <c r="S193" s="17"/>
      <c r="T193" s="17">
        <v>0.24853703703436</v>
      </c>
      <c r="U193" s="17">
        <v>0.35152712100452999</v>
      </c>
      <c r="V193" s="17"/>
      <c r="W193" s="17">
        <v>0.22731432977506</v>
      </c>
      <c r="X193" s="17">
        <v>0.39210635215051598</v>
      </c>
      <c r="Y193" s="17"/>
      <c r="Z193" s="17">
        <v>0.24168394419955699</v>
      </c>
      <c r="AA193" s="17">
        <v>0.34863958830286101</v>
      </c>
      <c r="AB193" s="17">
        <v>0.34242502534000102</v>
      </c>
      <c r="AC193" s="17"/>
      <c r="AD193" s="17">
        <v>0</v>
      </c>
      <c r="AE193" s="17">
        <v>0.95181069479257197</v>
      </c>
      <c r="AF193" s="17"/>
      <c r="AG193" s="17">
        <v>0.33053553039483902</v>
      </c>
      <c r="AH193" s="17">
        <v>0.35803261206015202</v>
      </c>
      <c r="AI193" s="17">
        <v>0.301408558608871</v>
      </c>
      <c r="AJ193" s="17"/>
      <c r="AK193" s="17">
        <v>0.252347252558491</v>
      </c>
      <c r="AL193" s="17">
        <v>0.32945333873401</v>
      </c>
      <c r="AM193" s="17">
        <v>0.50031702400543099</v>
      </c>
      <c r="AN193" s="17"/>
      <c r="AO193" s="17">
        <v>0.222816499875127</v>
      </c>
      <c r="AP193" s="17">
        <v>0.31199767387278099</v>
      </c>
      <c r="AQ193" s="17">
        <v>0.35851355464547102</v>
      </c>
      <c r="AR193" s="17"/>
      <c r="AS193" s="17">
        <v>0.41660154253458498</v>
      </c>
      <c r="AT193" s="17">
        <v>0.42667503979813498</v>
      </c>
      <c r="AU193" s="17">
        <v>0.31053018813468303</v>
      </c>
      <c r="AV193" s="17">
        <v>0.32252194857143301</v>
      </c>
      <c r="AW193" s="17">
        <v>0.36317154967793203</v>
      </c>
      <c r="AX193" s="17">
        <v>0.33241217405138501</v>
      </c>
      <c r="AY193" s="17">
        <v>0.37250940257368997</v>
      </c>
      <c r="AZ193" s="17">
        <v>0.24183298807645101</v>
      </c>
      <c r="BA193" s="17">
        <v>0.21965127378145299</v>
      </c>
      <c r="BB193" s="17">
        <v>0.20071181065139301</v>
      </c>
      <c r="BC193" s="17">
        <v>0.16377302921054099</v>
      </c>
      <c r="BD193" s="17">
        <v>0.30052700700235602</v>
      </c>
      <c r="BE193" s="17">
        <v>0.35126218724142699</v>
      </c>
      <c r="BF193" s="17">
        <v>0.35763410472058199</v>
      </c>
      <c r="BG193" s="17">
        <v>0.108171669964369</v>
      </c>
    </row>
    <row r="194" spans="2:59" x14ac:dyDescent="0.3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row>
    <row r="195" spans="2:59" x14ac:dyDescent="0.35">
      <c r="B195" s="6" t="s">
        <v>161</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row>
    <row r="196" spans="2:59" x14ac:dyDescent="0.35">
      <c r="B196" s="24" t="s">
        <v>86</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row>
    <row r="197" spans="2:59" x14ac:dyDescent="0.35">
      <c r="B197" t="s">
        <v>157</v>
      </c>
      <c r="C197" s="17">
        <v>0.116735665704508</v>
      </c>
      <c r="D197" s="17">
        <v>0.140706120156286</v>
      </c>
      <c r="E197" s="17">
        <v>9.4886140471975897E-2</v>
      </c>
      <c r="F197" s="17"/>
      <c r="G197" s="17">
        <v>9.0610447520841395E-2</v>
      </c>
      <c r="H197" s="17">
        <v>0.11773446634186201</v>
      </c>
      <c r="I197" s="17">
        <v>5.3804896671769499E-2</v>
      </c>
      <c r="J197" s="17">
        <v>8.9658160357550601E-2</v>
      </c>
      <c r="K197" s="17">
        <v>9.4261299920223099E-2</v>
      </c>
      <c r="L197" s="17">
        <v>0.19046877851365701</v>
      </c>
      <c r="M197" s="17"/>
      <c r="N197" s="17">
        <v>0.116543925713385</v>
      </c>
      <c r="O197" s="17">
        <v>0.129145650307736</v>
      </c>
      <c r="P197" s="17">
        <v>0.102333994750507</v>
      </c>
      <c r="Q197" s="17">
        <v>0.115926569974395</v>
      </c>
      <c r="R197" s="17">
        <v>0.122881140558862</v>
      </c>
      <c r="S197" s="17"/>
      <c r="T197" s="17">
        <v>0.140081939428611</v>
      </c>
      <c r="U197" s="17">
        <v>0.110856286258095</v>
      </c>
      <c r="V197" s="17"/>
      <c r="W197" s="17">
        <v>0.12388067371030401</v>
      </c>
      <c r="X197" s="17">
        <v>0.115018545668006</v>
      </c>
      <c r="Y197" s="17"/>
      <c r="Z197" s="17">
        <v>2.7596577154134699E-2</v>
      </c>
      <c r="AA197" s="17">
        <v>7.9413222107114601E-2</v>
      </c>
      <c r="AB197" s="17">
        <v>0.24378980571650499</v>
      </c>
      <c r="AC197" s="17"/>
      <c r="AD197" s="17">
        <v>0.11489743879358499</v>
      </c>
      <c r="AE197" s="17">
        <v>0.12018643377095101</v>
      </c>
      <c r="AF197" s="17"/>
      <c r="AG197" s="17">
        <v>1</v>
      </c>
      <c r="AH197" s="17">
        <v>0</v>
      </c>
      <c r="AI197" s="17">
        <v>0</v>
      </c>
      <c r="AJ197" s="17"/>
      <c r="AK197" s="17">
        <v>0.17122850255170299</v>
      </c>
      <c r="AL197" s="17">
        <v>0.10381878263388</v>
      </c>
      <c r="AM197" s="17">
        <v>7.3338299421232198E-2</v>
      </c>
      <c r="AN197" s="17"/>
      <c r="AO197" s="17">
        <v>0.35707322176679901</v>
      </c>
      <c r="AP197" s="17">
        <v>0.131111987232118</v>
      </c>
      <c r="AQ197" s="17">
        <v>7.0684613777816901E-2</v>
      </c>
      <c r="AR197" s="17"/>
      <c r="AS197" s="17">
        <v>0.13126919165173501</v>
      </c>
      <c r="AT197" s="17">
        <v>0.104279399038538</v>
      </c>
      <c r="AU197" s="17">
        <v>0.116853648810172</v>
      </c>
      <c r="AV197" s="17">
        <v>0.110727680026259</v>
      </c>
      <c r="AW197" s="17">
        <v>5.64748994909949E-2</v>
      </c>
      <c r="AX197" s="17">
        <v>0.116982621934951</v>
      </c>
      <c r="AY197" s="17">
        <v>4.8607070047223401E-2</v>
      </c>
      <c r="AZ197" s="17">
        <v>0.159657983203075</v>
      </c>
      <c r="BA197" s="17">
        <v>5.2335789314877798E-2</v>
      </c>
      <c r="BB197" s="17">
        <v>0.14541619488705099</v>
      </c>
      <c r="BC197" s="17">
        <v>9.1484973169869699E-2</v>
      </c>
      <c r="BD197" s="17">
        <v>0.29276025985551801</v>
      </c>
      <c r="BE197" s="17">
        <v>0.41303679953018702</v>
      </c>
      <c r="BF197" s="17">
        <v>0.44714990503095497</v>
      </c>
      <c r="BG197" s="17">
        <v>0.25295244679852302</v>
      </c>
    </row>
    <row r="198" spans="2:59" x14ac:dyDescent="0.35">
      <c r="B198" t="s">
        <v>158</v>
      </c>
      <c r="C198" s="17">
        <v>0.39088841219384302</v>
      </c>
      <c r="D198" s="17">
        <v>0.39824518448091101</v>
      </c>
      <c r="E198" s="17">
        <v>0.38358544639847503</v>
      </c>
      <c r="F198" s="17"/>
      <c r="G198" s="17">
        <v>0.40922506713562401</v>
      </c>
      <c r="H198" s="17">
        <v>0.416435047452552</v>
      </c>
      <c r="I198" s="17">
        <v>0.37589794118811898</v>
      </c>
      <c r="J198" s="17">
        <v>0.37890964227790602</v>
      </c>
      <c r="K198" s="17">
        <v>0.44816592934908001</v>
      </c>
      <c r="L198" s="17">
        <v>0.35486113029754301</v>
      </c>
      <c r="M198" s="17"/>
      <c r="N198" s="17">
        <v>0.39950862566456902</v>
      </c>
      <c r="O198" s="17">
        <v>0.38254372089522898</v>
      </c>
      <c r="P198" s="17">
        <v>0.40384799479004502</v>
      </c>
      <c r="Q198" s="17">
        <v>0.368384553245659</v>
      </c>
      <c r="R198" s="17">
        <v>0.40855738275028203</v>
      </c>
      <c r="S198" s="17"/>
      <c r="T198" s="17">
        <v>0.36655065054359298</v>
      </c>
      <c r="U198" s="17">
        <v>0.39701748175368601</v>
      </c>
      <c r="V198" s="17"/>
      <c r="W198" s="17">
        <v>0.42117557027569402</v>
      </c>
      <c r="X198" s="17">
        <v>0.369916061106495</v>
      </c>
      <c r="Y198" s="17"/>
      <c r="Z198" s="17">
        <v>0.30443249493853403</v>
      </c>
      <c r="AA198" s="17">
        <v>0.453915148603662</v>
      </c>
      <c r="AB198" s="17">
        <v>0.48357440258183798</v>
      </c>
      <c r="AC198" s="17"/>
      <c r="AD198" s="17">
        <v>0.375852273935885</v>
      </c>
      <c r="AE198" s="17">
        <v>0.41911464772270302</v>
      </c>
      <c r="AF198" s="17"/>
      <c r="AG198" s="17">
        <v>0</v>
      </c>
      <c r="AH198" s="17">
        <v>1</v>
      </c>
      <c r="AI198" s="17">
        <v>0</v>
      </c>
      <c r="AJ198" s="17"/>
      <c r="AK198" s="17">
        <v>0.41696206570379601</v>
      </c>
      <c r="AL198" s="17">
        <v>0.412260090939506</v>
      </c>
      <c r="AM198" s="17">
        <v>0.28402825822328998</v>
      </c>
      <c r="AN198" s="17"/>
      <c r="AO198" s="17">
        <v>0.27274649038457799</v>
      </c>
      <c r="AP198" s="17">
        <v>0.48082578226272399</v>
      </c>
      <c r="AQ198" s="17">
        <v>0.31778907232007197</v>
      </c>
      <c r="AR198" s="17"/>
      <c r="AS198" s="17">
        <v>0.30199968511754499</v>
      </c>
      <c r="AT198" s="17">
        <v>0.43175229359574102</v>
      </c>
      <c r="AU198" s="17">
        <v>0.31356826131044502</v>
      </c>
      <c r="AV198" s="17">
        <v>0.37520934376340898</v>
      </c>
      <c r="AW198" s="17">
        <v>0.40575130018031902</v>
      </c>
      <c r="AX198" s="17">
        <v>0.37984348694206399</v>
      </c>
      <c r="AY198" s="17">
        <v>0.55764910653034905</v>
      </c>
      <c r="AZ198" s="17">
        <v>0.38558616668449502</v>
      </c>
      <c r="BA198" s="17">
        <v>0.54067351572035405</v>
      </c>
      <c r="BB198" s="17">
        <v>0.38965192910035101</v>
      </c>
      <c r="BC198" s="17">
        <v>0.34167099417501601</v>
      </c>
      <c r="BD198" s="17">
        <v>0.314417591463243</v>
      </c>
      <c r="BE198" s="17">
        <v>0.303673075222752</v>
      </c>
      <c r="BF198" s="17">
        <v>0.257976983604495</v>
      </c>
      <c r="BG198" s="17">
        <v>0.49601218764353899</v>
      </c>
    </row>
    <row r="199" spans="2:59" x14ac:dyDescent="0.35">
      <c r="B199" t="s">
        <v>159</v>
      </c>
      <c r="C199" s="17">
        <v>0.445447383677956</v>
      </c>
      <c r="D199" s="17">
        <v>0.431629615370766</v>
      </c>
      <c r="E199" s="17">
        <v>0.45809502793816997</v>
      </c>
      <c r="F199" s="17"/>
      <c r="G199" s="17">
        <v>0.38540239160229101</v>
      </c>
      <c r="H199" s="17">
        <v>0.40849426947133</v>
      </c>
      <c r="I199" s="17">
        <v>0.496034363327512</v>
      </c>
      <c r="J199" s="17">
        <v>0.48725493823935101</v>
      </c>
      <c r="K199" s="17">
        <v>0.43581300683591001</v>
      </c>
      <c r="L199" s="17">
        <v>0.42998469103684001</v>
      </c>
      <c r="M199" s="17"/>
      <c r="N199" s="17">
        <v>0.438487216059604</v>
      </c>
      <c r="O199" s="17">
        <v>0.43115614406752101</v>
      </c>
      <c r="P199" s="17">
        <v>0.42763158276494501</v>
      </c>
      <c r="Q199" s="17">
        <v>0.488659052611494</v>
      </c>
      <c r="R199" s="17">
        <v>0.42948111134642702</v>
      </c>
      <c r="S199" s="17"/>
      <c r="T199" s="17">
        <v>0.44992608448780502</v>
      </c>
      <c r="U199" s="17">
        <v>0.44431949569894702</v>
      </c>
      <c r="V199" s="17"/>
      <c r="W199" s="17">
        <v>0.42540497102479902</v>
      </c>
      <c r="X199" s="17">
        <v>0.46690135513810499</v>
      </c>
      <c r="Y199" s="17"/>
      <c r="Z199" s="17">
        <v>0.64038608704728495</v>
      </c>
      <c r="AA199" s="17">
        <v>0.44028176715565998</v>
      </c>
      <c r="AB199" s="17">
        <v>0.25305486330646498</v>
      </c>
      <c r="AC199" s="17"/>
      <c r="AD199" s="17">
        <v>0.47398687020501901</v>
      </c>
      <c r="AE199" s="17">
        <v>0.39187230643634602</v>
      </c>
      <c r="AF199" s="17"/>
      <c r="AG199" s="17">
        <v>0</v>
      </c>
      <c r="AH199" s="17">
        <v>0</v>
      </c>
      <c r="AI199" s="17">
        <v>1</v>
      </c>
      <c r="AJ199" s="17"/>
      <c r="AK199" s="17">
        <v>0.38169230394575798</v>
      </c>
      <c r="AL199" s="17">
        <v>0.45807507520109397</v>
      </c>
      <c r="AM199" s="17">
        <v>0.60783291339509904</v>
      </c>
      <c r="AN199" s="17"/>
      <c r="AO199" s="17">
        <v>0.32995127826716197</v>
      </c>
      <c r="AP199" s="17">
        <v>0.35674532697101702</v>
      </c>
      <c r="AQ199" s="17">
        <v>0.58525931457153901</v>
      </c>
      <c r="AR199" s="17"/>
      <c r="AS199" s="17">
        <v>0.43761525370559401</v>
      </c>
      <c r="AT199" s="17">
        <v>0.37544886577456399</v>
      </c>
      <c r="AU199" s="17">
        <v>0.53386351691609801</v>
      </c>
      <c r="AV199" s="17">
        <v>0.48702796578069002</v>
      </c>
      <c r="AW199" s="17">
        <v>0.499256182691656</v>
      </c>
      <c r="AX199" s="17">
        <v>0.46833389709015799</v>
      </c>
      <c r="AY199" s="17">
        <v>0.377095287725767</v>
      </c>
      <c r="AZ199" s="17">
        <v>0.423015710263212</v>
      </c>
      <c r="BA199" s="17">
        <v>0.40699069496476797</v>
      </c>
      <c r="BB199" s="17">
        <v>0.45318594317238697</v>
      </c>
      <c r="BC199" s="17">
        <v>0.53227585561489998</v>
      </c>
      <c r="BD199" s="17">
        <v>0.39282214868123899</v>
      </c>
      <c r="BE199" s="17">
        <v>0.21336686938657901</v>
      </c>
      <c r="BF199" s="17">
        <v>0.29487311136455102</v>
      </c>
      <c r="BG199" s="17">
        <v>0.219941635204288</v>
      </c>
    </row>
    <row r="200" spans="2:59" x14ac:dyDescent="0.35">
      <c r="B200" t="s">
        <v>133</v>
      </c>
      <c r="C200" s="17">
        <v>4.6928538423693197E-2</v>
      </c>
      <c r="D200" s="17">
        <v>2.94190799920373E-2</v>
      </c>
      <c r="E200" s="17">
        <v>6.3433385191378505E-2</v>
      </c>
      <c r="F200" s="17"/>
      <c r="G200" s="17">
        <v>0.11476209374124401</v>
      </c>
      <c r="H200" s="17">
        <v>5.73362167342562E-2</v>
      </c>
      <c r="I200" s="17">
        <v>7.4262798812599201E-2</v>
      </c>
      <c r="J200" s="17">
        <v>4.4177259125192603E-2</v>
      </c>
      <c r="K200" s="17">
        <v>2.1759763894787201E-2</v>
      </c>
      <c r="L200" s="17">
        <v>2.4685400151959701E-2</v>
      </c>
      <c r="M200" s="17"/>
      <c r="N200" s="17">
        <v>4.5460232562442297E-2</v>
      </c>
      <c r="O200" s="17">
        <v>5.7154484729514898E-2</v>
      </c>
      <c r="P200" s="17">
        <v>6.6186427694502795E-2</v>
      </c>
      <c r="Q200" s="17">
        <v>2.7029824168451701E-2</v>
      </c>
      <c r="R200" s="17">
        <v>3.9080365344428797E-2</v>
      </c>
      <c r="S200" s="17"/>
      <c r="T200" s="17">
        <v>4.3441325539990402E-2</v>
      </c>
      <c r="U200" s="17">
        <v>4.78067362892712E-2</v>
      </c>
      <c r="V200" s="17"/>
      <c r="W200" s="17">
        <v>2.9538784989203901E-2</v>
      </c>
      <c r="X200" s="17">
        <v>4.8164038087394501E-2</v>
      </c>
      <c r="Y200" s="17"/>
      <c r="Z200" s="17">
        <v>2.7584840860045898E-2</v>
      </c>
      <c r="AA200" s="17">
        <v>2.63898621335634E-2</v>
      </c>
      <c r="AB200" s="17">
        <v>1.9580928395191599E-2</v>
      </c>
      <c r="AC200" s="17"/>
      <c r="AD200" s="17">
        <v>3.5263417065509901E-2</v>
      </c>
      <c r="AE200" s="17">
        <v>6.8826612070000195E-2</v>
      </c>
      <c r="AF200" s="17"/>
      <c r="AG200" s="17">
        <v>0</v>
      </c>
      <c r="AH200" s="17">
        <v>0</v>
      </c>
      <c r="AI200" s="17">
        <v>0</v>
      </c>
      <c r="AJ200" s="17"/>
      <c r="AK200" s="17">
        <v>3.01171277987426E-2</v>
      </c>
      <c r="AL200" s="17">
        <v>2.58460512255193E-2</v>
      </c>
      <c r="AM200" s="17">
        <v>3.4800528960377698E-2</v>
      </c>
      <c r="AN200" s="17"/>
      <c r="AO200" s="17">
        <v>4.0229009581461E-2</v>
      </c>
      <c r="AP200" s="17">
        <v>3.13169035341406E-2</v>
      </c>
      <c r="AQ200" s="17">
        <v>2.6266999330571701E-2</v>
      </c>
      <c r="AR200" s="17"/>
      <c r="AS200" s="17">
        <v>0.12911586952512599</v>
      </c>
      <c r="AT200" s="17">
        <v>8.8519441591156406E-2</v>
      </c>
      <c r="AU200" s="17">
        <v>3.5714572963284598E-2</v>
      </c>
      <c r="AV200" s="17">
        <v>2.70350104296418E-2</v>
      </c>
      <c r="AW200" s="17">
        <v>3.8517617637029301E-2</v>
      </c>
      <c r="AX200" s="17">
        <v>3.4839994032825998E-2</v>
      </c>
      <c r="AY200" s="17">
        <v>1.6648535696660999E-2</v>
      </c>
      <c r="AZ200" s="17">
        <v>3.1740139849218203E-2</v>
      </c>
      <c r="BA200" s="17">
        <v>0</v>
      </c>
      <c r="BB200" s="17">
        <v>1.17459328402121E-2</v>
      </c>
      <c r="BC200" s="17">
        <v>3.4568177040213803E-2</v>
      </c>
      <c r="BD200" s="17">
        <v>0</v>
      </c>
      <c r="BE200" s="17">
        <v>6.9923255860482897E-2</v>
      </c>
      <c r="BF200" s="17">
        <v>0</v>
      </c>
      <c r="BG200" s="17">
        <v>3.1093730353649599E-2</v>
      </c>
    </row>
    <row r="201" spans="2:59" x14ac:dyDescent="0.35">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row>
    <row r="202" spans="2:59" x14ac:dyDescent="0.35">
      <c r="B202" s="6" t="s">
        <v>162</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row>
    <row r="203" spans="2:59" x14ac:dyDescent="0.35">
      <c r="B203" s="24" t="s">
        <v>86</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row>
    <row r="204" spans="2:59" x14ac:dyDescent="0.35">
      <c r="B204" t="s">
        <v>157</v>
      </c>
      <c r="C204" s="17">
        <v>9.7079776115678806E-2</v>
      </c>
      <c r="D204" s="17">
        <v>0.12193977379278199</v>
      </c>
      <c r="E204" s="17">
        <v>7.4320588355008502E-2</v>
      </c>
      <c r="F204" s="17"/>
      <c r="G204" s="17">
        <v>0.145406783721167</v>
      </c>
      <c r="H204" s="17">
        <v>0.20472782242371401</v>
      </c>
      <c r="I204" s="17">
        <v>7.1776606053731096E-2</v>
      </c>
      <c r="J204" s="17">
        <v>5.7806380129957598E-2</v>
      </c>
      <c r="K204" s="17">
        <v>7.3893159296632399E-2</v>
      </c>
      <c r="L204" s="17">
        <v>8.9030068929455294E-2</v>
      </c>
      <c r="M204" s="17"/>
      <c r="N204" s="17">
        <v>0.10431426228139901</v>
      </c>
      <c r="O204" s="17">
        <v>9.7765592041597404E-2</v>
      </c>
      <c r="P204" s="17">
        <v>0.110850315788857</v>
      </c>
      <c r="Q204" s="17">
        <v>7.4674378560632207E-2</v>
      </c>
      <c r="R204" s="17">
        <v>0.100209913241291</v>
      </c>
      <c r="S204" s="17"/>
      <c r="T204" s="17">
        <v>0.130960675420185</v>
      </c>
      <c r="U204" s="17">
        <v>8.8547422501096498E-2</v>
      </c>
      <c r="V204" s="17"/>
      <c r="W204" s="17">
        <v>0.13318846699568701</v>
      </c>
      <c r="X204" s="17">
        <v>8.1698701320992898E-2</v>
      </c>
      <c r="Y204" s="17"/>
      <c r="Z204" s="17">
        <v>0.12909588016937701</v>
      </c>
      <c r="AA204" s="17">
        <v>8.5598439666358397E-2</v>
      </c>
      <c r="AB204" s="17">
        <v>9.5691572673295297E-2</v>
      </c>
      <c r="AC204" s="17"/>
      <c r="AD204" s="17">
        <v>0.115381415419226</v>
      </c>
      <c r="AE204" s="17">
        <v>6.27234558502162E-2</v>
      </c>
      <c r="AF204" s="17"/>
      <c r="AG204" s="17">
        <v>0.24227015459193399</v>
      </c>
      <c r="AH204" s="17">
        <v>0.104475964589566</v>
      </c>
      <c r="AI204" s="17">
        <v>5.9457877577815503E-2</v>
      </c>
      <c r="AJ204" s="17"/>
      <c r="AK204" s="17">
        <v>0.20004615433849901</v>
      </c>
      <c r="AL204" s="17">
        <v>6.3847592558968894E-2</v>
      </c>
      <c r="AM204" s="17">
        <v>3.5293968582545701E-2</v>
      </c>
      <c r="AN204" s="17"/>
      <c r="AO204" s="17">
        <v>0.32784099058184302</v>
      </c>
      <c r="AP204" s="17">
        <v>0.110105191727562</v>
      </c>
      <c r="AQ204" s="17">
        <v>4.9366241388451103E-2</v>
      </c>
      <c r="AR204" s="17"/>
      <c r="AS204" s="17">
        <v>3.6608862001143702E-2</v>
      </c>
      <c r="AT204" s="17">
        <v>8.0684586251366999E-2</v>
      </c>
      <c r="AU204" s="17">
        <v>0.10730977430352701</v>
      </c>
      <c r="AV204" s="17">
        <v>0.105452660636048</v>
      </c>
      <c r="AW204" s="17">
        <v>0.129877925038593</v>
      </c>
      <c r="AX204" s="17">
        <v>5.6249050993361201E-2</v>
      </c>
      <c r="AY204" s="17">
        <v>0.10770925076782099</v>
      </c>
      <c r="AZ204" s="17">
        <v>8.2859078958764806E-2</v>
      </c>
      <c r="BA204" s="17">
        <v>2.74828776929903E-2</v>
      </c>
      <c r="BB204" s="17">
        <v>0.15981489576779401</v>
      </c>
      <c r="BC204" s="17">
        <v>0.206677859366242</v>
      </c>
      <c r="BD204" s="17">
        <v>0.10821356182403701</v>
      </c>
      <c r="BE204" s="17">
        <v>0.16451305358711699</v>
      </c>
      <c r="BF204" s="17">
        <v>0.13825588917800799</v>
      </c>
      <c r="BG204" s="17">
        <v>0.14518204587085801</v>
      </c>
    </row>
    <row r="205" spans="2:59" x14ac:dyDescent="0.35">
      <c r="B205" t="s">
        <v>158</v>
      </c>
      <c r="C205" s="17">
        <v>0.47678595839120402</v>
      </c>
      <c r="D205" s="17">
        <v>0.46574779956826001</v>
      </c>
      <c r="E205" s="17">
        <v>0.48491334785219697</v>
      </c>
      <c r="F205" s="17"/>
      <c r="G205" s="17">
        <v>0.50085920989509503</v>
      </c>
      <c r="H205" s="17">
        <v>0.51948736230136705</v>
      </c>
      <c r="I205" s="17">
        <v>0.45142894307465098</v>
      </c>
      <c r="J205" s="17">
        <v>0.44575252651369401</v>
      </c>
      <c r="K205" s="17">
        <v>0.500904494320626</v>
      </c>
      <c r="L205" s="17">
        <v>0.47044243764580501</v>
      </c>
      <c r="M205" s="17"/>
      <c r="N205" s="17">
        <v>0.50655858714069901</v>
      </c>
      <c r="O205" s="17">
        <v>0.45048311989366402</v>
      </c>
      <c r="P205" s="17">
        <v>0.48050550640157902</v>
      </c>
      <c r="Q205" s="17">
        <v>0.45073747649978202</v>
      </c>
      <c r="R205" s="17">
        <v>0.49882069681841301</v>
      </c>
      <c r="S205" s="17"/>
      <c r="T205" s="17">
        <v>0.47421965280010298</v>
      </c>
      <c r="U205" s="17">
        <v>0.47743224072832802</v>
      </c>
      <c r="V205" s="17"/>
      <c r="W205" s="17">
        <v>0.4932601228288</v>
      </c>
      <c r="X205" s="17">
        <v>0.46854400766127202</v>
      </c>
      <c r="Y205" s="17"/>
      <c r="Z205" s="17">
        <v>0.58012216746797396</v>
      </c>
      <c r="AA205" s="17">
        <v>0.51852548979915503</v>
      </c>
      <c r="AB205" s="17">
        <v>0.40344775872569899</v>
      </c>
      <c r="AC205" s="17"/>
      <c r="AD205" s="17">
        <v>0.485523639500688</v>
      </c>
      <c r="AE205" s="17">
        <v>0.46038335283243897</v>
      </c>
      <c r="AF205" s="17"/>
      <c r="AG205" s="17">
        <v>0.38263164748565598</v>
      </c>
      <c r="AH205" s="17">
        <v>0.60384211531219201</v>
      </c>
      <c r="AI205" s="17">
        <v>0.409699142981863</v>
      </c>
      <c r="AJ205" s="17"/>
      <c r="AK205" s="17">
        <v>0.54804409223190198</v>
      </c>
      <c r="AL205" s="17">
        <v>0.52545924475763595</v>
      </c>
      <c r="AM205" s="17">
        <v>0.21138225426208701</v>
      </c>
      <c r="AN205" s="17"/>
      <c r="AO205" s="17">
        <v>0.46581739215038798</v>
      </c>
      <c r="AP205" s="17">
        <v>0.60430876775370701</v>
      </c>
      <c r="AQ205" s="17">
        <v>0.34828054927325602</v>
      </c>
      <c r="AR205" s="17"/>
      <c r="AS205" s="17">
        <v>0.40929473245064502</v>
      </c>
      <c r="AT205" s="17">
        <v>0.56699632945376699</v>
      </c>
      <c r="AU205" s="17">
        <v>0.46348033880150502</v>
      </c>
      <c r="AV205" s="17">
        <v>0.46925143946544901</v>
      </c>
      <c r="AW205" s="17">
        <v>0.38968945753570999</v>
      </c>
      <c r="AX205" s="17">
        <v>0.44824578946046001</v>
      </c>
      <c r="AY205" s="17">
        <v>0.51201058276834699</v>
      </c>
      <c r="AZ205" s="17">
        <v>0.56979961345062502</v>
      </c>
      <c r="BA205" s="17">
        <v>0.74808458457462201</v>
      </c>
      <c r="BB205" s="17">
        <v>0.39779772546898801</v>
      </c>
      <c r="BC205" s="17">
        <v>0.50172340436384699</v>
      </c>
      <c r="BD205" s="17">
        <v>0.54202643510460402</v>
      </c>
      <c r="BE205" s="17">
        <v>0.22603270179173399</v>
      </c>
      <c r="BF205" s="17">
        <v>0.54378292641627102</v>
      </c>
      <c r="BG205" s="17">
        <v>0.36793952240811301</v>
      </c>
    </row>
    <row r="206" spans="2:59" x14ac:dyDescent="0.35">
      <c r="B206" t="s">
        <v>159</v>
      </c>
      <c r="C206" s="17">
        <v>0.36397944342289901</v>
      </c>
      <c r="D206" s="17">
        <v>0.37534505820779801</v>
      </c>
      <c r="E206" s="17">
        <v>0.35489097763625399</v>
      </c>
      <c r="F206" s="17"/>
      <c r="G206" s="17">
        <v>0.23768859006179499</v>
      </c>
      <c r="H206" s="17">
        <v>0.21155882326811301</v>
      </c>
      <c r="I206" s="17">
        <v>0.38312744173276497</v>
      </c>
      <c r="J206" s="17">
        <v>0.42329121350351001</v>
      </c>
      <c r="K206" s="17">
        <v>0.36691371150329999</v>
      </c>
      <c r="L206" s="17">
        <v>0.41753223544857698</v>
      </c>
      <c r="M206" s="17"/>
      <c r="N206" s="17">
        <v>0.33349220180844702</v>
      </c>
      <c r="O206" s="17">
        <v>0.39066330723278597</v>
      </c>
      <c r="P206" s="17">
        <v>0.29694138211003401</v>
      </c>
      <c r="Q206" s="17">
        <v>0.43886254052670598</v>
      </c>
      <c r="R206" s="17">
        <v>0.35532807699745</v>
      </c>
      <c r="S206" s="17"/>
      <c r="T206" s="17">
        <v>0.34114984960225497</v>
      </c>
      <c r="U206" s="17">
        <v>0.36972870543641001</v>
      </c>
      <c r="V206" s="17"/>
      <c r="W206" s="17">
        <v>0.32150751530896698</v>
      </c>
      <c r="X206" s="17">
        <v>0.38637636082153598</v>
      </c>
      <c r="Y206" s="17"/>
      <c r="Z206" s="17">
        <v>0.249182634597851</v>
      </c>
      <c r="AA206" s="17">
        <v>0.333755119116801</v>
      </c>
      <c r="AB206" s="17">
        <v>0.45805882239432599</v>
      </c>
      <c r="AC206" s="17"/>
      <c r="AD206" s="17">
        <v>0.34852383393479602</v>
      </c>
      <c r="AE206" s="17">
        <v>0.39299312141447801</v>
      </c>
      <c r="AF206" s="17"/>
      <c r="AG206" s="17">
        <v>0.34471677421506902</v>
      </c>
      <c r="AH206" s="17">
        <v>0.252683420073541</v>
      </c>
      <c r="AI206" s="17">
        <v>0.48815957379344399</v>
      </c>
      <c r="AJ206" s="17"/>
      <c r="AK206" s="17">
        <v>0.21608280041808201</v>
      </c>
      <c r="AL206" s="17">
        <v>0.36687776756504797</v>
      </c>
      <c r="AM206" s="17">
        <v>0.69998898574150004</v>
      </c>
      <c r="AN206" s="17"/>
      <c r="AO206" s="17">
        <v>0.17485276735881899</v>
      </c>
      <c r="AP206" s="17">
        <v>0.24749829416291599</v>
      </c>
      <c r="AQ206" s="17">
        <v>0.55834529113146303</v>
      </c>
      <c r="AR206" s="17"/>
      <c r="AS206" s="17">
        <v>0.44697697874000603</v>
      </c>
      <c r="AT206" s="17">
        <v>0.22093284362051399</v>
      </c>
      <c r="AU206" s="17">
        <v>0.34702636757136301</v>
      </c>
      <c r="AV206" s="17">
        <v>0.39888486635838499</v>
      </c>
      <c r="AW206" s="17">
        <v>0.43542727336442499</v>
      </c>
      <c r="AX206" s="17">
        <v>0.40183980137896003</v>
      </c>
      <c r="AY206" s="17">
        <v>0.380280166463832</v>
      </c>
      <c r="AZ206" s="17">
        <v>0.32351189108483702</v>
      </c>
      <c r="BA206" s="17">
        <v>0.142797779480728</v>
      </c>
      <c r="BB206" s="17">
        <v>0.41076997264169002</v>
      </c>
      <c r="BC206" s="17">
        <v>0.249365368919927</v>
      </c>
      <c r="BD206" s="17">
        <v>0.32518039692365702</v>
      </c>
      <c r="BE206" s="17">
        <v>0.44893575878095898</v>
      </c>
      <c r="BF206" s="17">
        <v>0.31796118440572002</v>
      </c>
      <c r="BG206" s="17">
        <v>0.41850109508722499</v>
      </c>
    </row>
    <row r="207" spans="2:59" x14ac:dyDescent="0.35">
      <c r="B207" t="s">
        <v>133</v>
      </c>
      <c r="C207" s="17">
        <v>6.2154822070218503E-2</v>
      </c>
      <c r="D207" s="17">
        <v>3.6967368431160101E-2</v>
      </c>
      <c r="E207" s="17">
        <v>8.58750861565407E-2</v>
      </c>
      <c r="F207" s="17"/>
      <c r="G207" s="17">
        <v>0.116045416321943</v>
      </c>
      <c r="H207" s="17">
        <v>6.4225992006806704E-2</v>
      </c>
      <c r="I207" s="17">
        <v>9.3667009138853105E-2</v>
      </c>
      <c r="J207" s="17">
        <v>7.3149879852838995E-2</v>
      </c>
      <c r="K207" s="17">
        <v>5.8288634879440998E-2</v>
      </c>
      <c r="L207" s="17">
        <v>2.2995257976162201E-2</v>
      </c>
      <c r="M207" s="17"/>
      <c r="N207" s="17">
        <v>5.5634948769455503E-2</v>
      </c>
      <c r="O207" s="17">
        <v>6.10879808319525E-2</v>
      </c>
      <c r="P207" s="17">
        <v>0.111702795699529</v>
      </c>
      <c r="Q207" s="17">
        <v>3.5725604412879697E-2</v>
      </c>
      <c r="R207" s="17">
        <v>4.5641312942845902E-2</v>
      </c>
      <c r="S207" s="17"/>
      <c r="T207" s="17">
        <v>5.3669822177456097E-2</v>
      </c>
      <c r="U207" s="17">
        <v>6.4291631334166002E-2</v>
      </c>
      <c r="V207" s="17"/>
      <c r="W207" s="17">
        <v>5.2043894866546599E-2</v>
      </c>
      <c r="X207" s="17">
        <v>6.3380930196199406E-2</v>
      </c>
      <c r="Y207" s="17"/>
      <c r="Z207" s="17">
        <v>4.1599317764797999E-2</v>
      </c>
      <c r="AA207" s="17">
        <v>6.2120951417685699E-2</v>
      </c>
      <c r="AB207" s="17">
        <v>4.2801846206679602E-2</v>
      </c>
      <c r="AC207" s="17"/>
      <c r="AD207" s="17">
        <v>5.05711111452899E-2</v>
      </c>
      <c r="AE207" s="17">
        <v>8.3900069902866803E-2</v>
      </c>
      <c r="AF207" s="17"/>
      <c r="AG207" s="17">
        <v>3.0381423707340399E-2</v>
      </c>
      <c r="AH207" s="17">
        <v>3.8998500024701302E-2</v>
      </c>
      <c r="AI207" s="17">
        <v>4.26834056468774E-2</v>
      </c>
      <c r="AJ207" s="17"/>
      <c r="AK207" s="17">
        <v>3.5826953011518198E-2</v>
      </c>
      <c r="AL207" s="17">
        <v>4.3815395118347297E-2</v>
      </c>
      <c r="AM207" s="17">
        <v>5.3334791413866899E-2</v>
      </c>
      <c r="AN207" s="17"/>
      <c r="AO207" s="17">
        <v>3.1488849908950199E-2</v>
      </c>
      <c r="AP207" s="17">
        <v>3.80877463558148E-2</v>
      </c>
      <c r="AQ207" s="17">
        <v>4.4007918206829803E-2</v>
      </c>
      <c r="AR207" s="17"/>
      <c r="AS207" s="17">
        <v>0.10711942680820601</v>
      </c>
      <c r="AT207" s="17">
        <v>0.13138624067435101</v>
      </c>
      <c r="AU207" s="17">
        <v>8.2183519323604903E-2</v>
      </c>
      <c r="AV207" s="17">
        <v>2.6411033540117201E-2</v>
      </c>
      <c r="AW207" s="17">
        <v>4.5005344061271803E-2</v>
      </c>
      <c r="AX207" s="17">
        <v>9.3665358167218493E-2</v>
      </c>
      <c r="AY207" s="17">
        <v>0</v>
      </c>
      <c r="AZ207" s="17">
        <v>2.3829416505772898E-2</v>
      </c>
      <c r="BA207" s="17">
        <v>8.1634758251659306E-2</v>
      </c>
      <c r="BB207" s="17">
        <v>3.1617406121528198E-2</v>
      </c>
      <c r="BC207" s="17">
        <v>4.2233367349984001E-2</v>
      </c>
      <c r="BD207" s="17">
        <v>2.4579606147702202E-2</v>
      </c>
      <c r="BE207" s="17">
        <v>0.16051848584018999</v>
      </c>
      <c r="BF207" s="17">
        <v>0</v>
      </c>
      <c r="BG207" s="17">
        <v>6.8377336633804298E-2</v>
      </c>
    </row>
    <row r="208" spans="2:59"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row>
    <row r="209" spans="2:59" x14ac:dyDescent="0.35">
      <c r="B209" s="6" t="s">
        <v>163</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row>
    <row r="210" spans="2:59" x14ac:dyDescent="0.35">
      <c r="B210" s="24" t="s">
        <v>86</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row>
    <row r="211" spans="2:59" x14ac:dyDescent="0.35">
      <c r="B211" t="s">
        <v>157</v>
      </c>
      <c r="C211" s="17">
        <v>7.6045175968459805E-2</v>
      </c>
      <c r="D211" s="17">
        <v>0.103465201952264</v>
      </c>
      <c r="E211" s="17">
        <v>5.0814450654950903E-2</v>
      </c>
      <c r="F211" s="17"/>
      <c r="G211" s="17">
        <v>0.14613662820179699</v>
      </c>
      <c r="H211" s="17">
        <v>0.161704298079515</v>
      </c>
      <c r="I211" s="17">
        <v>5.84618852283081E-2</v>
      </c>
      <c r="J211" s="17">
        <v>2.80915452587281E-2</v>
      </c>
      <c r="K211" s="17">
        <v>6.6777975988163998E-2</v>
      </c>
      <c r="L211" s="17">
        <v>6.4628230401403197E-2</v>
      </c>
      <c r="M211" s="17"/>
      <c r="N211" s="17">
        <v>5.6472003701926302E-2</v>
      </c>
      <c r="O211" s="17">
        <v>8.4873948504225097E-2</v>
      </c>
      <c r="P211" s="17">
        <v>0.10928125537472599</v>
      </c>
      <c r="Q211" s="17">
        <v>5.9908322528765198E-2</v>
      </c>
      <c r="R211" s="17">
        <v>8.2052769051008098E-2</v>
      </c>
      <c r="S211" s="17"/>
      <c r="T211" s="17">
        <v>0.13318001786672701</v>
      </c>
      <c r="U211" s="17">
        <v>6.1656695001414498E-2</v>
      </c>
      <c r="V211" s="17"/>
      <c r="W211" s="17">
        <v>0.100784782292568</v>
      </c>
      <c r="X211" s="17">
        <v>6.6172105639079701E-2</v>
      </c>
      <c r="Y211" s="17"/>
      <c r="Z211" s="17">
        <v>7.5683879754716202E-2</v>
      </c>
      <c r="AA211" s="17">
        <v>9.0601788492614604E-2</v>
      </c>
      <c r="AB211" s="17">
        <v>8.4974800772845804E-2</v>
      </c>
      <c r="AC211" s="17"/>
      <c r="AD211" s="17">
        <v>8.1856564388487901E-2</v>
      </c>
      <c r="AE211" s="17">
        <v>6.5135884268738495E-2</v>
      </c>
      <c r="AF211" s="17"/>
      <c r="AG211" s="17">
        <v>0.22365668837538399</v>
      </c>
      <c r="AH211" s="17">
        <v>8.7317945854794701E-2</v>
      </c>
      <c r="AI211" s="17">
        <v>2.9008224365686602E-2</v>
      </c>
      <c r="AJ211" s="17"/>
      <c r="AK211" s="17">
        <v>0.1529474203675</v>
      </c>
      <c r="AL211" s="17">
        <v>4.3788464301181301E-2</v>
      </c>
      <c r="AM211" s="17">
        <v>4.1007447154572198E-2</v>
      </c>
      <c r="AN211" s="17"/>
      <c r="AO211" s="17">
        <v>0.37490510464724303</v>
      </c>
      <c r="AP211" s="17">
        <v>7.5110281964648098E-2</v>
      </c>
      <c r="AQ211" s="17">
        <v>3.1360624010603501E-2</v>
      </c>
      <c r="AR211" s="17"/>
      <c r="AS211" s="17">
        <v>3.4942047220453701E-2</v>
      </c>
      <c r="AT211" s="17">
        <v>9.2207329475231706E-2</v>
      </c>
      <c r="AU211" s="17">
        <v>4.59578937851296E-2</v>
      </c>
      <c r="AV211" s="17">
        <v>9.2535199380879493E-2</v>
      </c>
      <c r="AW211" s="17">
        <v>2.6977445054307599E-2</v>
      </c>
      <c r="AX211" s="17">
        <v>5.3836594687940199E-2</v>
      </c>
      <c r="AY211" s="17">
        <v>6.4637181740197197E-2</v>
      </c>
      <c r="AZ211" s="17">
        <v>4.4658653076499202E-2</v>
      </c>
      <c r="BA211" s="17">
        <v>8.3890790190084205E-2</v>
      </c>
      <c r="BB211" s="17">
        <v>0.124163620603241</v>
      </c>
      <c r="BC211" s="17">
        <v>0.15886174017704299</v>
      </c>
      <c r="BD211" s="17">
        <v>2.61885852602231E-2</v>
      </c>
      <c r="BE211" s="17">
        <v>0.47660035542247903</v>
      </c>
      <c r="BF211" s="17">
        <v>0.207954082057908</v>
      </c>
      <c r="BG211" s="17">
        <v>0.285771572499052</v>
      </c>
    </row>
    <row r="212" spans="2:59" x14ac:dyDescent="0.35">
      <c r="B212" t="s">
        <v>158</v>
      </c>
      <c r="C212" s="17">
        <v>0.441564972947876</v>
      </c>
      <c r="D212" s="17">
        <v>0.428894595994878</v>
      </c>
      <c r="E212" s="17">
        <v>0.453127732337397</v>
      </c>
      <c r="F212" s="17"/>
      <c r="G212" s="17">
        <v>0.50014388984129399</v>
      </c>
      <c r="H212" s="17">
        <v>0.532544697889204</v>
      </c>
      <c r="I212" s="17">
        <v>0.35342492388630797</v>
      </c>
      <c r="J212" s="17">
        <v>0.37690212567922998</v>
      </c>
      <c r="K212" s="17">
        <v>0.40314723883701098</v>
      </c>
      <c r="L212" s="17">
        <v>0.49869042886759601</v>
      </c>
      <c r="M212" s="17"/>
      <c r="N212" s="17">
        <v>0.47264248377268703</v>
      </c>
      <c r="O212" s="17">
        <v>0.42785506848211802</v>
      </c>
      <c r="P212" s="17">
        <v>0.396372402560079</v>
      </c>
      <c r="Q212" s="17">
        <v>0.43442051063546699</v>
      </c>
      <c r="R212" s="17">
        <v>0.48703603587891597</v>
      </c>
      <c r="S212" s="17"/>
      <c r="T212" s="17">
        <v>0.47474768426111003</v>
      </c>
      <c r="U212" s="17">
        <v>0.43320844662693903</v>
      </c>
      <c r="V212" s="17"/>
      <c r="W212" s="17">
        <v>0.47863209351521502</v>
      </c>
      <c r="X212" s="17">
        <v>0.41624025941242898</v>
      </c>
      <c r="Y212" s="17"/>
      <c r="Z212" s="17">
        <v>0.47865701650190301</v>
      </c>
      <c r="AA212" s="17">
        <v>0.45129127692999699</v>
      </c>
      <c r="AB212" s="17">
        <v>0.446307823770768</v>
      </c>
      <c r="AC212" s="17"/>
      <c r="AD212" s="17">
        <v>0.45571123316179601</v>
      </c>
      <c r="AE212" s="17">
        <v>0.41500923996641598</v>
      </c>
      <c r="AF212" s="17"/>
      <c r="AG212" s="17">
        <v>0.50694194886458299</v>
      </c>
      <c r="AH212" s="17">
        <v>0.54942133078462396</v>
      </c>
      <c r="AI212" s="17">
        <v>0.35669481783377799</v>
      </c>
      <c r="AJ212" s="17"/>
      <c r="AK212" s="17">
        <v>0.49787653279397898</v>
      </c>
      <c r="AL212" s="17">
        <v>0.49227843557846701</v>
      </c>
      <c r="AM212" s="17">
        <v>0.217761300876821</v>
      </c>
      <c r="AN212" s="17"/>
      <c r="AO212" s="17">
        <v>0.43952467563992798</v>
      </c>
      <c r="AP212" s="17">
        <v>0.54336282598971097</v>
      </c>
      <c r="AQ212" s="17">
        <v>0.33422267829207097</v>
      </c>
      <c r="AR212" s="17"/>
      <c r="AS212" s="17">
        <v>0.34020038890868298</v>
      </c>
      <c r="AT212" s="17">
        <v>0.38151649318887798</v>
      </c>
      <c r="AU212" s="17">
        <v>0.33969813361978801</v>
      </c>
      <c r="AV212" s="17">
        <v>0.43409641184012299</v>
      </c>
      <c r="AW212" s="17">
        <v>0.48161737622317302</v>
      </c>
      <c r="AX212" s="17">
        <v>0.49875584045999199</v>
      </c>
      <c r="AY212" s="17">
        <v>0.56281843082395</v>
      </c>
      <c r="AZ212" s="17">
        <v>0.44117322876197301</v>
      </c>
      <c r="BA212" s="17">
        <v>0.63098233244436297</v>
      </c>
      <c r="BB212" s="17">
        <v>0.41523273395517601</v>
      </c>
      <c r="BC212" s="17">
        <v>0.45612179102254702</v>
      </c>
      <c r="BD212" s="17">
        <v>0.58414179004318201</v>
      </c>
      <c r="BE212" s="17">
        <v>0.29641681010130999</v>
      </c>
      <c r="BF212" s="17">
        <v>0.479921595969871</v>
      </c>
      <c r="BG212" s="17">
        <v>0.45817141596827399</v>
      </c>
    </row>
    <row r="213" spans="2:59" x14ac:dyDescent="0.35">
      <c r="B213" t="s">
        <v>159</v>
      </c>
      <c r="C213" s="17">
        <v>0.402748247130225</v>
      </c>
      <c r="D213" s="17">
        <v>0.41931146371407002</v>
      </c>
      <c r="E213" s="17">
        <v>0.386917578329875</v>
      </c>
      <c r="F213" s="17"/>
      <c r="G213" s="17">
        <v>0.239866808365087</v>
      </c>
      <c r="H213" s="17">
        <v>0.220027188027696</v>
      </c>
      <c r="I213" s="17">
        <v>0.472601739003643</v>
      </c>
      <c r="J213" s="17">
        <v>0.52399314546626397</v>
      </c>
      <c r="K213" s="17">
        <v>0.45685269360792402</v>
      </c>
      <c r="L213" s="17">
        <v>0.37944531825700201</v>
      </c>
      <c r="M213" s="17"/>
      <c r="N213" s="17">
        <v>0.41214355008745301</v>
      </c>
      <c r="O213" s="17">
        <v>0.42450930987688001</v>
      </c>
      <c r="P213" s="17">
        <v>0.36060342118042399</v>
      </c>
      <c r="Q213" s="17">
        <v>0.44922400301682203</v>
      </c>
      <c r="R213" s="17">
        <v>0.318819078126589</v>
      </c>
      <c r="S213" s="17"/>
      <c r="T213" s="17">
        <v>0.33301281466480998</v>
      </c>
      <c r="U213" s="17">
        <v>0.42030998195647901</v>
      </c>
      <c r="V213" s="17"/>
      <c r="W213" s="17">
        <v>0.37193383033927102</v>
      </c>
      <c r="X213" s="17">
        <v>0.427652464944204</v>
      </c>
      <c r="Y213" s="17"/>
      <c r="Z213" s="17">
        <v>0.390362800390818</v>
      </c>
      <c r="AA213" s="17">
        <v>0.36459434463875501</v>
      </c>
      <c r="AB213" s="17">
        <v>0.416887235069552</v>
      </c>
      <c r="AC213" s="17"/>
      <c r="AD213" s="17">
        <v>0.39653219493596298</v>
      </c>
      <c r="AE213" s="17">
        <v>0.41441718434567498</v>
      </c>
      <c r="AF213" s="17"/>
      <c r="AG213" s="17">
        <v>0.23761117681301699</v>
      </c>
      <c r="AH213" s="17">
        <v>0.28362833531432702</v>
      </c>
      <c r="AI213" s="17">
        <v>0.57534976479621003</v>
      </c>
      <c r="AJ213" s="17"/>
      <c r="AK213" s="17">
        <v>0.29399511430238201</v>
      </c>
      <c r="AL213" s="17">
        <v>0.40240186939745698</v>
      </c>
      <c r="AM213" s="17">
        <v>0.69075527228716005</v>
      </c>
      <c r="AN213" s="17"/>
      <c r="AO213" s="17">
        <v>0.17744544646291799</v>
      </c>
      <c r="AP213" s="17">
        <v>0.30478460639552302</v>
      </c>
      <c r="AQ213" s="17">
        <v>0.57609150220302796</v>
      </c>
      <c r="AR213" s="17"/>
      <c r="AS213" s="17">
        <v>0.46803054165397001</v>
      </c>
      <c r="AT213" s="17">
        <v>0.40054837962485701</v>
      </c>
      <c r="AU213" s="17">
        <v>0.48452238141245901</v>
      </c>
      <c r="AV213" s="17">
        <v>0.41358808188468499</v>
      </c>
      <c r="AW213" s="17">
        <v>0.439307418719873</v>
      </c>
      <c r="AX213" s="17">
        <v>0.395391844118756</v>
      </c>
      <c r="AY213" s="17">
        <v>0.32943668276681798</v>
      </c>
      <c r="AZ213" s="17">
        <v>0.45352765255724198</v>
      </c>
      <c r="BA213" s="17">
        <v>0.21709198379962499</v>
      </c>
      <c r="BB213" s="17">
        <v>0.460603645441583</v>
      </c>
      <c r="BC213" s="17">
        <v>0.307825694704638</v>
      </c>
      <c r="BD213" s="17">
        <v>0.37968898037112597</v>
      </c>
      <c r="BE213" s="17">
        <v>0.136387604496503</v>
      </c>
      <c r="BF213" s="17">
        <v>0.31212432197222101</v>
      </c>
      <c r="BG213" s="17">
        <v>0.25605701153267402</v>
      </c>
    </row>
    <row r="214" spans="2:59" x14ac:dyDescent="0.35">
      <c r="B214" t="s">
        <v>133</v>
      </c>
      <c r="C214" s="17">
        <v>7.9641603953438903E-2</v>
      </c>
      <c r="D214" s="17">
        <v>4.8328738338788799E-2</v>
      </c>
      <c r="E214" s="17">
        <v>0.109140238677776</v>
      </c>
      <c r="F214" s="17"/>
      <c r="G214" s="17">
        <v>0.113852673591822</v>
      </c>
      <c r="H214" s="17">
        <v>8.5723816003584904E-2</v>
      </c>
      <c r="I214" s="17">
        <v>0.115511451881741</v>
      </c>
      <c r="J214" s="17">
        <v>7.1013183595777199E-2</v>
      </c>
      <c r="K214" s="17">
        <v>7.3222091566901196E-2</v>
      </c>
      <c r="L214" s="17">
        <v>5.7236022473998699E-2</v>
      </c>
      <c r="M214" s="17"/>
      <c r="N214" s="17">
        <v>5.87419624379334E-2</v>
      </c>
      <c r="O214" s="17">
        <v>6.2761673136777496E-2</v>
      </c>
      <c r="P214" s="17">
        <v>0.13374292088477099</v>
      </c>
      <c r="Q214" s="17">
        <v>5.6447163818946398E-2</v>
      </c>
      <c r="R214" s="17">
        <v>0.112092116943487</v>
      </c>
      <c r="S214" s="17"/>
      <c r="T214" s="17">
        <v>5.9059483207352097E-2</v>
      </c>
      <c r="U214" s="17">
        <v>8.4824876415167297E-2</v>
      </c>
      <c r="V214" s="17"/>
      <c r="W214" s="17">
        <v>4.8649293852945599E-2</v>
      </c>
      <c r="X214" s="17">
        <v>8.9935170004287204E-2</v>
      </c>
      <c r="Y214" s="17"/>
      <c r="Z214" s="17">
        <v>5.5296303352562602E-2</v>
      </c>
      <c r="AA214" s="17">
        <v>9.3512589938633206E-2</v>
      </c>
      <c r="AB214" s="17">
        <v>5.1830140386834297E-2</v>
      </c>
      <c r="AC214" s="17"/>
      <c r="AD214" s="17">
        <v>6.5900007513753106E-2</v>
      </c>
      <c r="AE214" s="17">
        <v>0.10543769141917</v>
      </c>
      <c r="AF214" s="17"/>
      <c r="AG214" s="17">
        <v>3.1790185947016901E-2</v>
      </c>
      <c r="AH214" s="17">
        <v>7.9632388046255206E-2</v>
      </c>
      <c r="AI214" s="17">
        <v>3.8947193004325399E-2</v>
      </c>
      <c r="AJ214" s="17"/>
      <c r="AK214" s="17">
        <v>5.5180932536139399E-2</v>
      </c>
      <c r="AL214" s="17">
        <v>6.1531230722895298E-2</v>
      </c>
      <c r="AM214" s="17">
        <v>5.0475979681446799E-2</v>
      </c>
      <c r="AN214" s="17"/>
      <c r="AO214" s="17">
        <v>8.1247732499108907E-3</v>
      </c>
      <c r="AP214" s="17">
        <v>7.6742285650117495E-2</v>
      </c>
      <c r="AQ214" s="17">
        <v>5.83251954942978E-2</v>
      </c>
      <c r="AR214" s="17"/>
      <c r="AS214" s="17">
        <v>0.15682702221689401</v>
      </c>
      <c r="AT214" s="17">
        <v>0.12572779771103301</v>
      </c>
      <c r="AU214" s="17">
        <v>0.12982159118262299</v>
      </c>
      <c r="AV214" s="17">
        <v>5.9780306894312497E-2</v>
      </c>
      <c r="AW214" s="17">
        <v>5.20977600026458E-2</v>
      </c>
      <c r="AX214" s="17">
        <v>5.2015720733311697E-2</v>
      </c>
      <c r="AY214" s="17">
        <v>4.3107704669034998E-2</v>
      </c>
      <c r="AZ214" s="17">
        <v>6.0640465604286098E-2</v>
      </c>
      <c r="BA214" s="17">
        <v>6.8034893565927901E-2</v>
      </c>
      <c r="BB214" s="17">
        <v>0</v>
      </c>
      <c r="BC214" s="17">
        <v>7.7190774095771506E-2</v>
      </c>
      <c r="BD214" s="17">
        <v>9.98064432546872E-3</v>
      </c>
      <c r="BE214" s="17">
        <v>9.0595229979707495E-2</v>
      </c>
      <c r="BF214" s="17">
        <v>0</v>
      </c>
      <c r="BG214" s="17">
        <v>0</v>
      </c>
    </row>
    <row r="215" spans="2:59" x14ac:dyDescent="0.35">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row>
    <row r="216" spans="2:59" x14ac:dyDescent="0.35">
      <c r="B216" s="6" t="s">
        <v>164</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row>
    <row r="217" spans="2:59" x14ac:dyDescent="0.35">
      <c r="B217" s="24" t="s">
        <v>86</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row>
    <row r="218" spans="2:59" x14ac:dyDescent="0.35">
      <c r="B218" t="s">
        <v>157</v>
      </c>
      <c r="C218" s="17">
        <v>5.5318585686861398E-2</v>
      </c>
      <c r="D218" s="17">
        <v>6.9456740492318605E-2</v>
      </c>
      <c r="E218" s="17">
        <v>4.2375630606509597E-2</v>
      </c>
      <c r="F218" s="17"/>
      <c r="G218" s="17">
        <v>0.13726014727895899</v>
      </c>
      <c r="H218" s="17">
        <v>8.4320373273447102E-2</v>
      </c>
      <c r="I218" s="17">
        <v>5.52713337823076E-2</v>
      </c>
      <c r="J218" s="17">
        <v>2.4310863678432399E-2</v>
      </c>
      <c r="K218" s="17">
        <v>3.6228626633657598E-2</v>
      </c>
      <c r="L218" s="17">
        <v>5.08936302421968E-2</v>
      </c>
      <c r="M218" s="17"/>
      <c r="N218" s="17">
        <v>4.06517115700488E-2</v>
      </c>
      <c r="O218" s="17">
        <v>6.8566141241299505E-2</v>
      </c>
      <c r="P218" s="17">
        <v>5.9603982981799003E-2</v>
      </c>
      <c r="Q218" s="17">
        <v>2.9166074009018599E-2</v>
      </c>
      <c r="R218" s="17">
        <v>0.115352043028108</v>
      </c>
      <c r="S218" s="17"/>
      <c r="T218" s="17">
        <v>8.4308437732929495E-2</v>
      </c>
      <c r="U218" s="17">
        <v>4.8017962799954302E-2</v>
      </c>
      <c r="V218" s="17"/>
      <c r="W218" s="17">
        <v>8.6220704390433195E-2</v>
      </c>
      <c r="X218" s="17">
        <v>3.8667835341974703E-2</v>
      </c>
      <c r="Y218" s="17"/>
      <c r="Z218" s="17">
        <v>5.9700709136897803E-2</v>
      </c>
      <c r="AA218" s="17">
        <v>3.3922382969808401E-2</v>
      </c>
      <c r="AB218" s="17">
        <v>7.9420982496391096E-2</v>
      </c>
      <c r="AC218" s="17"/>
      <c r="AD218" s="17">
        <v>6.5521073159910195E-2</v>
      </c>
      <c r="AE218" s="17">
        <v>3.6166206967404899E-2</v>
      </c>
      <c r="AF218" s="17"/>
      <c r="AG218" s="17">
        <v>0.208770484145472</v>
      </c>
      <c r="AH218" s="17">
        <v>5.0749786833160199E-2</v>
      </c>
      <c r="AI218" s="17">
        <v>2.1235718549014501E-2</v>
      </c>
      <c r="AJ218" s="17"/>
      <c r="AK218" s="17">
        <v>0.121057783169431</v>
      </c>
      <c r="AL218" s="17">
        <v>3.1417193273668098E-2</v>
      </c>
      <c r="AM218" s="17">
        <v>1.7848272506750501E-2</v>
      </c>
      <c r="AN218" s="17"/>
      <c r="AO218" s="17">
        <v>0.282817828107231</v>
      </c>
      <c r="AP218" s="17">
        <v>5.4088062907868197E-2</v>
      </c>
      <c r="AQ218" s="17">
        <v>2.4795873816275901E-2</v>
      </c>
      <c r="AR218" s="17"/>
      <c r="AS218" s="17">
        <v>2.56862559564459E-2</v>
      </c>
      <c r="AT218" s="17">
        <v>9.6993021813670102E-2</v>
      </c>
      <c r="AU218" s="17">
        <v>5.1429434513392901E-2</v>
      </c>
      <c r="AV218" s="17">
        <v>5.6860059202486303E-2</v>
      </c>
      <c r="AW218" s="17">
        <v>2.5090176959336699E-2</v>
      </c>
      <c r="AX218" s="17">
        <v>6.3601624520912697E-2</v>
      </c>
      <c r="AY218" s="17">
        <v>1.2971946242169401E-2</v>
      </c>
      <c r="AZ218" s="17">
        <v>1.1877847119877501E-2</v>
      </c>
      <c r="BA218" s="17">
        <v>4.0439086037642701E-2</v>
      </c>
      <c r="BB218" s="17">
        <v>0.13273055158877201</v>
      </c>
      <c r="BC218" s="17">
        <v>5.1414130213545503E-2</v>
      </c>
      <c r="BD218" s="17">
        <v>0.15953748729717701</v>
      </c>
      <c r="BE218" s="17">
        <v>0.345839258830135</v>
      </c>
      <c r="BF218" s="17">
        <v>5.6977505683667197E-2</v>
      </c>
      <c r="BG218" s="17">
        <v>0.130708263635023</v>
      </c>
    </row>
    <row r="219" spans="2:59" x14ac:dyDescent="0.35">
      <c r="B219" t="s">
        <v>158</v>
      </c>
      <c r="C219" s="17">
        <v>0.40220324032707899</v>
      </c>
      <c r="D219" s="17">
        <v>0.39726413494764701</v>
      </c>
      <c r="E219" s="17">
        <v>0.40640151642191802</v>
      </c>
      <c r="F219" s="17"/>
      <c r="G219" s="17">
        <v>0.44895669156204199</v>
      </c>
      <c r="H219" s="17">
        <v>0.566012483813365</v>
      </c>
      <c r="I219" s="17">
        <v>0.32328512800500803</v>
      </c>
      <c r="J219" s="17">
        <v>0.33207734713133802</v>
      </c>
      <c r="K219" s="17">
        <v>0.346713381027691</v>
      </c>
      <c r="L219" s="17">
        <v>0.43931899557321002</v>
      </c>
      <c r="M219" s="17"/>
      <c r="N219" s="17">
        <v>0.40599260879266502</v>
      </c>
      <c r="O219" s="17">
        <v>0.36258447197914301</v>
      </c>
      <c r="P219" s="17">
        <v>0.38543690075251402</v>
      </c>
      <c r="Q219" s="17">
        <v>0.41722688283408099</v>
      </c>
      <c r="R219" s="17">
        <v>0.46306645182759698</v>
      </c>
      <c r="S219" s="17"/>
      <c r="T219" s="17">
        <v>0.48349624371849798</v>
      </c>
      <c r="U219" s="17">
        <v>0.381730919179606</v>
      </c>
      <c r="V219" s="17"/>
      <c r="W219" s="17">
        <v>0.446001135444342</v>
      </c>
      <c r="X219" s="17">
        <v>0.37552982979529598</v>
      </c>
      <c r="Y219" s="17"/>
      <c r="Z219" s="17">
        <v>0.41878451606193701</v>
      </c>
      <c r="AA219" s="17">
        <v>0.48347783852690002</v>
      </c>
      <c r="AB219" s="17">
        <v>0.37555613388987702</v>
      </c>
      <c r="AC219" s="17"/>
      <c r="AD219" s="17">
        <v>0.40992119686041001</v>
      </c>
      <c r="AE219" s="17">
        <v>0.387714888652338</v>
      </c>
      <c r="AF219" s="17"/>
      <c r="AG219" s="17">
        <v>0.46239628869636001</v>
      </c>
      <c r="AH219" s="17">
        <v>0.53086077388551101</v>
      </c>
      <c r="AI219" s="17">
        <v>0.30062145257252199</v>
      </c>
      <c r="AJ219" s="17"/>
      <c r="AK219" s="17">
        <v>0.45953360273479199</v>
      </c>
      <c r="AL219" s="17">
        <v>0.43836905054380498</v>
      </c>
      <c r="AM219" s="17">
        <v>0.21809738647441501</v>
      </c>
      <c r="AN219" s="17"/>
      <c r="AO219" s="17">
        <v>0.49031610984788299</v>
      </c>
      <c r="AP219" s="17">
        <v>0.47129164338738599</v>
      </c>
      <c r="AQ219" s="17">
        <v>0.321674515760277</v>
      </c>
      <c r="AR219" s="17"/>
      <c r="AS219" s="17">
        <v>0.28963415543661403</v>
      </c>
      <c r="AT219" s="17">
        <v>0.29583376005175299</v>
      </c>
      <c r="AU219" s="17">
        <v>0.30825090557582002</v>
      </c>
      <c r="AV219" s="17">
        <v>0.35718051279996699</v>
      </c>
      <c r="AW219" s="17">
        <v>0.42841714098290901</v>
      </c>
      <c r="AX219" s="17">
        <v>0.45683845503347997</v>
      </c>
      <c r="AY219" s="17">
        <v>0.46377172979481202</v>
      </c>
      <c r="AZ219" s="17">
        <v>0.35840717235321901</v>
      </c>
      <c r="BA219" s="17">
        <v>0.58060969855594902</v>
      </c>
      <c r="BB219" s="17">
        <v>0.41371840686969502</v>
      </c>
      <c r="BC219" s="17">
        <v>0.62741484598358799</v>
      </c>
      <c r="BD219" s="17">
        <v>0.46392204980208401</v>
      </c>
      <c r="BE219" s="17">
        <v>0.57896428314778603</v>
      </c>
      <c r="BF219" s="17">
        <v>0.59111673290296396</v>
      </c>
      <c r="BG219" s="17">
        <v>0.56399637771703803</v>
      </c>
    </row>
    <row r="220" spans="2:59" x14ac:dyDescent="0.35">
      <c r="B220" t="s">
        <v>159</v>
      </c>
      <c r="C220" s="17">
        <v>0.47797948979365401</v>
      </c>
      <c r="D220" s="17">
        <v>0.49321956905730102</v>
      </c>
      <c r="E220" s="17">
        <v>0.463691374857642</v>
      </c>
      <c r="F220" s="17"/>
      <c r="G220" s="17">
        <v>0.28445049215930401</v>
      </c>
      <c r="H220" s="17">
        <v>0.28086463960268299</v>
      </c>
      <c r="I220" s="17">
        <v>0.53103190923376697</v>
      </c>
      <c r="J220" s="17">
        <v>0.59078536827686101</v>
      </c>
      <c r="K220" s="17">
        <v>0.55121760884013205</v>
      </c>
      <c r="L220" s="17">
        <v>0.47335356858081501</v>
      </c>
      <c r="M220" s="17"/>
      <c r="N220" s="17">
        <v>0.49931580453159402</v>
      </c>
      <c r="O220" s="17">
        <v>0.49893401345916499</v>
      </c>
      <c r="P220" s="17">
        <v>0.45488987402557102</v>
      </c>
      <c r="Q220" s="17">
        <v>0.52013002097061101</v>
      </c>
      <c r="R220" s="17">
        <v>0.34024044715232699</v>
      </c>
      <c r="S220" s="17"/>
      <c r="T220" s="17">
        <v>0.38070067357425003</v>
      </c>
      <c r="U220" s="17">
        <v>0.50247757798582604</v>
      </c>
      <c r="V220" s="17"/>
      <c r="W220" s="17">
        <v>0.42698784956882602</v>
      </c>
      <c r="X220" s="17">
        <v>0.51782583936009896</v>
      </c>
      <c r="Y220" s="17"/>
      <c r="Z220" s="17">
        <v>0.47397445891165602</v>
      </c>
      <c r="AA220" s="17">
        <v>0.41390431933980298</v>
      </c>
      <c r="AB220" s="17">
        <v>0.509430921645042</v>
      </c>
      <c r="AC220" s="17"/>
      <c r="AD220" s="17">
        <v>0.48165617841070202</v>
      </c>
      <c r="AE220" s="17">
        <v>0.47107751289701499</v>
      </c>
      <c r="AF220" s="17"/>
      <c r="AG220" s="17">
        <v>0.29169647951516697</v>
      </c>
      <c r="AH220" s="17">
        <v>0.36566803843458801</v>
      </c>
      <c r="AI220" s="17">
        <v>0.64863314872219402</v>
      </c>
      <c r="AJ220" s="17"/>
      <c r="AK220" s="17">
        <v>0.36827884536953598</v>
      </c>
      <c r="AL220" s="17">
        <v>0.49793842248782999</v>
      </c>
      <c r="AM220" s="17">
        <v>0.70488890898540402</v>
      </c>
      <c r="AN220" s="17"/>
      <c r="AO220" s="17">
        <v>0.16615344381626199</v>
      </c>
      <c r="AP220" s="17">
        <v>0.42924937389921602</v>
      </c>
      <c r="AQ220" s="17">
        <v>0.61356222778058001</v>
      </c>
      <c r="AR220" s="17"/>
      <c r="AS220" s="17">
        <v>0.53904989302072603</v>
      </c>
      <c r="AT220" s="17">
        <v>0.47015585480796401</v>
      </c>
      <c r="AU220" s="17">
        <v>0.57813136517601804</v>
      </c>
      <c r="AV220" s="17">
        <v>0.53947593358579005</v>
      </c>
      <c r="AW220" s="17">
        <v>0.50019623883726005</v>
      </c>
      <c r="AX220" s="17">
        <v>0.39251291715763098</v>
      </c>
      <c r="AY220" s="17">
        <v>0.49316712873243002</v>
      </c>
      <c r="AZ220" s="17">
        <v>0.57754112768318999</v>
      </c>
      <c r="BA220" s="17">
        <v>0.36741726475342601</v>
      </c>
      <c r="BB220" s="17">
        <v>0.44520621863608101</v>
      </c>
      <c r="BC220" s="17">
        <v>0.28554360215638902</v>
      </c>
      <c r="BD220" s="17">
        <v>0.35840869057893698</v>
      </c>
      <c r="BE220" s="17">
        <v>7.5196458022078694E-2</v>
      </c>
      <c r="BF220" s="17">
        <v>0.35190576141336899</v>
      </c>
      <c r="BG220" s="17">
        <v>0.305295358647938</v>
      </c>
    </row>
    <row r="221" spans="2:59" x14ac:dyDescent="0.35">
      <c r="B221" t="s">
        <v>133</v>
      </c>
      <c r="C221" s="17">
        <v>6.4498684192406397E-2</v>
      </c>
      <c r="D221" s="17">
        <v>4.0059555502733303E-2</v>
      </c>
      <c r="E221" s="17">
        <v>8.7531478113930403E-2</v>
      </c>
      <c r="F221" s="17"/>
      <c r="G221" s="17">
        <v>0.12933266899969501</v>
      </c>
      <c r="H221" s="17">
        <v>6.8802503310505206E-2</v>
      </c>
      <c r="I221" s="17">
        <v>9.0411628978917705E-2</v>
      </c>
      <c r="J221" s="17">
        <v>5.2826420913368602E-2</v>
      </c>
      <c r="K221" s="17">
        <v>6.5840383498518701E-2</v>
      </c>
      <c r="L221" s="17">
        <v>3.6433805603778402E-2</v>
      </c>
      <c r="M221" s="17"/>
      <c r="N221" s="17">
        <v>5.4039875105692602E-2</v>
      </c>
      <c r="O221" s="17">
        <v>6.9915373320392493E-2</v>
      </c>
      <c r="P221" s="17">
        <v>0.100069242240116</v>
      </c>
      <c r="Q221" s="17">
        <v>3.3477022186290201E-2</v>
      </c>
      <c r="R221" s="17">
        <v>8.1341057991968099E-2</v>
      </c>
      <c r="S221" s="17"/>
      <c r="T221" s="17">
        <v>5.1494644974322698E-2</v>
      </c>
      <c r="U221" s="17">
        <v>6.7773540034613305E-2</v>
      </c>
      <c r="V221" s="17"/>
      <c r="W221" s="17">
        <v>4.0790310596398399E-2</v>
      </c>
      <c r="X221" s="17">
        <v>6.7976495502631407E-2</v>
      </c>
      <c r="Y221" s="17"/>
      <c r="Z221" s="17">
        <v>4.7540315889509299E-2</v>
      </c>
      <c r="AA221" s="17">
        <v>6.8695459163488404E-2</v>
      </c>
      <c r="AB221" s="17">
        <v>3.5591961968689897E-2</v>
      </c>
      <c r="AC221" s="17"/>
      <c r="AD221" s="17">
        <v>4.2901551568978E-2</v>
      </c>
      <c r="AE221" s="17">
        <v>0.105041391483241</v>
      </c>
      <c r="AF221" s="17"/>
      <c r="AG221" s="17">
        <v>3.7136747643000401E-2</v>
      </c>
      <c r="AH221" s="17">
        <v>5.2721400846741401E-2</v>
      </c>
      <c r="AI221" s="17">
        <v>2.9509680156269199E-2</v>
      </c>
      <c r="AJ221" s="17"/>
      <c r="AK221" s="17">
        <v>5.1129768726240803E-2</v>
      </c>
      <c r="AL221" s="17">
        <v>3.22753336946974E-2</v>
      </c>
      <c r="AM221" s="17">
        <v>5.9165432033430901E-2</v>
      </c>
      <c r="AN221" s="17"/>
      <c r="AO221" s="17">
        <v>6.07126182286244E-2</v>
      </c>
      <c r="AP221" s="17">
        <v>4.5370919805530097E-2</v>
      </c>
      <c r="AQ221" s="17">
        <v>3.9967382642867699E-2</v>
      </c>
      <c r="AR221" s="17"/>
      <c r="AS221" s="17">
        <v>0.145629695586214</v>
      </c>
      <c r="AT221" s="17">
        <v>0.13701736332661299</v>
      </c>
      <c r="AU221" s="17">
        <v>6.2188294734769001E-2</v>
      </c>
      <c r="AV221" s="17">
        <v>4.64834944117564E-2</v>
      </c>
      <c r="AW221" s="17">
        <v>4.6296443220494601E-2</v>
      </c>
      <c r="AX221" s="17">
        <v>8.7047003287976293E-2</v>
      </c>
      <c r="AY221" s="17">
        <v>3.0089195230588402E-2</v>
      </c>
      <c r="AZ221" s="17">
        <v>5.2173852843713397E-2</v>
      </c>
      <c r="BA221" s="17">
        <v>1.1533950652981999E-2</v>
      </c>
      <c r="BB221" s="17">
        <v>8.3448229054520501E-3</v>
      </c>
      <c r="BC221" s="17">
        <v>3.5627421646477003E-2</v>
      </c>
      <c r="BD221" s="17">
        <v>1.8131772321801999E-2</v>
      </c>
      <c r="BE221" s="17">
        <v>0</v>
      </c>
      <c r="BF221" s="17">
        <v>0</v>
      </c>
      <c r="BG221" s="17">
        <v>0</v>
      </c>
    </row>
    <row r="222" spans="2:59" x14ac:dyDescent="0.35">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row>
    <row r="223" spans="2:59" x14ac:dyDescent="0.35">
      <c r="B223" s="6" t="s">
        <v>165</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row>
    <row r="224" spans="2:59" x14ac:dyDescent="0.35">
      <c r="B224" s="24" t="s">
        <v>86</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row>
    <row r="225" spans="2:59" x14ac:dyDescent="0.35">
      <c r="B225" t="s">
        <v>157</v>
      </c>
      <c r="C225" s="17">
        <v>0.12022907208969701</v>
      </c>
      <c r="D225" s="17">
        <v>0.15154950024712399</v>
      </c>
      <c r="E225" s="17">
        <v>9.1546831157133093E-2</v>
      </c>
      <c r="F225" s="17"/>
      <c r="G225" s="17">
        <v>0.13624055103572899</v>
      </c>
      <c r="H225" s="17">
        <v>0.20429073852839399</v>
      </c>
      <c r="I225" s="17">
        <v>0.120950850510705</v>
      </c>
      <c r="J225" s="17">
        <v>7.2247267223360098E-2</v>
      </c>
      <c r="K225" s="17">
        <v>0.139302827793753</v>
      </c>
      <c r="L225" s="17">
        <v>9.8317160886887606E-2</v>
      </c>
      <c r="M225" s="17"/>
      <c r="N225" s="17">
        <v>0.119653768417999</v>
      </c>
      <c r="O225" s="17">
        <v>0.141815005694098</v>
      </c>
      <c r="P225" s="17">
        <v>0.12737863117050099</v>
      </c>
      <c r="Q225" s="17">
        <v>8.9757823996699002E-2</v>
      </c>
      <c r="R225" s="17">
        <v>0.134224221428805</v>
      </c>
      <c r="S225" s="17"/>
      <c r="T225" s="17">
        <v>0.16635934871858399</v>
      </c>
      <c r="U225" s="17">
        <v>0.108611911960662</v>
      </c>
      <c r="V225" s="17"/>
      <c r="W225" s="17">
        <v>0.166613486539927</v>
      </c>
      <c r="X225" s="17">
        <v>9.9670659636661593E-2</v>
      </c>
      <c r="Y225" s="17"/>
      <c r="Z225" s="17">
        <v>0.137441607837997</v>
      </c>
      <c r="AA225" s="17">
        <v>0.127608062034441</v>
      </c>
      <c r="AB225" s="17">
        <v>0.12594983978018001</v>
      </c>
      <c r="AC225" s="17"/>
      <c r="AD225" s="17">
        <v>0.13909589253905499</v>
      </c>
      <c r="AE225" s="17">
        <v>8.4811778862665999E-2</v>
      </c>
      <c r="AF225" s="17"/>
      <c r="AG225" s="17">
        <v>0.24429631500041801</v>
      </c>
      <c r="AH225" s="17">
        <v>0.14052935003036399</v>
      </c>
      <c r="AI225" s="17">
        <v>7.9050939888474198E-2</v>
      </c>
      <c r="AJ225" s="17"/>
      <c r="AK225" s="17">
        <v>0.22948273430552299</v>
      </c>
      <c r="AL225" s="17">
        <v>9.30866488092921E-2</v>
      </c>
      <c r="AM225" s="17">
        <v>2.2687735687020202E-2</v>
      </c>
      <c r="AN225" s="17"/>
      <c r="AO225" s="17">
        <v>0.42526866297513499</v>
      </c>
      <c r="AP225" s="17">
        <v>0.13463065965218499</v>
      </c>
      <c r="AQ225" s="17">
        <v>5.9516824636355298E-2</v>
      </c>
      <c r="AR225" s="17"/>
      <c r="AS225" s="17">
        <v>2.98977651245649E-2</v>
      </c>
      <c r="AT225" s="17">
        <v>0.106577870775343</v>
      </c>
      <c r="AU225" s="17">
        <v>8.5160003539689194E-2</v>
      </c>
      <c r="AV225" s="17">
        <v>0.124641987225267</v>
      </c>
      <c r="AW225" s="17">
        <v>0.112052954940125</v>
      </c>
      <c r="AX225" s="17">
        <v>7.8979053965074195E-2</v>
      </c>
      <c r="AY225" s="17">
        <v>0.10626379654292099</v>
      </c>
      <c r="AZ225" s="17">
        <v>0.18379620535229599</v>
      </c>
      <c r="BA225" s="17">
        <v>0.22326648053825199</v>
      </c>
      <c r="BB225" s="17">
        <v>0.13419989109761701</v>
      </c>
      <c r="BC225" s="17">
        <v>0.23060462838506099</v>
      </c>
      <c r="BD225" s="17">
        <v>0.19637884589691401</v>
      </c>
      <c r="BE225" s="17">
        <v>0.16833409246544301</v>
      </c>
      <c r="BF225" s="17">
        <v>0.12548939223067601</v>
      </c>
      <c r="BG225" s="17">
        <v>0.165214598259037</v>
      </c>
    </row>
    <row r="226" spans="2:59" x14ac:dyDescent="0.35">
      <c r="B226" t="s">
        <v>158</v>
      </c>
      <c r="C226" s="17">
        <v>0.48976743955346103</v>
      </c>
      <c r="D226" s="17">
        <v>0.46490302488038099</v>
      </c>
      <c r="E226" s="17">
        <v>0.51082861105543798</v>
      </c>
      <c r="F226" s="17"/>
      <c r="G226" s="17">
        <v>0.54458737280973502</v>
      </c>
      <c r="H226" s="17">
        <v>0.51759350239853197</v>
      </c>
      <c r="I226" s="17">
        <v>0.43933487729696602</v>
      </c>
      <c r="J226" s="17">
        <v>0.45326497571072599</v>
      </c>
      <c r="K226" s="17">
        <v>0.43255487344825699</v>
      </c>
      <c r="L226" s="17">
        <v>0.54842938531975804</v>
      </c>
      <c r="M226" s="17"/>
      <c r="N226" s="17">
        <v>0.49695633183454502</v>
      </c>
      <c r="O226" s="17">
        <v>0.50699573367122197</v>
      </c>
      <c r="P226" s="17">
        <v>0.48187070689640799</v>
      </c>
      <c r="Q226" s="17">
        <v>0.46397106553531398</v>
      </c>
      <c r="R226" s="17">
        <v>0.50998413090577699</v>
      </c>
      <c r="S226" s="17"/>
      <c r="T226" s="17">
        <v>0.50546725700281303</v>
      </c>
      <c r="U226" s="17">
        <v>0.48581369579482198</v>
      </c>
      <c r="V226" s="17"/>
      <c r="W226" s="17">
        <v>0.464084623600376</v>
      </c>
      <c r="X226" s="17">
        <v>0.502665925737252</v>
      </c>
      <c r="Y226" s="17"/>
      <c r="Z226" s="17">
        <v>0.56265343801380097</v>
      </c>
      <c r="AA226" s="17">
        <v>0.51214643264219595</v>
      </c>
      <c r="AB226" s="17">
        <v>0.448988347063488</v>
      </c>
      <c r="AC226" s="17"/>
      <c r="AD226" s="17">
        <v>0.49575796587188897</v>
      </c>
      <c r="AE226" s="17">
        <v>0.47852186546356601</v>
      </c>
      <c r="AF226" s="17"/>
      <c r="AG226" s="17">
        <v>0.44601754439358099</v>
      </c>
      <c r="AH226" s="17">
        <v>0.59867465827594302</v>
      </c>
      <c r="AI226" s="17">
        <v>0.428374834764848</v>
      </c>
      <c r="AJ226" s="17"/>
      <c r="AK226" s="17">
        <v>0.50805853498208497</v>
      </c>
      <c r="AL226" s="17">
        <v>0.56979608316001396</v>
      </c>
      <c r="AM226" s="17">
        <v>0.26890553250613097</v>
      </c>
      <c r="AN226" s="17"/>
      <c r="AO226" s="17">
        <v>0.35994002575731998</v>
      </c>
      <c r="AP226" s="17">
        <v>0.60286727475737101</v>
      </c>
      <c r="AQ226" s="17">
        <v>0.39477213150809798</v>
      </c>
      <c r="AR226" s="17"/>
      <c r="AS226" s="17">
        <v>0.53800385836189402</v>
      </c>
      <c r="AT226" s="17">
        <v>0.50058417236601604</v>
      </c>
      <c r="AU226" s="17">
        <v>0.48441143198764802</v>
      </c>
      <c r="AV226" s="17">
        <v>0.47031085065776002</v>
      </c>
      <c r="AW226" s="17">
        <v>0.51571125754015901</v>
      </c>
      <c r="AX226" s="17">
        <v>0.45924724204205802</v>
      </c>
      <c r="AY226" s="17">
        <v>0.51687527564329105</v>
      </c>
      <c r="AZ226" s="17">
        <v>0.41879103864080502</v>
      </c>
      <c r="BA226" s="17">
        <v>0.50708274460945701</v>
      </c>
      <c r="BB226" s="17">
        <v>0.48539094031666802</v>
      </c>
      <c r="BC226" s="17">
        <v>0.49767539870725003</v>
      </c>
      <c r="BD226" s="17">
        <v>0.58788457979748598</v>
      </c>
      <c r="BE226" s="17">
        <v>0.33222177172448403</v>
      </c>
      <c r="BF226" s="17">
        <v>0.59307733847490596</v>
      </c>
      <c r="BG226" s="17">
        <v>0.49817574059644798</v>
      </c>
    </row>
    <row r="227" spans="2:59" x14ac:dyDescent="0.35">
      <c r="B227" t="s">
        <v>159</v>
      </c>
      <c r="C227" s="17">
        <v>0.32183210785225802</v>
      </c>
      <c r="D227" s="17">
        <v>0.33661391142901098</v>
      </c>
      <c r="E227" s="17">
        <v>0.3093875387676</v>
      </c>
      <c r="F227" s="17"/>
      <c r="G227" s="17">
        <v>0.20401079368819999</v>
      </c>
      <c r="H227" s="17">
        <v>0.225618843949525</v>
      </c>
      <c r="I227" s="17">
        <v>0.34996039744615698</v>
      </c>
      <c r="J227" s="17">
        <v>0.40374230189761301</v>
      </c>
      <c r="K227" s="17">
        <v>0.350393765530012</v>
      </c>
      <c r="L227" s="17">
        <v>0.31134070088262</v>
      </c>
      <c r="M227" s="17"/>
      <c r="N227" s="17">
        <v>0.321952766794872</v>
      </c>
      <c r="O227" s="17">
        <v>0.29107570574956199</v>
      </c>
      <c r="P227" s="17">
        <v>0.28441684596604699</v>
      </c>
      <c r="Q227" s="17">
        <v>0.39368095958903199</v>
      </c>
      <c r="R227" s="17">
        <v>0.29316571422515803</v>
      </c>
      <c r="S227" s="17"/>
      <c r="T227" s="17">
        <v>0.27662586652848797</v>
      </c>
      <c r="U227" s="17">
        <v>0.333216564713745</v>
      </c>
      <c r="V227" s="17"/>
      <c r="W227" s="17">
        <v>0.32022555894845101</v>
      </c>
      <c r="X227" s="17">
        <v>0.32851684070563197</v>
      </c>
      <c r="Y227" s="17"/>
      <c r="Z227" s="17">
        <v>0.25066209040961301</v>
      </c>
      <c r="AA227" s="17">
        <v>0.28826127693236597</v>
      </c>
      <c r="AB227" s="17">
        <v>0.38950376497639499</v>
      </c>
      <c r="AC227" s="17"/>
      <c r="AD227" s="17">
        <v>0.31456745693093102</v>
      </c>
      <c r="AE227" s="17">
        <v>0.33546950226979</v>
      </c>
      <c r="AF227" s="17"/>
      <c r="AG227" s="17">
        <v>0.302029310532543</v>
      </c>
      <c r="AH227" s="17">
        <v>0.210176900192312</v>
      </c>
      <c r="AI227" s="17">
        <v>0.44915143213370601</v>
      </c>
      <c r="AJ227" s="17"/>
      <c r="AK227" s="17">
        <v>0.22163073384614401</v>
      </c>
      <c r="AL227" s="17">
        <v>0.28956276370615702</v>
      </c>
      <c r="AM227" s="17">
        <v>0.67231053073964098</v>
      </c>
      <c r="AN227" s="17"/>
      <c r="AO227" s="17">
        <v>0.19057872582951599</v>
      </c>
      <c r="AP227" s="17">
        <v>0.21268149460135499</v>
      </c>
      <c r="AQ227" s="17">
        <v>0.49125007452078201</v>
      </c>
      <c r="AR227" s="17"/>
      <c r="AS227" s="17">
        <v>0.29374276558220003</v>
      </c>
      <c r="AT227" s="17">
        <v>0.26908114875181899</v>
      </c>
      <c r="AU227" s="17">
        <v>0.37378861397279201</v>
      </c>
      <c r="AV227" s="17">
        <v>0.372840352822426</v>
      </c>
      <c r="AW227" s="17">
        <v>0.32233187634218302</v>
      </c>
      <c r="AX227" s="17">
        <v>0.37906087028810698</v>
      </c>
      <c r="AY227" s="17">
        <v>0.357377604442988</v>
      </c>
      <c r="AZ227" s="17">
        <v>0.34939165588764098</v>
      </c>
      <c r="BA227" s="17">
        <v>0.166353277333153</v>
      </c>
      <c r="BB227" s="17">
        <v>0.32188063523326998</v>
      </c>
      <c r="BC227" s="17">
        <v>0.229486605557704</v>
      </c>
      <c r="BD227" s="17">
        <v>0.19760480198379901</v>
      </c>
      <c r="BE227" s="17">
        <v>0.42952087994958998</v>
      </c>
      <c r="BF227" s="17">
        <v>0.28143326929441798</v>
      </c>
      <c r="BG227" s="17">
        <v>0.27058885607769101</v>
      </c>
    </row>
    <row r="228" spans="2:59" x14ac:dyDescent="0.35">
      <c r="B228" t="s">
        <v>133</v>
      </c>
      <c r="C228" s="17">
        <v>6.8171380504583906E-2</v>
      </c>
      <c r="D228" s="17">
        <v>4.6933563443484497E-2</v>
      </c>
      <c r="E228" s="17">
        <v>8.8237019019828902E-2</v>
      </c>
      <c r="F228" s="17"/>
      <c r="G228" s="17">
        <v>0.115161282466336</v>
      </c>
      <c r="H228" s="17">
        <v>5.2496915123549599E-2</v>
      </c>
      <c r="I228" s="17">
        <v>8.9753874746172899E-2</v>
      </c>
      <c r="J228" s="17">
        <v>7.0745455168301302E-2</v>
      </c>
      <c r="K228" s="17">
        <v>7.7748533227977604E-2</v>
      </c>
      <c r="L228" s="17">
        <v>4.1912752910734097E-2</v>
      </c>
      <c r="M228" s="17"/>
      <c r="N228" s="17">
        <v>6.1437132952584801E-2</v>
      </c>
      <c r="O228" s="17">
        <v>6.0113554885118499E-2</v>
      </c>
      <c r="P228" s="17">
        <v>0.106333815967043</v>
      </c>
      <c r="Q228" s="17">
        <v>5.2590150878955001E-2</v>
      </c>
      <c r="R228" s="17">
        <v>6.2625933440260295E-2</v>
      </c>
      <c r="S228" s="17"/>
      <c r="T228" s="17">
        <v>5.1547527750114598E-2</v>
      </c>
      <c r="U228" s="17">
        <v>7.2357827530770497E-2</v>
      </c>
      <c r="V228" s="17"/>
      <c r="W228" s="17">
        <v>4.9076330911245997E-2</v>
      </c>
      <c r="X228" s="17">
        <v>6.9146573920455201E-2</v>
      </c>
      <c r="Y228" s="17"/>
      <c r="Z228" s="17">
        <v>4.9242863738589202E-2</v>
      </c>
      <c r="AA228" s="17">
        <v>7.1984228390997301E-2</v>
      </c>
      <c r="AB228" s="17">
        <v>3.5558048179937102E-2</v>
      </c>
      <c r="AC228" s="17"/>
      <c r="AD228" s="17">
        <v>5.0578684658125497E-2</v>
      </c>
      <c r="AE228" s="17">
        <v>0.10119685340397799</v>
      </c>
      <c r="AF228" s="17"/>
      <c r="AG228" s="17">
        <v>7.6568300734588196E-3</v>
      </c>
      <c r="AH228" s="17">
        <v>5.0619091501381601E-2</v>
      </c>
      <c r="AI228" s="17">
        <v>4.3422793212971801E-2</v>
      </c>
      <c r="AJ228" s="17"/>
      <c r="AK228" s="17">
        <v>4.0827996866248502E-2</v>
      </c>
      <c r="AL228" s="17">
        <v>4.7554504324536902E-2</v>
      </c>
      <c r="AM228" s="17">
        <v>3.6096201067207699E-2</v>
      </c>
      <c r="AN228" s="17"/>
      <c r="AO228" s="17">
        <v>2.42125854380279E-2</v>
      </c>
      <c r="AP228" s="17">
        <v>4.9820570989088001E-2</v>
      </c>
      <c r="AQ228" s="17">
        <v>5.4460969334765102E-2</v>
      </c>
      <c r="AR228" s="17"/>
      <c r="AS228" s="17">
        <v>0.13835561093134099</v>
      </c>
      <c r="AT228" s="17">
        <v>0.123756808106823</v>
      </c>
      <c r="AU228" s="17">
        <v>5.6639950499870299E-2</v>
      </c>
      <c r="AV228" s="17">
        <v>3.2206809294547799E-2</v>
      </c>
      <c r="AW228" s="17">
        <v>4.9903911177532803E-2</v>
      </c>
      <c r="AX228" s="17">
        <v>8.2712833704761096E-2</v>
      </c>
      <c r="AY228" s="17">
        <v>1.9483323370800099E-2</v>
      </c>
      <c r="AZ228" s="17">
        <v>4.8021100119258503E-2</v>
      </c>
      <c r="BA228" s="17">
        <v>0.103297497519139</v>
      </c>
      <c r="BB228" s="17">
        <v>5.8528533352444699E-2</v>
      </c>
      <c r="BC228" s="17">
        <v>4.2233367349984001E-2</v>
      </c>
      <c r="BD228" s="17">
        <v>1.8131772321801999E-2</v>
      </c>
      <c r="BE228" s="17">
        <v>6.9923255860482897E-2</v>
      </c>
      <c r="BF228" s="17">
        <v>0</v>
      </c>
      <c r="BG228" s="17">
        <v>6.6020805066823701E-2</v>
      </c>
    </row>
    <row r="229" spans="2:59" x14ac:dyDescent="0.35">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row>
    <row r="230" spans="2:59" x14ac:dyDescent="0.35">
      <c r="B230" s="6" t="s">
        <v>166</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row>
    <row r="231" spans="2:59" x14ac:dyDescent="0.35">
      <c r="B231" s="24" t="s">
        <v>86</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row>
    <row r="232" spans="2:59" x14ac:dyDescent="0.35">
      <c r="B232" t="s">
        <v>157</v>
      </c>
      <c r="C232" s="17">
        <v>0.28800285041067403</v>
      </c>
      <c r="D232" s="17">
        <v>0.32031630287382701</v>
      </c>
      <c r="E232" s="17">
        <v>0.25908672950105099</v>
      </c>
      <c r="F232" s="17"/>
      <c r="G232" s="17">
        <v>0.32004888181177199</v>
      </c>
      <c r="H232" s="17">
        <v>0.296389293857451</v>
      </c>
      <c r="I232" s="17">
        <v>0.26251382874444601</v>
      </c>
      <c r="J232" s="17">
        <v>0.26447706474625199</v>
      </c>
      <c r="K232" s="17">
        <v>0.299216087501607</v>
      </c>
      <c r="L232" s="17">
        <v>0.29763991362221098</v>
      </c>
      <c r="M232" s="17"/>
      <c r="N232" s="17">
        <v>0.31124724018968802</v>
      </c>
      <c r="O232" s="17">
        <v>0.21030338089368</v>
      </c>
      <c r="P232" s="17">
        <v>0.33109666383650399</v>
      </c>
      <c r="Q232" s="17">
        <v>0.27255793820101798</v>
      </c>
      <c r="R232" s="17">
        <v>0.32442549389021302</v>
      </c>
      <c r="S232" s="17"/>
      <c r="T232" s="17">
        <v>0.31694529329990301</v>
      </c>
      <c r="U232" s="17">
        <v>0.28071416674908301</v>
      </c>
      <c r="V232" s="17"/>
      <c r="W232" s="17">
        <v>0.34631348390574701</v>
      </c>
      <c r="X232" s="17">
        <v>0.25644963608432297</v>
      </c>
      <c r="Y232" s="17"/>
      <c r="Z232" s="17">
        <v>0.351115596491271</v>
      </c>
      <c r="AA232" s="17">
        <v>0.2726546553693</v>
      </c>
      <c r="AB232" s="17">
        <v>0.28076781611254797</v>
      </c>
      <c r="AC232" s="17"/>
      <c r="AD232" s="17">
        <v>0.325146808128561</v>
      </c>
      <c r="AE232" s="17">
        <v>0.21827523278490399</v>
      </c>
      <c r="AF232" s="17"/>
      <c r="AG232" s="17">
        <v>0.42244413058191499</v>
      </c>
      <c r="AH232" s="17">
        <v>0.30721366939950301</v>
      </c>
      <c r="AI232" s="17">
        <v>0.24678216899275801</v>
      </c>
      <c r="AJ232" s="17"/>
      <c r="AK232" s="17">
        <v>1</v>
      </c>
      <c r="AL232" s="17">
        <v>0</v>
      </c>
      <c r="AM232" s="17">
        <v>0</v>
      </c>
      <c r="AN232" s="17"/>
      <c r="AO232" s="17">
        <v>0.54902096186454996</v>
      </c>
      <c r="AP232" s="17">
        <v>0.33481649517773099</v>
      </c>
      <c r="AQ232" s="17">
        <v>0.20934740879510699</v>
      </c>
      <c r="AR232" s="17"/>
      <c r="AS232" s="17">
        <v>0.21367544084697601</v>
      </c>
      <c r="AT232" s="17">
        <v>0.313935458292529</v>
      </c>
      <c r="AU232" s="17">
        <v>0.27522997179874698</v>
      </c>
      <c r="AV232" s="17">
        <v>0.309783429603323</v>
      </c>
      <c r="AW232" s="17">
        <v>0.27566952367094</v>
      </c>
      <c r="AX232" s="17">
        <v>0.27995808740360001</v>
      </c>
      <c r="AY232" s="17">
        <v>0.27857698534247499</v>
      </c>
      <c r="AZ232" s="17">
        <v>0.30513976406337801</v>
      </c>
      <c r="BA232" s="17">
        <v>0.40007183714367101</v>
      </c>
      <c r="BB232" s="17">
        <v>0.329701012154131</v>
      </c>
      <c r="BC232" s="17">
        <v>0.261074725955103</v>
      </c>
      <c r="BD232" s="17">
        <v>0.28481405411577598</v>
      </c>
      <c r="BE232" s="17">
        <v>0.215124627104258</v>
      </c>
      <c r="BF232" s="17">
        <v>0.46503640587733502</v>
      </c>
      <c r="BG232" s="17">
        <v>0.32183535332860702</v>
      </c>
    </row>
    <row r="233" spans="2:59" x14ac:dyDescent="0.35">
      <c r="B233" t="s">
        <v>158</v>
      </c>
      <c r="C233" s="17">
        <v>0.51933702437867801</v>
      </c>
      <c r="D233" s="17">
        <v>0.50656164654579705</v>
      </c>
      <c r="E233" s="17">
        <v>0.52925808131789998</v>
      </c>
      <c r="F233" s="17"/>
      <c r="G233" s="17">
        <v>0.49753832517155899</v>
      </c>
      <c r="H233" s="17">
        <v>0.49583616563511701</v>
      </c>
      <c r="I233" s="17">
        <v>0.45080865782183299</v>
      </c>
      <c r="J233" s="17">
        <v>0.519520958392655</v>
      </c>
      <c r="K233" s="17">
        <v>0.51152589983665497</v>
      </c>
      <c r="L233" s="17">
        <v>0.57808813824907201</v>
      </c>
      <c r="M233" s="17"/>
      <c r="N233" s="17">
        <v>0.51553154419343605</v>
      </c>
      <c r="O233" s="17">
        <v>0.61360296832241601</v>
      </c>
      <c r="P233" s="17">
        <v>0.46782551614191298</v>
      </c>
      <c r="Q233" s="17">
        <v>0.506607982134478</v>
      </c>
      <c r="R233" s="17">
        <v>0.479959043568782</v>
      </c>
      <c r="S233" s="17"/>
      <c r="T233" s="17">
        <v>0.51504020407773798</v>
      </c>
      <c r="U233" s="17">
        <v>0.52041910870874397</v>
      </c>
      <c r="V233" s="17"/>
      <c r="W233" s="17">
        <v>0.48268526847573101</v>
      </c>
      <c r="X233" s="17">
        <v>0.55111255242927903</v>
      </c>
      <c r="Y233" s="17"/>
      <c r="Z233" s="17">
        <v>0.53264889767044798</v>
      </c>
      <c r="AA233" s="17">
        <v>0.56910198161442405</v>
      </c>
      <c r="AB233" s="17">
        <v>0.49452818038155399</v>
      </c>
      <c r="AC233" s="17"/>
      <c r="AD233" s="17">
        <v>0.52575631949332202</v>
      </c>
      <c r="AE233" s="17">
        <v>0.50728655418967905</v>
      </c>
      <c r="AF233" s="17"/>
      <c r="AG233" s="17">
        <v>0.46187201933791</v>
      </c>
      <c r="AH233" s="17">
        <v>0.547731583284778</v>
      </c>
      <c r="AI233" s="17">
        <v>0.53405936416716304</v>
      </c>
      <c r="AJ233" s="17"/>
      <c r="AK233" s="17">
        <v>0</v>
      </c>
      <c r="AL233" s="17">
        <v>1</v>
      </c>
      <c r="AM233" s="17">
        <v>0</v>
      </c>
      <c r="AN233" s="17"/>
      <c r="AO233" s="17">
        <v>0.44285426488553897</v>
      </c>
      <c r="AP233" s="17">
        <v>0.55483645540678395</v>
      </c>
      <c r="AQ233" s="17">
        <v>0.51251078719513499</v>
      </c>
      <c r="AR233" s="17"/>
      <c r="AS233" s="17">
        <v>0.46235508663450597</v>
      </c>
      <c r="AT233" s="17">
        <v>0.44050971870646699</v>
      </c>
      <c r="AU233" s="17">
        <v>0.49604399463191201</v>
      </c>
      <c r="AV233" s="17">
        <v>0.56310435171388795</v>
      </c>
      <c r="AW233" s="17">
        <v>0.52073546344537602</v>
      </c>
      <c r="AX233" s="17">
        <v>0.534611962897514</v>
      </c>
      <c r="AY233" s="17">
        <v>0.575248799646077</v>
      </c>
      <c r="AZ233" s="17">
        <v>0.48907697699723901</v>
      </c>
      <c r="BA233" s="17">
        <v>0.46238536128476199</v>
      </c>
      <c r="BB233" s="17">
        <v>0.56360220871882205</v>
      </c>
      <c r="BC233" s="17">
        <v>0.59561794818027602</v>
      </c>
      <c r="BD233" s="17">
        <v>0.54711105255320902</v>
      </c>
      <c r="BE233" s="17">
        <v>0.49647573254574001</v>
      </c>
      <c r="BF233" s="17">
        <v>0.39220957102016102</v>
      </c>
      <c r="BG233" s="17">
        <v>0.54625782006247803</v>
      </c>
    </row>
    <row r="234" spans="2:59" x14ac:dyDescent="0.35">
      <c r="B234" t="s">
        <v>159</v>
      </c>
      <c r="C234" s="17">
        <v>0.145505739238565</v>
      </c>
      <c r="D234" s="17">
        <v>0.14330282496004201</v>
      </c>
      <c r="E234" s="17">
        <v>0.148157399049864</v>
      </c>
      <c r="F234" s="17"/>
      <c r="G234" s="17">
        <v>0.124268396251974</v>
      </c>
      <c r="H234" s="17">
        <v>0.131884206288192</v>
      </c>
      <c r="I234" s="17">
        <v>0.21123964965011599</v>
      </c>
      <c r="J234" s="17">
        <v>0.165890364249214</v>
      </c>
      <c r="K234" s="17">
        <v>0.151668791057569</v>
      </c>
      <c r="L234" s="17">
        <v>0.104735866456904</v>
      </c>
      <c r="M234" s="17"/>
      <c r="N234" s="17">
        <v>0.12289801669369101</v>
      </c>
      <c r="O234" s="17">
        <v>0.145088135902261</v>
      </c>
      <c r="P234" s="17">
        <v>0.13612382110058099</v>
      </c>
      <c r="Q234" s="17">
        <v>0.18743147041209099</v>
      </c>
      <c r="R234" s="17">
        <v>0.13060524865940601</v>
      </c>
      <c r="S234" s="17"/>
      <c r="T234" s="17">
        <v>0.12396382620751401</v>
      </c>
      <c r="U234" s="17">
        <v>0.150930719781837</v>
      </c>
      <c r="V234" s="17"/>
      <c r="W234" s="17">
        <v>0.132359042800133</v>
      </c>
      <c r="X234" s="17">
        <v>0.14709392448263101</v>
      </c>
      <c r="Y234" s="17"/>
      <c r="Z234" s="17">
        <v>9.0953747177675806E-2</v>
      </c>
      <c r="AA234" s="17">
        <v>0.104425614098416</v>
      </c>
      <c r="AB234" s="17">
        <v>0.19265387462247399</v>
      </c>
      <c r="AC234" s="17"/>
      <c r="AD234" s="17">
        <v>0.109249422926703</v>
      </c>
      <c r="AE234" s="17">
        <v>0.21356705299283399</v>
      </c>
      <c r="AF234" s="17"/>
      <c r="AG234" s="17">
        <v>9.1412880608377198E-2</v>
      </c>
      <c r="AH234" s="17">
        <v>0.105727722767405</v>
      </c>
      <c r="AI234" s="17">
        <v>0.198549100607191</v>
      </c>
      <c r="AJ234" s="17"/>
      <c r="AK234" s="17">
        <v>0</v>
      </c>
      <c r="AL234" s="17">
        <v>0</v>
      </c>
      <c r="AM234" s="17">
        <v>1</v>
      </c>
      <c r="AN234" s="17"/>
      <c r="AO234" s="17">
        <v>0</v>
      </c>
      <c r="AP234" s="17">
        <v>7.4771966293346703E-2</v>
      </c>
      <c r="AQ234" s="17">
        <v>0.25430883475524202</v>
      </c>
      <c r="AR234" s="17"/>
      <c r="AS234" s="17">
        <v>0.209989983251059</v>
      </c>
      <c r="AT234" s="17">
        <v>0.16356187979359699</v>
      </c>
      <c r="AU234" s="17">
        <v>0.18181164608497699</v>
      </c>
      <c r="AV234" s="17">
        <v>8.9947527762100299E-2</v>
      </c>
      <c r="AW234" s="17">
        <v>0.17658131930399401</v>
      </c>
      <c r="AX234" s="17">
        <v>0.117560251915723</v>
      </c>
      <c r="AY234" s="17">
        <v>0.12404936711691</v>
      </c>
      <c r="AZ234" s="17">
        <v>0.174012585541575</v>
      </c>
      <c r="BA234" s="17">
        <v>0.12600885091858499</v>
      </c>
      <c r="BB234" s="17">
        <v>9.1531584736342403E-2</v>
      </c>
      <c r="BC234" s="17">
        <v>6.7552167025696705E-2</v>
      </c>
      <c r="BD234" s="17">
        <v>0.13218029451094901</v>
      </c>
      <c r="BE234" s="17">
        <v>0.28839964035000198</v>
      </c>
      <c r="BF234" s="17">
        <v>0.14275402310250501</v>
      </c>
      <c r="BG234" s="17">
        <v>0.13190682660891501</v>
      </c>
    </row>
    <row r="235" spans="2:59" x14ac:dyDescent="0.35">
      <c r="B235" t="s">
        <v>133</v>
      </c>
      <c r="C235" s="17">
        <v>4.7154385972083497E-2</v>
      </c>
      <c r="D235" s="17">
        <v>2.9819225620333699E-2</v>
      </c>
      <c r="E235" s="17">
        <v>6.3497790131184895E-2</v>
      </c>
      <c r="F235" s="17"/>
      <c r="G235" s="17">
        <v>5.8144396764695197E-2</v>
      </c>
      <c r="H235" s="17">
        <v>7.5890334219240102E-2</v>
      </c>
      <c r="I235" s="17">
        <v>7.5437863783605702E-2</v>
      </c>
      <c r="J235" s="17">
        <v>5.0111612611878499E-2</v>
      </c>
      <c r="K235" s="17">
        <v>3.7589221604169498E-2</v>
      </c>
      <c r="L235" s="17">
        <v>1.9536081671812901E-2</v>
      </c>
      <c r="M235" s="17"/>
      <c r="N235" s="17">
        <v>5.0323198923185999E-2</v>
      </c>
      <c r="O235" s="17">
        <v>3.1005514881642899E-2</v>
      </c>
      <c r="P235" s="17">
        <v>6.4953998921001996E-2</v>
      </c>
      <c r="Q235" s="17">
        <v>3.3402609252412001E-2</v>
      </c>
      <c r="R235" s="17">
        <v>6.5010213881598902E-2</v>
      </c>
      <c r="S235" s="17"/>
      <c r="T235" s="17">
        <v>4.4050676414844697E-2</v>
      </c>
      <c r="U235" s="17">
        <v>4.7936004760336798E-2</v>
      </c>
      <c r="V235" s="17"/>
      <c r="W235" s="17">
        <v>3.8642204818389099E-2</v>
      </c>
      <c r="X235" s="17">
        <v>4.53438870037665E-2</v>
      </c>
      <c r="Y235" s="17"/>
      <c r="Z235" s="17">
        <v>2.52817586606052E-2</v>
      </c>
      <c r="AA235" s="17">
        <v>5.3817748917860099E-2</v>
      </c>
      <c r="AB235" s="17">
        <v>3.2050128883423998E-2</v>
      </c>
      <c r="AC235" s="17"/>
      <c r="AD235" s="17">
        <v>3.9847449451413802E-2</v>
      </c>
      <c r="AE235" s="17">
        <v>6.08711600325837E-2</v>
      </c>
      <c r="AF235" s="17"/>
      <c r="AG235" s="17">
        <v>2.4270969471798201E-2</v>
      </c>
      <c r="AH235" s="17">
        <v>3.9327024548314597E-2</v>
      </c>
      <c r="AI235" s="17">
        <v>2.0609366232887401E-2</v>
      </c>
      <c r="AJ235" s="17"/>
      <c r="AK235" s="17">
        <v>0</v>
      </c>
      <c r="AL235" s="17">
        <v>0</v>
      </c>
      <c r="AM235" s="17">
        <v>0</v>
      </c>
      <c r="AN235" s="17"/>
      <c r="AO235" s="17">
        <v>8.1247732499108907E-3</v>
      </c>
      <c r="AP235" s="17">
        <v>3.5575083122137502E-2</v>
      </c>
      <c r="AQ235" s="17">
        <v>2.3832969254516001E-2</v>
      </c>
      <c r="AR235" s="17"/>
      <c r="AS235" s="17">
        <v>0.113979489267458</v>
      </c>
      <c r="AT235" s="17">
        <v>8.1992943207407396E-2</v>
      </c>
      <c r="AU235" s="17">
        <v>4.6914387484363301E-2</v>
      </c>
      <c r="AV235" s="17">
        <v>3.7164690920689199E-2</v>
      </c>
      <c r="AW235" s="17">
        <v>2.7013693579690901E-2</v>
      </c>
      <c r="AX235" s="17">
        <v>6.7869697783162694E-2</v>
      </c>
      <c r="AY235" s="17">
        <v>2.2124847894538498E-2</v>
      </c>
      <c r="AZ235" s="17">
        <v>3.1770673397807897E-2</v>
      </c>
      <c r="BA235" s="17">
        <v>1.1533950652981999E-2</v>
      </c>
      <c r="BB235" s="17">
        <v>1.51651943907045E-2</v>
      </c>
      <c r="BC235" s="17">
        <v>7.5755158838924599E-2</v>
      </c>
      <c r="BD235" s="17">
        <v>3.5894598820066903E-2</v>
      </c>
      <c r="BE235" s="17">
        <v>0</v>
      </c>
      <c r="BF235" s="17">
        <v>0</v>
      </c>
      <c r="BG235" s="17">
        <v>0</v>
      </c>
    </row>
    <row r="236" spans="2:59" x14ac:dyDescent="0.35">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row>
    <row r="237" spans="2:59" x14ac:dyDescent="0.35">
      <c r="B237" s="6" t="s">
        <v>167</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row>
    <row r="238" spans="2:59" x14ac:dyDescent="0.35">
      <c r="B238" s="24" t="s">
        <v>86</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row>
    <row r="239" spans="2:59" x14ac:dyDescent="0.35">
      <c r="B239" t="s">
        <v>157</v>
      </c>
      <c r="C239" s="17">
        <v>7.13031120719924E-2</v>
      </c>
      <c r="D239" s="17">
        <v>7.9196591699722901E-2</v>
      </c>
      <c r="E239" s="17">
        <v>6.4243442080246196E-2</v>
      </c>
      <c r="F239" s="17"/>
      <c r="G239" s="17">
        <v>9.6317067394504796E-2</v>
      </c>
      <c r="H239" s="17">
        <v>9.28732131497359E-2</v>
      </c>
      <c r="I239" s="17">
        <v>7.3348599536923006E-2</v>
      </c>
      <c r="J239" s="17">
        <v>6.0860452201538497E-2</v>
      </c>
      <c r="K239" s="17">
        <v>5.9884587476232098E-2</v>
      </c>
      <c r="L239" s="17">
        <v>6.7226665223912199E-2</v>
      </c>
      <c r="M239" s="17"/>
      <c r="N239" s="17">
        <v>4.6811007711262002E-2</v>
      </c>
      <c r="O239" s="17">
        <v>5.9663415240993001E-2</v>
      </c>
      <c r="P239" s="17">
        <v>8.2125974511886704E-2</v>
      </c>
      <c r="Q239" s="17">
        <v>7.6130389336098003E-2</v>
      </c>
      <c r="R239" s="17">
        <v>0.122964280277432</v>
      </c>
      <c r="S239" s="17"/>
      <c r="T239" s="17">
        <v>7.3214136801777505E-2</v>
      </c>
      <c r="U239" s="17">
        <v>7.0821851565469496E-2</v>
      </c>
      <c r="V239" s="17"/>
      <c r="W239" s="17">
        <v>0.10770980431763701</v>
      </c>
      <c r="X239" s="17">
        <v>5.5942751186578502E-2</v>
      </c>
      <c r="Y239" s="17"/>
      <c r="Z239" s="17">
        <v>6.9345148287973293E-2</v>
      </c>
      <c r="AA239" s="17">
        <v>4.6974296167141598E-2</v>
      </c>
      <c r="AB239" s="17">
        <v>8.9324965975027107E-2</v>
      </c>
      <c r="AC239" s="17"/>
      <c r="AD239" s="17">
        <v>7.3826504637423102E-2</v>
      </c>
      <c r="AE239" s="17">
        <v>6.6566132957961793E-2</v>
      </c>
      <c r="AF239" s="17"/>
      <c r="AG239" s="17">
        <v>0.19736336376938299</v>
      </c>
      <c r="AH239" s="17">
        <v>7.8223380193521305E-2</v>
      </c>
      <c r="AI239" s="17">
        <v>3.4873038508087997E-2</v>
      </c>
      <c r="AJ239" s="17"/>
      <c r="AK239" s="17">
        <v>0.12529100999770901</v>
      </c>
      <c r="AL239" s="17">
        <v>5.8606653925525498E-2</v>
      </c>
      <c r="AM239" s="17">
        <v>2.6759906093121399E-2</v>
      </c>
      <c r="AN239" s="17"/>
      <c r="AO239" s="17">
        <v>0.30791815817567603</v>
      </c>
      <c r="AP239" s="17">
        <v>6.9948021090165E-2</v>
      </c>
      <c r="AQ239" s="17">
        <v>3.6982408048965403E-2</v>
      </c>
      <c r="AR239" s="17"/>
      <c r="AS239" s="17">
        <v>2.12985129945901E-2</v>
      </c>
      <c r="AT239" s="17">
        <v>6.3658110245756502E-2</v>
      </c>
      <c r="AU239" s="17">
        <v>3.07223012929916E-2</v>
      </c>
      <c r="AV239" s="17">
        <v>4.8359008535783399E-2</v>
      </c>
      <c r="AW239" s="17">
        <v>0.100746062773376</v>
      </c>
      <c r="AX239" s="17">
        <v>6.5442433959448501E-2</v>
      </c>
      <c r="AY239" s="17">
        <v>6.6501041755610196E-2</v>
      </c>
      <c r="AZ239" s="17">
        <v>5.1669705588521402E-2</v>
      </c>
      <c r="BA239" s="17">
        <v>0.109451861827099</v>
      </c>
      <c r="BB239" s="17">
        <v>6.1945380543209097E-2</v>
      </c>
      <c r="BC239" s="17">
        <v>0.10585990916273599</v>
      </c>
      <c r="BD239" s="17">
        <v>0.13581291847431901</v>
      </c>
      <c r="BE239" s="17">
        <v>0.37497760821394799</v>
      </c>
      <c r="BF239" s="17">
        <v>5.6977505683667197E-2</v>
      </c>
      <c r="BG239" s="17">
        <v>0.21441179017687201</v>
      </c>
    </row>
    <row r="240" spans="2:59" x14ac:dyDescent="0.35">
      <c r="B240" t="s">
        <v>158</v>
      </c>
      <c r="C240" s="17">
        <v>0.53910305208008602</v>
      </c>
      <c r="D240" s="17">
        <v>0.54218540133783399</v>
      </c>
      <c r="E240" s="17">
        <v>0.53845261731638905</v>
      </c>
      <c r="F240" s="17"/>
      <c r="G240" s="17">
        <v>0.57985012112521395</v>
      </c>
      <c r="H240" s="17">
        <v>0.56153108645407601</v>
      </c>
      <c r="I240" s="17">
        <v>0.45962484006938398</v>
      </c>
      <c r="J240" s="17">
        <v>0.50174075834958098</v>
      </c>
      <c r="K240" s="17">
        <v>0.52616705733147795</v>
      </c>
      <c r="L240" s="17">
        <v>0.593328817800582</v>
      </c>
      <c r="M240" s="17"/>
      <c r="N240" s="17">
        <v>0.56008584455343902</v>
      </c>
      <c r="O240" s="17">
        <v>0.48593188718769498</v>
      </c>
      <c r="P240" s="17">
        <v>0.45334537775749001</v>
      </c>
      <c r="Q240" s="17">
        <v>0.61953939636027699</v>
      </c>
      <c r="R240" s="17">
        <v>0.56934304619570997</v>
      </c>
      <c r="S240" s="17"/>
      <c r="T240" s="17">
        <v>0.49839864400907902</v>
      </c>
      <c r="U240" s="17">
        <v>0.54935379543293095</v>
      </c>
      <c r="V240" s="17"/>
      <c r="W240" s="17">
        <v>0.55435470708289702</v>
      </c>
      <c r="X240" s="17">
        <v>0.52537869196834097</v>
      </c>
      <c r="Y240" s="17"/>
      <c r="Z240" s="17">
        <v>0.61928932794045499</v>
      </c>
      <c r="AA240" s="17">
        <v>0.598868064835679</v>
      </c>
      <c r="AB240" s="17">
        <v>0.51402795651752098</v>
      </c>
      <c r="AC240" s="17"/>
      <c r="AD240" s="17">
        <v>0.55045713705430899</v>
      </c>
      <c r="AE240" s="17">
        <v>0.51778886414173697</v>
      </c>
      <c r="AF240" s="17"/>
      <c r="AG240" s="17">
        <v>0.642845737592324</v>
      </c>
      <c r="AH240" s="17">
        <v>0.66149160733371404</v>
      </c>
      <c r="AI240" s="17">
        <v>0.445662005525083</v>
      </c>
      <c r="AJ240" s="17"/>
      <c r="AK240" s="17">
        <v>0.64848904661024398</v>
      </c>
      <c r="AL240" s="17">
        <v>0.55614206771742303</v>
      </c>
      <c r="AM240" s="17">
        <v>0.34342250025036303</v>
      </c>
      <c r="AN240" s="17"/>
      <c r="AO240" s="17">
        <v>0.46635995781806</v>
      </c>
      <c r="AP240" s="17">
        <v>0.67978749572128405</v>
      </c>
      <c r="AQ240" s="17">
        <v>0.41187625919862297</v>
      </c>
      <c r="AR240" s="17"/>
      <c r="AS240" s="17">
        <v>0.45184737704095301</v>
      </c>
      <c r="AT240" s="17">
        <v>0.48664780763855497</v>
      </c>
      <c r="AU240" s="17">
        <v>0.45212337327650598</v>
      </c>
      <c r="AV240" s="17">
        <v>0.56718828812425404</v>
      </c>
      <c r="AW240" s="17">
        <v>0.50249887848055397</v>
      </c>
      <c r="AX240" s="17">
        <v>0.52184614338189395</v>
      </c>
      <c r="AY240" s="17">
        <v>0.63405041559438002</v>
      </c>
      <c r="AZ240" s="17">
        <v>0.61343654618061405</v>
      </c>
      <c r="BA240" s="17">
        <v>0.69426589994479704</v>
      </c>
      <c r="BB240" s="17">
        <v>0.66326709529739003</v>
      </c>
      <c r="BC240" s="17">
        <v>0.54607091249482198</v>
      </c>
      <c r="BD240" s="17">
        <v>0.539606682503743</v>
      </c>
      <c r="BE240" s="17">
        <v>0.424610378948163</v>
      </c>
      <c r="BF240" s="17">
        <v>0.54940374382327695</v>
      </c>
      <c r="BG240" s="17">
        <v>0.57459035141760095</v>
      </c>
    </row>
    <row r="241" spans="2:59" x14ac:dyDescent="0.35">
      <c r="B241" t="s">
        <v>159</v>
      </c>
      <c r="C241" s="17">
        <v>0.34338913568412199</v>
      </c>
      <c r="D241" s="17">
        <v>0.34687982030070502</v>
      </c>
      <c r="E241" s="17">
        <v>0.33743213050860599</v>
      </c>
      <c r="F241" s="17"/>
      <c r="G241" s="17">
        <v>0.21655282213105001</v>
      </c>
      <c r="H241" s="17">
        <v>0.290440555310638</v>
      </c>
      <c r="I241" s="17">
        <v>0.38512117246272098</v>
      </c>
      <c r="J241" s="17">
        <v>0.40731200569145098</v>
      </c>
      <c r="K241" s="17">
        <v>0.37525307070380298</v>
      </c>
      <c r="L241" s="17">
        <v>0.31904497853486302</v>
      </c>
      <c r="M241" s="17"/>
      <c r="N241" s="17">
        <v>0.360871882909018</v>
      </c>
      <c r="O241" s="17">
        <v>0.41319153866124297</v>
      </c>
      <c r="P241" s="17">
        <v>0.39997501105948202</v>
      </c>
      <c r="Q241" s="17">
        <v>0.25695622550995301</v>
      </c>
      <c r="R241" s="17">
        <v>0.253887500249036</v>
      </c>
      <c r="S241" s="17"/>
      <c r="T241" s="17">
        <v>0.38411026735169401</v>
      </c>
      <c r="U241" s="17">
        <v>0.33313418076539397</v>
      </c>
      <c r="V241" s="17"/>
      <c r="W241" s="17">
        <v>0.30461451138456003</v>
      </c>
      <c r="X241" s="17">
        <v>0.37400410406818502</v>
      </c>
      <c r="Y241" s="17"/>
      <c r="Z241" s="17">
        <v>0.28941281186128898</v>
      </c>
      <c r="AA241" s="17">
        <v>0.30441551156368801</v>
      </c>
      <c r="AB241" s="17">
        <v>0.37980116658889501</v>
      </c>
      <c r="AC241" s="17"/>
      <c r="AD241" s="17">
        <v>0.33952271548213397</v>
      </c>
      <c r="AE241" s="17">
        <v>0.350647281718866</v>
      </c>
      <c r="AF241" s="17"/>
      <c r="AG241" s="17">
        <v>0.15979089863829299</v>
      </c>
      <c r="AH241" s="17">
        <v>0.22793859662038399</v>
      </c>
      <c r="AI241" s="17">
        <v>0.50651644662804496</v>
      </c>
      <c r="AJ241" s="17"/>
      <c r="AK241" s="17">
        <v>0.203736684185747</v>
      </c>
      <c r="AL241" s="17">
        <v>0.36034822341323902</v>
      </c>
      <c r="AM241" s="17">
        <v>0.61174489874960603</v>
      </c>
      <c r="AN241" s="17"/>
      <c r="AO241" s="17">
        <v>0.217449445086073</v>
      </c>
      <c r="AP241" s="17">
        <v>0.21811484790182001</v>
      </c>
      <c r="AQ241" s="17">
        <v>0.52809225903249501</v>
      </c>
      <c r="AR241" s="17"/>
      <c r="AS241" s="17">
        <v>0.38066413319166797</v>
      </c>
      <c r="AT241" s="17">
        <v>0.38309752584946499</v>
      </c>
      <c r="AU241" s="17">
        <v>0.474870491522071</v>
      </c>
      <c r="AV241" s="17">
        <v>0.34548230355763399</v>
      </c>
      <c r="AW241" s="17">
        <v>0.37605115549950302</v>
      </c>
      <c r="AX241" s="17">
        <v>0.38367893252235502</v>
      </c>
      <c r="AY241" s="17">
        <v>0.28190723406731999</v>
      </c>
      <c r="AZ241" s="17">
        <v>0.31106433172509201</v>
      </c>
      <c r="BA241" s="17">
        <v>0.153761688425291</v>
      </c>
      <c r="BB241" s="17">
        <v>0.25354377150472501</v>
      </c>
      <c r="BC241" s="17">
        <v>0.31889239409217102</v>
      </c>
      <c r="BD241" s="17">
        <v>0.31979485689347098</v>
      </c>
      <c r="BE241" s="17">
        <v>0.20041201283788901</v>
      </c>
      <c r="BF241" s="17">
        <v>0.393618750493056</v>
      </c>
      <c r="BG241" s="17">
        <v>0.179904128051877</v>
      </c>
    </row>
    <row r="242" spans="2:59" x14ac:dyDescent="0.35">
      <c r="B242" t="s">
        <v>133</v>
      </c>
      <c r="C242" s="17">
        <v>4.6204700163799399E-2</v>
      </c>
      <c r="D242" s="17">
        <v>3.1738186661738298E-2</v>
      </c>
      <c r="E242" s="17">
        <v>5.9871810094759198E-2</v>
      </c>
      <c r="F242" s="17"/>
      <c r="G242" s="17">
        <v>0.107279989349231</v>
      </c>
      <c r="H242" s="17">
        <v>5.5155145085550097E-2</v>
      </c>
      <c r="I242" s="17">
        <v>8.1905387930971602E-2</v>
      </c>
      <c r="J242" s="17">
        <v>3.0086783757429101E-2</v>
      </c>
      <c r="K242" s="17">
        <v>3.86952844884869E-2</v>
      </c>
      <c r="L242" s="17">
        <v>2.0399538440642299E-2</v>
      </c>
      <c r="M242" s="17"/>
      <c r="N242" s="17">
        <v>3.2231264826281102E-2</v>
      </c>
      <c r="O242" s="17">
        <v>4.1213158910069103E-2</v>
      </c>
      <c r="P242" s="17">
        <v>6.4553636671142001E-2</v>
      </c>
      <c r="Q242" s="17">
        <v>4.7373988793671898E-2</v>
      </c>
      <c r="R242" s="17">
        <v>5.3805173277821403E-2</v>
      </c>
      <c r="S242" s="17"/>
      <c r="T242" s="17">
        <v>4.4276951837449299E-2</v>
      </c>
      <c r="U242" s="17">
        <v>4.6690172236205502E-2</v>
      </c>
      <c r="V242" s="17"/>
      <c r="W242" s="17">
        <v>3.3320977214906601E-2</v>
      </c>
      <c r="X242" s="17">
        <v>4.4674452776895399E-2</v>
      </c>
      <c r="Y242" s="17"/>
      <c r="Z242" s="17">
        <v>2.19527119102834E-2</v>
      </c>
      <c r="AA242" s="17">
        <v>4.9742127433491302E-2</v>
      </c>
      <c r="AB242" s="17">
        <v>1.6845910918556702E-2</v>
      </c>
      <c r="AC242" s="17"/>
      <c r="AD242" s="17">
        <v>3.6193642826133902E-2</v>
      </c>
      <c r="AE242" s="17">
        <v>6.4997721181434501E-2</v>
      </c>
      <c r="AF242" s="17"/>
      <c r="AG242" s="17">
        <v>0</v>
      </c>
      <c r="AH242" s="17">
        <v>3.23464158523806E-2</v>
      </c>
      <c r="AI242" s="17">
        <v>1.2948509338784201E-2</v>
      </c>
      <c r="AJ242" s="17"/>
      <c r="AK242" s="17">
        <v>2.2483259206300801E-2</v>
      </c>
      <c r="AL242" s="17">
        <v>2.49030549438134E-2</v>
      </c>
      <c r="AM242" s="17">
        <v>1.8072694906909399E-2</v>
      </c>
      <c r="AN242" s="17"/>
      <c r="AO242" s="17">
        <v>8.2724389201904603E-3</v>
      </c>
      <c r="AP242" s="17">
        <v>3.21496352867311E-2</v>
      </c>
      <c r="AQ242" s="17">
        <v>2.3049073719917101E-2</v>
      </c>
      <c r="AR242" s="17"/>
      <c r="AS242" s="17">
        <v>0.146189976772789</v>
      </c>
      <c r="AT242" s="17">
        <v>6.6596556266223503E-2</v>
      </c>
      <c r="AU242" s="17">
        <v>4.2283833908431503E-2</v>
      </c>
      <c r="AV242" s="17">
        <v>3.8970399782328698E-2</v>
      </c>
      <c r="AW242" s="17">
        <v>2.0703903246566999E-2</v>
      </c>
      <c r="AX242" s="17">
        <v>2.9032490136302901E-2</v>
      </c>
      <c r="AY242" s="17">
        <v>1.7541308582689499E-2</v>
      </c>
      <c r="AZ242" s="17">
        <v>2.3829416505772898E-2</v>
      </c>
      <c r="BA242" s="17">
        <v>4.2520549802812203E-2</v>
      </c>
      <c r="BB242" s="17">
        <v>2.1243752654675499E-2</v>
      </c>
      <c r="BC242" s="17">
        <v>2.91767842502705E-2</v>
      </c>
      <c r="BD242" s="17">
        <v>4.7855421284667297E-3</v>
      </c>
      <c r="BE242" s="17">
        <v>0</v>
      </c>
      <c r="BF242" s="17">
        <v>0</v>
      </c>
      <c r="BG242" s="17">
        <v>3.1093730353649599E-2</v>
      </c>
    </row>
    <row r="243" spans="2:59" x14ac:dyDescent="0.35">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row>
    <row r="244" spans="2:59" x14ac:dyDescent="0.35">
      <c r="B244" s="6" t="s">
        <v>168</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row>
    <row r="245" spans="2:59" x14ac:dyDescent="0.35">
      <c r="B245" s="24" t="s">
        <v>86</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row>
    <row r="246" spans="2:59" x14ac:dyDescent="0.35">
      <c r="B246" t="s">
        <v>157</v>
      </c>
      <c r="C246" s="17">
        <v>0.384018332056902</v>
      </c>
      <c r="D246" s="17">
        <v>0.42256803392034398</v>
      </c>
      <c r="E246" s="17">
        <v>0.34968819956416197</v>
      </c>
      <c r="F246" s="17"/>
      <c r="G246" s="17">
        <v>0.237025032615893</v>
      </c>
      <c r="H246" s="17">
        <v>0.27874880038848499</v>
      </c>
      <c r="I246" s="17">
        <v>0.31974137416030701</v>
      </c>
      <c r="J246" s="17">
        <v>0.39005616637709101</v>
      </c>
      <c r="K246" s="17">
        <v>0.467882209052769</v>
      </c>
      <c r="L246" s="17">
        <v>0.45409800608747403</v>
      </c>
      <c r="M246" s="17"/>
      <c r="N246" s="17">
        <v>0.385140763580403</v>
      </c>
      <c r="O246" s="17">
        <v>0.41557082022259501</v>
      </c>
      <c r="P246" s="17">
        <v>0.44166936349334301</v>
      </c>
      <c r="Q246" s="17">
        <v>0.36582557426132201</v>
      </c>
      <c r="R246" s="17">
        <v>0.25749209166223502</v>
      </c>
      <c r="S246" s="17"/>
      <c r="T246" s="17">
        <v>0.35815016213664402</v>
      </c>
      <c r="U246" s="17">
        <v>0.39053281005638002</v>
      </c>
      <c r="V246" s="17"/>
      <c r="W246" s="17">
        <v>0.388261686896476</v>
      </c>
      <c r="X246" s="17">
        <v>0.37015058113681398</v>
      </c>
      <c r="Y246" s="17"/>
      <c r="Z246" s="17">
        <v>0.31486498025630699</v>
      </c>
      <c r="AA246" s="17">
        <v>0.35457025774867201</v>
      </c>
      <c r="AB246" s="17">
        <v>0.51941408369426401</v>
      </c>
      <c r="AC246" s="17"/>
      <c r="AD246" s="17">
        <v>0.378589156264797</v>
      </c>
      <c r="AE246" s="17">
        <v>0.394210124125217</v>
      </c>
      <c r="AF246" s="17"/>
      <c r="AG246" s="17">
        <v>0.74846817595778303</v>
      </c>
      <c r="AH246" s="17">
        <v>0.47858136773591198</v>
      </c>
      <c r="AI246" s="17">
        <v>0.22761345268244401</v>
      </c>
      <c r="AJ246" s="17"/>
      <c r="AK246" s="17">
        <v>0.53280339369750895</v>
      </c>
      <c r="AL246" s="17">
        <v>0.359305662494741</v>
      </c>
      <c r="AM246" s="17">
        <v>0.25183588294046899</v>
      </c>
      <c r="AN246" s="17"/>
      <c r="AO246" s="17">
        <v>0.63691460780660603</v>
      </c>
      <c r="AP246" s="17">
        <v>0.42375081886994398</v>
      </c>
      <c r="AQ246" s="17">
        <v>0.32073870016219402</v>
      </c>
      <c r="AR246" s="17"/>
      <c r="AS246" s="17">
        <v>0.16579590604938099</v>
      </c>
      <c r="AT246" s="17">
        <v>0.35610339852858702</v>
      </c>
      <c r="AU246" s="17">
        <v>0.428494907301262</v>
      </c>
      <c r="AV246" s="17">
        <v>0.42553701747494899</v>
      </c>
      <c r="AW246" s="17">
        <v>0.41742579098767701</v>
      </c>
      <c r="AX246" s="17">
        <v>0.37509145074987699</v>
      </c>
      <c r="AY246" s="17">
        <v>0.42589147898746599</v>
      </c>
      <c r="AZ246" s="17">
        <v>0.478565872999418</v>
      </c>
      <c r="BA246" s="17">
        <v>0.33817087270826901</v>
      </c>
      <c r="BB246" s="17">
        <v>0.37608949674498598</v>
      </c>
      <c r="BC246" s="17">
        <v>0.34030382605429998</v>
      </c>
      <c r="BD246" s="17">
        <v>0.63419584499984805</v>
      </c>
      <c r="BE246" s="17">
        <v>0.60180290173059103</v>
      </c>
      <c r="BF246" s="17">
        <v>0.45505762041507303</v>
      </c>
      <c r="BG246" s="17">
        <v>0.64530550979824297</v>
      </c>
    </row>
    <row r="247" spans="2:59" x14ac:dyDescent="0.35">
      <c r="B247" t="s">
        <v>158</v>
      </c>
      <c r="C247" s="17">
        <v>0.44730124435213298</v>
      </c>
      <c r="D247" s="17">
        <v>0.41237708018604502</v>
      </c>
      <c r="E247" s="17">
        <v>0.47961887860970598</v>
      </c>
      <c r="F247" s="17"/>
      <c r="G247" s="17">
        <v>0.52142156015181096</v>
      </c>
      <c r="H247" s="17">
        <v>0.54478274071283295</v>
      </c>
      <c r="I247" s="17">
        <v>0.477090056070403</v>
      </c>
      <c r="J247" s="17">
        <v>0.374588826091517</v>
      </c>
      <c r="K247" s="17">
        <v>0.39054801147346302</v>
      </c>
      <c r="L247" s="17">
        <v>0.45009924690641201</v>
      </c>
      <c r="M247" s="17"/>
      <c r="N247" s="17">
        <v>0.45381791988388598</v>
      </c>
      <c r="O247" s="17">
        <v>0.439976703918882</v>
      </c>
      <c r="P247" s="17">
        <v>0.34547912067227099</v>
      </c>
      <c r="Q247" s="17">
        <v>0.475589790590079</v>
      </c>
      <c r="R247" s="17">
        <v>0.57058465767103705</v>
      </c>
      <c r="S247" s="17"/>
      <c r="T247" s="17">
        <v>0.479557244912452</v>
      </c>
      <c r="U247" s="17">
        <v>0.43917809506677102</v>
      </c>
      <c r="V247" s="17"/>
      <c r="W247" s="17">
        <v>0.46131465465559301</v>
      </c>
      <c r="X247" s="17">
        <v>0.45933288860601601</v>
      </c>
      <c r="Y247" s="17"/>
      <c r="Z247" s="17">
        <v>0.49614249485819301</v>
      </c>
      <c r="AA247" s="17">
        <v>0.53126469180577596</v>
      </c>
      <c r="AB247" s="17">
        <v>0.35970251616035198</v>
      </c>
      <c r="AC247" s="17"/>
      <c r="AD247" s="17">
        <v>0.46306994511289601</v>
      </c>
      <c r="AE247" s="17">
        <v>0.417699823161299</v>
      </c>
      <c r="AF247" s="17"/>
      <c r="AG247" s="17">
        <v>0.20059600971587199</v>
      </c>
      <c r="AH247" s="17">
        <v>0.45996839779333099</v>
      </c>
      <c r="AI247" s="17">
        <v>0.52110447315072705</v>
      </c>
      <c r="AJ247" s="17"/>
      <c r="AK247" s="17">
        <v>0.39654177992468798</v>
      </c>
      <c r="AL247" s="17">
        <v>0.50290672250686796</v>
      </c>
      <c r="AM247" s="17">
        <v>0.39736996099209299</v>
      </c>
      <c r="AN247" s="17"/>
      <c r="AO247" s="17">
        <v>0.29232099178447102</v>
      </c>
      <c r="AP247" s="17">
        <v>0.49650786660019602</v>
      </c>
      <c r="AQ247" s="17">
        <v>0.42362287120825598</v>
      </c>
      <c r="AR247" s="17"/>
      <c r="AS247" s="17">
        <v>0.54211898282719095</v>
      </c>
      <c r="AT247" s="17">
        <v>0.35073220613093298</v>
      </c>
      <c r="AU247" s="17">
        <v>0.34576368050508799</v>
      </c>
      <c r="AV247" s="17">
        <v>0.48562028739837898</v>
      </c>
      <c r="AW247" s="17">
        <v>0.423095634083752</v>
      </c>
      <c r="AX247" s="17">
        <v>0.43245294065926099</v>
      </c>
      <c r="AY247" s="17">
        <v>0.46264544263722202</v>
      </c>
      <c r="AZ247" s="17">
        <v>0.38878123280575699</v>
      </c>
      <c r="BA247" s="17">
        <v>0.59781827204728</v>
      </c>
      <c r="BB247" s="17">
        <v>0.50700245684808598</v>
      </c>
      <c r="BC247" s="17">
        <v>0.490837491772454</v>
      </c>
      <c r="BD247" s="17">
        <v>0.221994797234493</v>
      </c>
      <c r="BE247" s="17">
        <v>0.32827384240892599</v>
      </c>
      <c r="BF247" s="17">
        <v>0.334654550805699</v>
      </c>
      <c r="BG247" s="17">
        <v>0.310217835380101</v>
      </c>
    </row>
    <row r="248" spans="2:59" x14ac:dyDescent="0.35">
      <c r="B248" t="s">
        <v>159</v>
      </c>
      <c r="C248" s="17">
        <v>0.13604310073349499</v>
      </c>
      <c r="D248" s="17">
        <v>0.14038531636238799</v>
      </c>
      <c r="E248" s="17">
        <v>0.13049851699172199</v>
      </c>
      <c r="F248" s="17"/>
      <c r="G248" s="17">
        <v>0.18695335481637301</v>
      </c>
      <c r="H248" s="17">
        <v>0.16003228516311299</v>
      </c>
      <c r="I248" s="17">
        <v>0.13775908424508401</v>
      </c>
      <c r="J248" s="17">
        <v>0.19441509590189601</v>
      </c>
      <c r="K248" s="17">
        <v>0.10888251017504</v>
      </c>
      <c r="L248" s="17">
        <v>8.5811539887060098E-2</v>
      </c>
      <c r="M248" s="17"/>
      <c r="N248" s="17">
        <v>0.125344964744835</v>
      </c>
      <c r="O248" s="17">
        <v>0.112012307982083</v>
      </c>
      <c r="P248" s="17">
        <v>0.16148855527617001</v>
      </c>
      <c r="Q248" s="17">
        <v>0.151496411951212</v>
      </c>
      <c r="R248" s="17">
        <v>0.12661609391284601</v>
      </c>
      <c r="S248" s="17"/>
      <c r="T248" s="17">
        <v>0.14211327963957601</v>
      </c>
      <c r="U248" s="17">
        <v>0.134514424872061</v>
      </c>
      <c r="V248" s="17"/>
      <c r="W248" s="17">
        <v>0.12664291012988399</v>
      </c>
      <c r="X248" s="17">
        <v>0.13825814058486499</v>
      </c>
      <c r="Y248" s="17"/>
      <c r="Z248" s="17">
        <v>0.16815492439327601</v>
      </c>
      <c r="AA248" s="17">
        <v>0.10088144079811701</v>
      </c>
      <c r="AB248" s="17">
        <v>0.105329243466306</v>
      </c>
      <c r="AC248" s="17"/>
      <c r="AD248" s="17">
        <v>0.13388061734546799</v>
      </c>
      <c r="AE248" s="17">
        <v>0.14010257161561401</v>
      </c>
      <c r="AF248" s="17"/>
      <c r="AG248" s="17">
        <v>3.7401228562490701E-2</v>
      </c>
      <c r="AH248" s="17">
        <v>4.67933549880582E-2</v>
      </c>
      <c r="AI248" s="17">
        <v>0.242039066686383</v>
      </c>
      <c r="AJ248" s="17"/>
      <c r="AK248" s="17">
        <v>6.3987834492079607E-2</v>
      </c>
      <c r="AL248" s="17">
        <v>0.12610558640011299</v>
      </c>
      <c r="AM248" s="17">
        <v>0.329791557385121</v>
      </c>
      <c r="AN248" s="17"/>
      <c r="AO248" s="17">
        <v>4.1422707879861499E-2</v>
      </c>
      <c r="AP248" s="17">
        <v>6.7035031738392203E-2</v>
      </c>
      <c r="AQ248" s="17">
        <v>0.235367493873191</v>
      </c>
      <c r="AR248" s="17"/>
      <c r="AS248" s="17">
        <v>0.189875607963129</v>
      </c>
      <c r="AT248" s="17">
        <v>0.24284908327928001</v>
      </c>
      <c r="AU248" s="17">
        <v>0.19753261466828201</v>
      </c>
      <c r="AV248" s="17">
        <v>8.8842695126672103E-2</v>
      </c>
      <c r="AW248" s="17">
        <v>0.138774671682003</v>
      </c>
      <c r="AX248" s="17">
        <v>0.15549545323576999</v>
      </c>
      <c r="AY248" s="17">
        <v>0.106022553774598</v>
      </c>
      <c r="AZ248" s="17">
        <v>0.10129351156642399</v>
      </c>
      <c r="BA248" s="17">
        <v>3.6527977551460103E-2</v>
      </c>
      <c r="BB248" s="17">
        <v>0.105162113566716</v>
      </c>
      <c r="BC248" s="17">
        <v>0.16885868217324601</v>
      </c>
      <c r="BD248" s="17">
        <v>9.7934114620123205E-2</v>
      </c>
      <c r="BE248" s="17">
        <v>0</v>
      </c>
      <c r="BF248" s="17">
        <v>0.210287828779228</v>
      </c>
      <c r="BG248" s="17">
        <v>4.4476654821656601E-2</v>
      </c>
    </row>
    <row r="249" spans="2:59" x14ac:dyDescent="0.35">
      <c r="B249" t="s">
        <v>133</v>
      </c>
      <c r="C249" s="17">
        <v>3.2637322857470598E-2</v>
      </c>
      <c r="D249" s="17">
        <v>2.4669569531222998E-2</v>
      </c>
      <c r="E249" s="17">
        <v>4.01944048344101E-2</v>
      </c>
      <c r="F249" s="17"/>
      <c r="G249" s="17">
        <v>5.4600052415923202E-2</v>
      </c>
      <c r="H249" s="17">
        <v>1.6436173735569101E-2</v>
      </c>
      <c r="I249" s="17">
        <v>6.5409485524206598E-2</v>
      </c>
      <c r="J249" s="17">
        <v>4.0939911629496603E-2</v>
      </c>
      <c r="K249" s="17">
        <v>3.2687269298729199E-2</v>
      </c>
      <c r="L249" s="17">
        <v>9.9912071190538E-3</v>
      </c>
      <c r="M249" s="17"/>
      <c r="N249" s="17">
        <v>3.5696351790876199E-2</v>
      </c>
      <c r="O249" s="17">
        <v>3.2440167876440197E-2</v>
      </c>
      <c r="P249" s="17">
        <v>5.13629605582148E-2</v>
      </c>
      <c r="Q249" s="17">
        <v>7.0882231973871E-3</v>
      </c>
      <c r="R249" s="17">
        <v>4.5307156753881903E-2</v>
      </c>
      <c r="S249" s="17"/>
      <c r="T249" s="17">
        <v>2.0179313311327701E-2</v>
      </c>
      <c r="U249" s="17">
        <v>3.5774670004787699E-2</v>
      </c>
      <c r="V249" s="17"/>
      <c r="W249" s="17">
        <v>2.3780748318047499E-2</v>
      </c>
      <c r="X249" s="17">
        <v>3.2258389672304301E-2</v>
      </c>
      <c r="Y249" s="17"/>
      <c r="Z249" s="17">
        <v>2.0837600492224499E-2</v>
      </c>
      <c r="AA249" s="17">
        <v>1.32836096474348E-2</v>
      </c>
      <c r="AB249" s="17">
        <v>1.55541566790771E-2</v>
      </c>
      <c r="AC249" s="17"/>
      <c r="AD249" s="17">
        <v>2.44602812768395E-2</v>
      </c>
      <c r="AE249" s="17">
        <v>4.7987481097869697E-2</v>
      </c>
      <c r="AF249" s="17"/>
      <c r="AG249" s="17">
        <v>1.35345857638536E-2</v>
      </c>
      <c r="AH249" s="17">
        <v>1.4656879482699199E-2</v>
      </c>
      <c r="AI249" s="17">
        <v>9.2430074804470408E-3</v>
      </c>
      <c r="AJ249" s="17"/>
      <c r="AK249" s="17">
        <v>6.6669918857239696E-3</v>
      </c>
      <c r="AL249" s="17">
        <v>1.16820285982788E-2</v>
      </c>
      <c r="AM249" s="17">
        <v>2.1002598682316399E-2</v>
      </c>
      <c r="AN249" s="17"/>
      <c r="AO249" s="17">
        <v>2.93416925290612E-2</v>
      </c>
      <c r="AP249" s="17">
        <v>1.27062827914675E-2</v>
      </c>
      <c r="AQ249" s="17">
        <v>2.0270934756359101E-2</v>
      </c>
      <c r="AR249" s="17"/>
      <c r="AS249" s="17">
        <v>0.1022095031603</v>
      </c>
      <c r="AT249" s="17">
        <v>5.0315312061199602E-2</v>
      </c>
      <c r="AU249" s="17">
        <v>2.8208797525367001E-2</v>
      </c>
      <c r="AV249" s="17">
        <v>0</v>
      </c>
      <c r="AW249" s="17">
        <v>2.0703903246566999E-2</v>
      </c>
      <c r="AX249" s="17">
        <v>3.6960155355092401E-2</v>
      </c>
      <c r="AY249" s="17">
        <v>5.4405246007148498E-3</v>
      </c>
      <c r="AZ249" s="17">
        <v>3.1359382628401003E-2</v>
      </c>
      <c r="BA249" s="17">
        <v>2.74828776929903E-2</v>
      </c>
      <c r="BB249" s="17">
        <v>1.17459328402121E-2</v>
      </c>
      <c r="BC249" s="17">
        <v>0</v>
      </c>
      <c r="BD249" s="17">
        <v>4.5875243145535601E-2</v>
      </c>
      <c r="BE249" s="17">
        <v>6.9923255860482897E-2</v>
      </c>
      <c r="BF249" s="17">
        <v>0</v>
      </c>
      <c r="BG249" s="17">
        <v>0</v>
      </c>
    </row>
    <row r="250" spans="2:59"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row>
    <row r="251" spans="2:59" x14ac:dyDescent="0.35">
      <c r="B251" s="6" t="s">
        <v>169</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row>
    <row r="252" spans="2:59" x14ac:dyDescent="0.35">
      <c r="B252" s="24" t="s">
        <v>86</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row>
    <row r="253" spans="2:59" x14ac:dyDescent="0.35">
      <c r="B253" t="s">
        <v>157</v>
      </c>
      <c r="C253" s="17">
        <v>0.28736582571942798</v>
      </c>
      <c r="D253" s="17">
        <v>0.341983839399431</v>
      </c>
      <c r="E253" s="17">
        <v>0.23766853793584999</v>
      </c>
      <c r="F253" s="17"/>
      <c r="G253" s="17">
        <v>0.30730874845899597</v>
      </c>
      <c r="H253" s="17">
        <v>0.25456424037332198</v>
      </c>
      <c r="I253" s="17">
        <v>0.26934652525261998</v>
      </c>
      <c r="J253" s="17">
        <v>0.28216605568844699</v>
      </c>
      <c r="K253" s="17">
        <v>0.25798566839422898</v>
      </c>
      <c r="L253" s="17">
        <v>0.32762985757655999</v>
      </c>
      <c r="M253" s="17"/>
      <c r="N253" s="17">
        <v>0.316618380377231</v>
      </c>
      <c r="O253" s="17">
        <v>0.29075170384547799</v>
      </c>
      <c r="P253" s="17">
        <v>0.24733573498042799</v>
      </c>
      <c r="Q253" s="17">
        <v>0.27567639206668498</v>
      </c>
      <c r="R253" s="17">
        <v>0.306727465183321</v>
      </c>
      <c r="S253" s="17"/>
      <c r="T253" s="17">
        <v>0.34709660456657598</v>
      </c>
      <c r="U253" s="17">
        <v>0.27232360023958402</v>
      </c>
      <c r="V253" s="17"/>
      <c r="W253" s="17">
        <v>0.31126087773295102</v>
      </c>
      <c r="X253" s="17">
        <v>0.25997380635984402</v>
      </c>
      <c r="Y253" s="17"/>
      <c r="Z253" s="17">
        <v>0.34102001610393701</v>
      </c>
      <c r="AA253" s="17">
        <v>0.253420968044405</v>
      </c>
      <c r="AB253" s="17">
        <v>0.29429011715806502</v>
      </c>
      <c r="AC253" s="17"/>
      <c r="AD253" s="17">
        <v>0.33271615738058602</v>
      </c>
      <c r="AE253" s="17">
        <v>0.20223298636805501</v>
      </c>
      <c r="AF253" s="17"/>
      <c r="AG253" s="17">
        <v>0.49287439481893203</v>
      </c>
      <c r="AH253" s="17">
        <v>0.29719077572653302</v>
      </c>
      <c r="AI253" s="17">
        <v>0.23664633472100699</v>
      </c>
      <c r="AJ253" s="17"/>
      <c r="AK253" s="17">
        <v>0.46569242614781298</v>
      </c>
      <c r="AL253" s="17">
        <v>0.24114128123504999</v>
      </c>
      <c r="AM253" s="17">
        <v>0.14315157991661201</v>
      </c>
      <c r="AN253" s="17"/>
      <c r="AO253" s="17">
        <v>0.61901980466720596</v>
      </c>
      <c r="AP253" s="17">
        <v>0.32299749681814099</v>
      </c>
      <c r="AQ253" s="17">
        <v>0.20182931934415901</v>
      </c>
      <c r="AR253" s="17"/>
      <c r="AS253" s="17">
        <v>0.16698334451329</v>
      </c>
      <c r="AT253" s="17">
        <v>0.29169502484626397</v>
      </c>
      <c r="AU253" s="17">
        <v>0.27033311203914301</v>
      </c>
      <c r="AV253" s="17">
        <v>0.26987052771101999</v>
      </c>
      <c r="AW253" s="17">
        <v>0.256598836670619</v>
      </c>
      <c r="AX253" s="17">
        <v>0.24702001017369801</v>
      </c>
      <c r="AY253" s="17">
        <v>0.247466964648551</v>
      </c>
      <c r="AZ253" s="17">
        <v>0.31920652743697198</v>
      </c>
      <c r="BA253" s="17">
        <v>0.36316284890999101</v>
      </c>
      <c r="BB253" s="17">
        <v>0.32231252719463699</v>
      </c>
      <c r="BC253" s="17">
        <v>0.42109173291982599</v>
      </c>
      <c r="BD253" s="17">
        <v>0.41350301118862398</v>
      </c>
      <c r="BE253" s="17">
        <v>0.41651461264101902</v>
      </c>
      <c r="BF253" s="17">
        <v>0.53007189495449303</v>
      </c>
      <c r="BG253" s="17">
        <v>0.51739438647826097</v>
      </c>
    </row>
    <row r="254" spans="2:59" x14ac:dyDescent="0.35">
      <c r="B254" t="s">
        <v>158</v>
      </c>
      <c r="C254" s="17">
        <v>0.56042764897533204</v>
      </c>
      <c r="D254" s="17">
        <v>0.52811328754044595</v>
      </c>
      <c r="E254" s="17">
        <v>0.59078010105995005</v>
      </c>
      <c r="F254" s="17"/>
      <c r="G254" s="17">
        <v>0.48797997893907902</v>
      </c>
      <c r="H254" s="17">
        <v>0.572871644117524</v>
      </c>
      <c r="I254" s="17">
        <v>0.537302949197772</v>
      </c>
      <c r="J254" s="17">
        <v>0.52136964532500196</v>
      </c>
      <c r="K254" s="17">
        <v>0.60918359173090597</v>
      </c>
      <c r="L254" s="17">
        <v>0.58561261628916395</v>
      </c>
      <c r="M254" s="17"/>
      <c r="N254" s="17">
        <v>0.56105805437470202</v>
      </c>
      <c r="O254" s="17">
        <v>0.51653597600587398</v>
      </c>
      <c r="P254" s="17">
        <v>0.57892927198178201</v>
      </c>
      <c r="Q254" s="17">
        <v>0.58014286544817895</v>
      </c>
      <c r="R254" s="17">
        <v>0.562402386770669</v>
      </c>
      <c r="S254" s="17"/>
      <c r="T254" s="17">
        <v>0.57371923215207399</v>
      </c>
      <c r="U254" s="17">
        <v>0.55708037986236303</v>
      </c>
      <c r="V254" s="17"/>
      <c r="W254" s="17">
        <v>0.57407803522482004</v>
      </c>
      <c r="X254" s="17">
        <v>0.56838169720241105</v>
      </c>
      <c r="Y254" s="17"/>
      <c r="Z254" s="17">
        <v>0.56983907027010205</v>
      </c>
      <c r="AA254" s="17">
        <v>0.640448377040156</v>
      </c>
      <c r="AB254" s="17">
        <v>0.53201734994999905</v>
      </c>
      <c r="AC254" s="17"/>
      <c r="AD254" s="17">
        <v>0.54850297588982899</v>
      </c>
      <c r="AE254" s="17">
        <v>0.58281295997351601</v>
      </c>
      <c r="AF254" s="17"/>
      <c r="AG254" s="17">
        <v>0.40508268820226501</v>
      </c>
      <c r="AH254" s="17">
        <v>0.62713816828664304</v>
      </c>
      <c r="AI254" s="17">
        <v>0.568514911523476</v>
      </c>
      <c r="AJ254" s="17"/>
      <c r="AK254" s="17">
        <v>0.47750993975829897</v>
      </c>
      <c r="AL254" s="17">
        <v>0.65328329009506003</v>
      </c>
      <c r="AM254" s="17">
        <v>0.47026728957353697</v>
      </c>
      <c r="AN254" s="17"/>
      <c r="AO254" s="17">
        <v>0.30824742073440498</v>
      </c>
      <c r="AP254" s="17">
        <v>0.61074562314379499</v>
      </c>
      <c r="AQ254" s="17">
        <v>0.56951622170073202</v>
      </c>
      <c r="AR254" s="17"/>
      <c r="AS254" s="17">
        <v>0.54876936672724597</v>
      </c>
      <c r="AT254" s="17">
        <v>0.53063797390939504</v>
      </c>
      <c r="AU254" s="17">
        <v>0.50395849781052504</v>
      </c>
      <c r="AV254" s="17">
        <v>0.56764804064955099</v>
      </c>
      <c r="AW254" s="17">
        <v>0.62707852580989298</v>
      </c>
      <c r="AX254" s="17">
        <v>0.58391157646220004</v>
      </c>
      <c r="AY254" s="17">
        <v>0.62770243466097397</v>
      </c>
      <c r="AZ254" s="17">
        <v>0.53674686340125399</v>
      </c>
      <c r="BA254" s="17">
        <v>0.55679068910899199</v>
      </c>
      <c r="BB254" s="17">
        <v>0.59483708467637297</v>
      </c>
      <c r="BC254" s="17">
        <v>0.51225337000919802</v>
      </c>
      <c r="BD254" s="17">
        <v>0.53027486965863002</v>
      </c>
      <c r="BE254" s="17">
        <v>0.475237660348652</v>
      </c>
      <c r="BF254" s="17">
        <v>0.25747588906310198</v>
      </c>
      <c r="BG254" s="17">
        <v>0.41737984835129299</v>
      </c>
    </row>
    <row r="255" spans="2:59" x14ac:dyDescent="0.35">
      <c r="B255" t="s">
        <v>159</v>
      </c>
      <c r="C255" s="17">
        <v>0.113784617720144</v>
      </c>
      <c r="D255" s="17">
        <v>0.102492819489411</v>
      </c>
      <c r="E255" s="17">
        <v>0.12271270836092001</v>
      </c>
      <c r="F255" s="17"/>
      <c r="G255" s="17">
        <v>0.15873371556888299</v>
      </c>
      <c r="H255" s="17">
        <v>0.12725707135209999</v>
      </c>
      <c r="I255" s="17">
        <v>0.12612372261643301</v>
      </c>
      <c r="J255" s="17">
        <v>0.15536245098644699</v>
      </c>
      <c r="K255" s="17">
        <v>8.5174693658355394E-2</v>
      </c>
      <c r="L255" s="17">
        <v>7.6766319015222503E-2</v>
      </c>
      <c r="M255" s="17"/>
      <c r="N255" s="17">
        <v>8.8865808491525797E-2</v>
      </c>
      <c r="O255" s="17">
        <v>0.15489981610164</v>
      </c>
      <c r="P255" s="17">
        <v>0.105573249856909</v>
      </c>
      <c r="Q255" s="17">
        <v>0.134239909470071</v>
      </c>
      <c r="R255" s="17">
        <v>7.3079256428715503E-2</v>
      </c>
      <c r="S255" s="17"/>
      <c r="T255" s="17">
        <v>6.4193216217459007E-2</v>
      </c>
      <c r="U255" s="17">
        <v>0.12627340587363201</v>
      </c>
      <c r="V255" s="17"/>
      <c r="W255" s="17">
        <v>9.9076678654830594E-2</v>
      </c>
      <c r="X255" s="17">
        <v>0.122123085349972</v>
      </c>
      <c r="Y255" s="17"/>
      <c r="Z255" s="17">
        <v>6.5657202530613801E-2</v>
      </c>
      <c r="AA255" s="17">
        <v>7.4145562845101598E-2</v>
      </c>
      <c r="AB255" s="17">
        <v>0.15768325736171601</v>
      </c>
      <c r="AC255" s="17"/>
      <c r="AD255" s="17">
        <v>9.4970658694340404E-2</v>
      </c>
      <c r="AE255" s="17">
        <v>0.149102678087911</v>
      </c>
      <c r="AF255" s="17"/>
      <c r="AG255" s="17">
        <v>8.6244105224971598E-2</v>
      </c>
      <c r="AH255" s="17">
        <v>5.1615684838584301E-2</v>
      </c>
      <c r="AI255" s="17">
        <v>0.176464158695253</v>
      </c>
      <c r="AJ255" s="17"/>
      <c r="AK255" s="17">
        <v>4.4047024849694298E-2</v>
      </c>
      <c r="AL255" s="17">
        <v>8.4831532101578705E-2</v>
      </c>
      <c r="AM255" s="17">
        <v>0.38095377956814303</v>
      </c>
      <c r="AN255" s="17"/>
      <c r="AO255" s="17">
        <v>5.8057989013462499E-2</v>
      </c>
      <c r="AP255" s="17">
        <v>5.0053300302095101E-2</v>
      </c>
      <c r="AQ255" s="17">
        <v>0.20403588767757699</v>
      </c>
      <c r="AR255" s="17"/>
      <c r="AS255" s="17">
        <v>0.17092692523886199</v>
      </c>
      <c r="AT255" s="17">
        <v>0.13211599403685101</v>
      </c>
      <c r="AU255" s="17">
        <v>0.18436947907492299</v>
      </c>
      <c r="AV255" s="17">
        <v>0.127402399374551</v>
      </c>
      <c r="AW255" s="17">
        <v>0.10946095625715099</v>
      </c>
      <c r="AX255" s="17">
        <v>9.2231285474543706E-2</v>
      </c>
      <c r="AY255" s="17">
        <v>0.111389941156548</v>
      </c>
      <c r="AZ255" s="17">
        <v>0.112687226533373</v>
      </c>
      <c r="BA255" s="17">
        <v>6.2659727516917493E-2</v>
      </c>
      <c r="BB255" s="17">
        <v>8.2850388128990302E-2</v>
      </c>
      <c r="BC255" s="17">
        <v>6.6654897070975702E-2</v>
      </c>
      <c r="BD255" s="17">
        <v>5.6222119152745997E-2</v>
      </c>
      <c r="BE255" s="17">
        <v>3.83244711498456E-2</v>
      </c>
      <c r="BF255" s="17">
        <v>0.21245221598240499</v>
      </c>
      <c r="BG255" s="17">
        <v>6.5225765170446107E-2</v>
      </c>
    </row>
    <row r="256" spans="2:59" x14ac:dyDescent="0.35">
      <c r="B256" t="s">
        <v>133</v>
      </c>
      <c r="C256" s="17">
        <v>3.84219075850959E-2</v>
      </c>
      <c r="D256" s="17">
        <v>2.7410053570712301E-2</v>
      </c>
      <c r="E256" s="17">
        <v>4.8838652643280002E-2</v>
      </c>
      <c r="F256" s="17"/>
      <c r="G256" s="17">
        <v>4.5977557033041801E-2</v>
      </c>
      <c r="H256" s="17">
        <v>4.5307044157053701E-2</v>
      </c>
      <c r="I256" s="17">
        <v>6.7226802933174595E-2</v>
      </c>
      <c r="J256" s="17">
        <v>4.1101848000104003E-2</v>
      </c>
      <c r="K256" s="17">
        <v>4.7656046216509103E-2</v>
      </c>
      <c r="L256" s="17">
        <v>9.9912071190538E-3</v>
      </c>
      <c r="M256" s="17"/>
      <c r="N256" s="17">
        <v>3.34577567565418E-2</v>
      </c>
      <c r="O256" s="17">
        <v>3.7812504047008602E-2</v>
      </c>
      <c r="P256" s="17">
        <v>6.8161743180880793E-2</v>
      </c>
      <c r="Q256" s="17">
        <v>9.9408330150650894E-3</v>
      </c>
      <c r="R256" s="17">
        <v>5.7790891617294698E-2</v>
      </c>
      <c r="S256" s="17"/>
      <c r="T256" s="17">
        <v>1.49909470638911E-2</v>
      </c>
      <c r="U256" s="17">
        <v>4.4322614024421302E-2</v>
      </c>
      <c r="V256" s="17"/>
      <c r="W256" s="17">
        <v>1.55844083873986E-2</v>
      </c>
      <c r="X256" s="17">
        <v>4.9521411087773602E-2</v>
      </c>
      <c r="Y256" s="17"/>
      <c r="Z256" s="17">
        <v>2.3483711095346999E-2</v>
      </c>
      <c r="AA256" s="17">
        <v>3.1985092070338103E-2</v>
      </c>
      <c r="AB256" s="17">
        <v>1.6009275530219299E-2</v>
      </c>
      <c r="AC256" s="17"/>
      <c r="AD256" s="17">
        <v>2.3810208035244699E-2</v>
      </c>
      <c r="AE256" s="17">
        <v>6.5851375570517998E-2</v>
      </c>
      <c r="AF256" s="17"/>
      <c r="AG256" s="17">
        <v>1.57988117538309E-2</v>
      </c>
      <c r="AH256" s="17">
        <v>2.4055371148239899E-2</v>
      </c>
      <c r="AI256" s="17">
        <v>1.8374595060264801E-2</v>
      </c>
      <c r="AJ256" s="17"/>
      <c r="AK256" s="17">
        <v>1.2750609244194E-2</v>
      </c>
      <c r="AL256" s="17">
        <v>2.07438965683109E-2</v>
      </c>
      <c r="AM256" s="17">
        <v>5.6273509417078E-3</v>
      </c>
      <c r="AN256" s="17"/>
      <c r="AO256" s="17">
        <v>1.4674785584925701E-2</v>
      </c>
      <c r="AP256" s="17">
        <v>1.6203579735968601E-2</v>
      </c>
      <c r="AQ256" s="17">
        <v>2.4618571277532302E-2</v>
      </c>
      <c r="AR256" s="17"/>
      <c r="AS256" s="17">
        <v>0.113320363520602</v>
      </c>
      <c r="AT256" s="17">
        <v>4.5551007207490897E-2</v>
      </c>
      <c r="AU256" s="17">
        <v>4.1338911075408803E-2</v>
      </c>
      <c r="AV256" s="17">
        <v>3.5079032264878698E-2</v>
      </c>
      <c r="AW256" s="17">
        <v>6.8616812623368603E-3</v>
      </c>
      <c r="AX256" s="17">
        <v>7.6837127889558904E-2</v>
      </c>
      <c r="AY256" s="17">
        <v>1.3440659533927399E-2</v>
      </c>
      <c r="AZ256" s="17">
        <v>3.1359382628401003E-2</v>
      </c>
      <c r="BA256" s="17">
        <v>1.7386734464098798E-2</v>
      </c>
      <c r="BB256" s="17">
        <v>0</v>
      </c>
      <c r="BC256" s="17">
        <v>0</v>
      </c>
      <c r="BD256" s="17">
        <v>0</v>
      </c>
      <c r="BE256" s="17">
        <v>6.9923255860482897E-2</v>
      </c>
      <c r="BF256" s="17">
        <v>0</v>
      </c>
      <c r="BG256" s="17">
        <v>0</v>
      </c>
    </row>
    <row r="257" spans="2:59" x14ac:dyDescent="0.3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row>
    <row r="258" spans="2:59" x14ac:dyDescent="0.35">
      <c r="B258" s="6" t="s">
        <v>170</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row>
    <row r="259" spans="2:59" x14ac:dyDescent="0.35">
      <c r="B259" s="24" t="s">
        <v>86</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row>
    <row r="260" spans="2:59" x14ac:dyDescent="0.35">
      <c r="B260" t="s">
        <v>157</v>
      </c>
      <c r="C260" s="17">
        <v>0.50230835203838697</v>
      </c>
      <c r="D260" s="17">
        <v>0.54453510833046304</v>
      </c>
      <c r="E260" s="17">
        <v>0.46298014826018202</v>
      </c>
      <c r="F260" s="17"/>
      <c r="G260" s="17">
        <v>0.55856724393861101</v>
      </c>
      <c r="H260" s="17">
        <v>0.56710501219346199</v>
      </c>
      <c r="I260" s="17">
        <v>0.45714023540682802</v>
      </c>
      <c r="J260" s="17">
        <v>0.42862996429251699</v>
      </c>
      <c r="K260" s="17">
        <v>0.49754624827978899</v>
      </c>
      <c r="L260" s="17">
        <v>0.534179408613638</v>
      </c>
      <c r="M260" s="17"/>
      <c r="N260" s="17">
        <v>0.53432935962420203</v>
      </c>
      <c r="O260" s="17">
        <v>0.486360889478684</v>
      </c>
      <c r="P260" s="17">
        <v>0.53347717229994496</v>
      </c>
      <c r="Q260" s="17">
        <v>0.45776867273738397</v>
      </c>
      <c r="R260" s="17">
        <v>0.48909347404415698</v>
      </c>
      <c r="S260" s="17"/>
      <c r="T260" s="17">
        <v>0.57804982966249796</v>
      </c>
      <c r="U260" s="17">
        <v>0.48323409239221699</v>
      </c>
      <c r="V260" s="17"/>
      <c r="W260" s="17">
        <v>0.54108046421309397</v>
      </c>
      <c r="X260" s="17">
        <v>0.47787282150691202</v>
      </c>
      <c r="Y260" s="17"/>
      <c r="Z260" s="17">
        <v>0.61557382796601101</v>
      </c>
      <c r="AA260" s="17">
        <v>0.50050040186945299</v>
      </c>
      <c r="AB260" s="17">
        <v>0.45767779998733699</v>
      </c>
      <c r="AC260" s="17"/>
      <c r="AD260" s="17">
        <v>0.55864818930830695</v>
      </c>
      <c r="AE260" s="17">
        <v>0.39654572275445199</v>
      </c>
      <c r="AF260" s="17"/>
      <c r="AG260" s="17">
        <v>0.64923545341592703</v>
      </c>
      <c r="AH260" s="17">
        <v>0.48258198128816698</v>
      </c>
      <c r="AI260" s="17">
        <v>0.51309919723167396</v>
      </c>
      <c r="AJ260" s="17"/>
      <c r="AK260" s="17">
        <v>0.734854284240818</v>
      </c>
      <c r="AL260" s="17">
        <v>0.48067016549295</v>
      </c>
      <c r="AM260" s="17">
        <v>0.209158228403653</v>
      </c>
      <c r="AN260" s="17"/>
      <c r="AO260" s="17">
        <v>0.85802668980424601</v>
      </c>
      <c r="AP260" s="17">
        <v>0.540754338857384</v>
      </c>
      <c r="AQ260" s="17">
        <v>0.42924745044537299</v>
      </c>
      <c r="AR260" s="17"/>
      <c r="AS260" s="17">
        <v>0.345096923422617</v>
      </c>
      <c r="AT260" s="17">
        <v>0.41221093144742799</v>
      </c>
      <c r="AU260" s="17">
        <v>0.42665607314074799</v>
      </c>
      <c r="AV260" s="17">
        <v>0.55002954079302802</v>
      </c>
      <c r="AW260" s="17">
        <v>0.48650093481704398</v>
      </c>
      <c r="AX260" s="17">
        <v>0.531015597658271</v>
      </c>
      <c r="AY260" s="17">
        <v>0.56164460762289103</v>
      </c>
      <c r="AZ260" s="17">
        <v>0.608288275817221</v>
      </c>
      <c r="BA260" s="17">
        <v>0.47207481477104501</v>
      </c>
      <c r="BB260" s="17">
        <v>0.56022563278861903</v>
      </c>
      <c r="BC260" s="17">
        <v>0.67058573939087895</v>
      </c>
      <c r="BD260" s="17">
        <v>0.50261612101909503</v>
      </c>
      <c r="BE260" s="17">
        <v>0.46270090840216899</v>
      </c>
      <c r="BF260" s="17">
        <v>0.60226636989916604</v>
      </c>
      <c r="BG260" s="17">
        <v>0.68721224441380402</v>
      </c>
    </row>
    <row r="261" spans="2:59" x14ac:dyDescent="0.35">
      <c r="B261" t="s">
        <v>158</v>
      </c>
      <c r="C261" s="17">
        <v>0.38390970297514898</v>
      </c>
      <c r="D261" s="17">
        <v>0.35913395884781502</v>
      </c>
      <c r="E261" s="17">
        <v>0.40857201023647499</v>
      </c>
      <c r="F261" s="17"/>
      <c r="G261" s="17">
        <v>0.27516624413271901</v>
      </c>
      <c r="H261" s="17">
        <v>0.35915386752239498</v>
      </c>
      <c r="I261" s="17">
        <v>0.384400589180172</v>
      </c>
      <c r="J261" s="17">
        <v>0.408039228335983</v>
      </c>
      <c r="K261" s="17">
        <v>0.41145012037729001</v>
      </c>
      <c r="L261" s="17">
        <v>0.39367893593103498</v>
      </c>
      <c r="M261" s="17"/>
      <c r="N261" s="17">
        <v>0.366737502026109</v>
      </c>
      <c r="O261" s="17">
        <v>0.39918181149758297</v>
      </c>
      <c r="P261" s="17">
        <v>0.33353571178908298</v>
      </c>
      <c r="Q261" s="17">
        <v>0.42828598154073799</v>
      </c>
      <c r="R261" s="17">
        <v>0.39700625454345201</v>
      </c>
      <c r="S261" s="17"/>
      <c r="T261" s="17">
        <v>0.34385547749591999</v>
      </c>
      <c r="U261" s="17">
        <v>0.39399670841368301</v>
      </c>
      <c r="V261" s="17"/>
      <c r="W261" s="17">
        <v>0.37193933725068301</v>
      </c>
      <c r="X261" s="17">
        <v>0.40149369728842998</v>
      </c>
      <c r="Y261" s="17"/>
      <c r="Z261" s="17">
        <v>0.33386650474888502</v>
      </c>
      <c r="AA261" s="17">
        <v>0.45496283865480402</v>
      </c>
      <c r="AB261" s="17">
        <v>0.37828083260733297</v>
      </c>
      <c r="AC261" s="17"/>
      <c r="AD261" s="17">
        <v>0.35035668040678802</v>
      </c>
      <c r="AE261" s="17">
        <v>0.44689632237647298</v>
      </c>
      <c r="AF261" s="17"/>
      <c r="AG261" s="17">
        <v>0.28836513209062598</v>
      </c>
      <c r="AH261" s="17">
        <v>0.45367989639443801</v>
      </c>
      <c r="AI261" s="17">
        <v>0.35683844422383698</v>
      </c>
      <c r="AJ261" s="17"/>
      <c r="AK261" s="17">
        <v>0.23118233709696501</v>
      </c>
      <c r="AL261" s="17">
        <v>0.45112279259000199</v>
      </c>
      <c r="AM261" s="17">
        <v>0.44544447957748401</v>
      </c>
      <c r="AN261" s="17"/>
      <c r="AO261" s="17">
        <v>7.0917145146789998E-2</v>
      </c>
      <c r="AP261" s="17">
        <v>0.41823384104774403</v>
      </c>
      <c r="AQ261" s="17">
        <v>0.39917832170152201</v>
      </c>
      <c r="AR261" s="17"/>
      <c r="AS261" s="17">
        <v>0.45414170255423297</v>
      </c>
      <c r="AT261" s="17">
        <v>0.435422523845924</v>
      </c>
      <c r="AU261" s="17">
        <v>0.40879694730236099</v>
      </c>
      <c r="AV261" s="17">
        <v>0.39139275811353902</v>
      </c>
      <c r="AW261" s="17">
        <v>0.39714136040458398</v>
      </c>
      <c r="AX261" s="17">
        <v>0.32287044522283498</v>
      </c>
      <c r="AY261" s="17">
        <v>0.35531208307051099</v>
      </c>
      <c r="AZ261" s="17">
        <v>0.31059428647820098</v>
      </c>
      <c r="BA261" s="17">
        <v>0.39091861085518398</v>
      </c>
      <c r="BB261" s="17">
        <v>0.39351458022227298</v>
      </c>
      <c r="BC261" s="17">
        <v>0.27577132794864501</v>
      </c>
      <c r="BD261" s="17">
        <v>0.38207693008587301</v>
      </c>
      <c r="BE261" s="17">
        <v>0.42905136458750298</v>
      </c>
      <c r="BF261" s="17">
        <v>0.39773363010083401</v>
      </c>
      <c r="BG261" s="17">
        <v>0.24519018885723301</v>
      </c>
    </row>
    <row r="262" spans="2:59" x14ac:dyDescent="0.35">
      <c r="B262" t="s">
        <v>159</v>
      </c>
      <c r="C262" s="17">
        <v>8.3972394048873897E-2</v>
      </c>
      <c r="D262" s="17">
        <v>6.7172239248832699E-2</v>
      </c>
      <c r="E262" s="17">
        <v>9.7909151996938906E-2</v>
      </c>
      <c r="F262" s="17"/>
      <c r="G262" s="17">
        <v>0.10940758248667699</v>
      </c>
      <c r="H262" s="17">
        <v>3.09685559717751E-2</v>
      </c>
      <c r="I262" s="17">
        <v>0.11615589158319301</v>
      </c>
      <c r="J262" s="17">
        <v>0.130121231556527</v>
      </c>
      <c r="K262" s="17">
        <v>6.6324096259418902E-2</v>
      </c>
      <c r="L262" s="17">
        <v>6.2150448336273798E-2</v>
      </c>
      <c r="M262" s="17"/>
      <c r="N262" s="17">
        <v>7.1195017416165698E-2</v>
      </c>
      <c r="O262" s="17">
        <v>7.5876898498947604E-2</v>
      </c>
      <c r="P262" s="17">
        <v>0.10170999556216601</v>
      </c>
      <c r="Q262" s="17">
        <v>0.10193107331188</v>
      </c>
      <c r="R262" s="17">
        <v>5.9751605359220403E-2</v>
      </c>
      <c r="S262" s="17"/>
      <c r="T262" s="17">
        <v>5.74878736366655E-2</v>
      </c>
      <c r="U262" s="17">
        <v>9.0642089898403194E-2</v>
      </c>
      <c r="V262" s="17"/>
      <c r="W262" s="17">
        <v>6.7897437111301598E-2</v>
      </c>
      <c r="X262" s="17">
        <v>8.6300534115003699E-2</v>
      </c>
      <c r="Y262" s="17"/>
      <c r="Z262" s="17">
        <v>3.4630856164774099E-2</v>
      </c>
      <c r="AA262" s="17">
        <v>3.03935381689018E-2</v>
      </c>
      <c r="AB262" s="17">
        <v>0.137038825005421</v>
      </c>
      <c r="AC262" s="17"/>
      <c r="AD262" s="17">
        <v>7.3188755358587501E-2</v>
      </c>
      <c r="AE262" s="17">
        <v>0.10421572516942</v>
      </c>
      <c r="AF262" s="17"/>
      <c r="AG262" s="17">
        <v>4.3380419496898699E-2</v>
      </c>
      <c r="AH262" s="17">
        <v>4.9022610161745701E-2</v>
      </c>
      <c r="AI262" s="17">
        <v>0.12185830703381401</v>
      </c>
      <c r="AJ262" s="17"/>
      <c r="AK262" s="17">
        <v>2.0351516810032302E-2</v>
      </c>
      <c r="AL262" s="17">
        <v>5.3905971348360802E-2</v>
      </c>
      <c r="AM262" s="17">
        <v>0.33392313850824101</v>
      </c>
      <c r="AN262" s="17"/>
      <c r="AO262" s="17">
        <v>3.8117671044801502E-2</v>
      </c>
      <c r="AP262" s="17">
        <v>2.5260708779300201E-2</v>
      </c>
      <c r="AQ262" s="17">
        <v>0.15951377474401099</v>
      </c>
      <c r="AR262" s="17"/>
      <c r="AS262" s="17">
        <v>0.130154539538932</v>
      </c>
      <c r="AT262" s="17">
        <v>0.117859774669476</v>
      </c>
      <c r="AU262" s="17">
        <v>0.12977732942663001</v>
      </c>
      <c r="AV262" s="17">
        <v>4.6128950628519898E-2</v>
      </c>
      <c r="AW262" s="17">
        <v>0.107975514376021</v>
      </c>
      <c r="AX262" s="17">
        <v>9.7291081005579205E-2</v>
      </c>
      <c r="AY262" s="17">
        <v>6.5399454488594702E-2</v>
      </c>
      <c r="AZ262" s="17">
        <v>6.3739894634738503E-2</v>
      </c>
      <c r="BA262" s="17">
        <v>9.7609079949918298E-2</v>
      </c>
      <c r="BB262" s="17">
        <v>4.6259786989108598E-2</v>
      </c>
      <c r="BC262" s="17">
        <v>5.36429326604764E-2</v>
      </c>
      <c r="BD262" s="17">
        <v>4.2013139689216397E-2</v>
      </c>
      <c r="BE262" s="17">
        <v>3.83244711498456E-2</v>
      </c>
      <c r="BF262" s="17">
        <v>0</v>
      </c>
      <c r="BG262" s="17">
        <v>3.4506864698971601E-2</v>
      </c>
    </row>
    <row r="263" spans="2:59" x14ac:dyDescent="0.35">
      <c r="B263" t="s">
        <v>133</v>
      </c>
      <c r="C263" s="17">
        <v>2.9809550937590398E-2</v>
      </c>
      <c r="D263" s="17">
        <v>2.9158693572889801E-2</v>
      </c>
      <c r="E263" s="17">
        <v>3.0538689506403899E-2</v>
      </c>
      <c r="F263" s="17"/>
      <c r="G263" s="17">
        <v>5.6858929441993403E-2</v>
      </c>
      <c r="H263" s="17">
        <v>4.2772564312367103E-2</v>
      </c>
      <c r="I263" s="17">
        <v>4.2303283829805999E-2</v>
      </c>
      <c r="J263" s="17">
        <v>3.32095758149729E-2</v>
      </c>
      <c r="K263" s="17">
        <v>2.4679535083501201E-2</v>
      </c>
      <c r="L263" s="17">
        <v>9.9912071190538E-3</v>
      </c>
      <c r="M263" s="17"/>
      <c r="N263" s="17">
        <v>2.7738120933522899E-2</v>
      </c>
      <c r="O263" s="17">
        <v>3.8580400524785299E-2</v>
      </c>
      <c r="P263" s="17">
        <v>3.1277120348806503E-2</v>
      </c>
      <c r="Q263" s="17">
        <v>1.2014272409998399E-2</v>
      </c>
      <c r="R263" s="17">
        <v>5.4148666053170202E-2</v>
      </c>
      <c r="S263" s="17"/>
      <c r="T263" s="17">
        <v>2.0606819204916301E-2</v>
      </c>
      <c r="U263" s="17">
        <v>3.2127109295696503E-2</v>
      </c>
      <c r="V263" s="17"/>
      <c r="W263" s="17">
        <v>1.9082761424921699E-2</v>
      </c>
      <c r="X263" s="17">
        <v>3.4332947089654703E-2</v>
      </c>
      <c r="Y263" s="17"/>
      <c r="Z263" s="17">
        <v>1.5928811120330101E-2</v>
      </c>
      <c r="AA263" s="17">
        <v>1.41432213068421E-2</v>
      </c>
      <c r="AB263" s="17">
        <v>2.70025423999091E-2</v>
      </c>
      <c r="AC263" s="17"/>
      <c r="AD263" s="17">
        <v>1.7806374926316999E-2</v>
      </c>
      <c r="AE263" s="17">
        <v>5.23422296996554E-2</v>
      </c>
      <c r="AF263" s="17"/>
      <c r="AG263" s="17">
        <v>1.90189949965478E-2</v>
      </c>
      <c r="AH263" s="17">
        <v>1.47155121556497E-2</v>
      </c>
      <c r="AI263" s="17">
        <v>8.2040515106747407E-3</v>
      </c>
      <c r="AJ263" s="17"/>
      <c r="AK263" s="17">
        <v>1.36118618521849E-2</v>
      </c>
      <c r="AL263" s="17">
        <v>1.4301070568686999E-2</v>
      </c>
      <c r="AM263" s="17">
        <v>1.1474153510622E-2</v>
      </c>
      <c r="AN263" s="17"/>
      <c r="AO263" s="17">
        <v>3.2938494004162898E-2</v>
      </c>
      <c r="AP263" s="17">
        <v>1.57511113155713E-2</v>
      </c>
      <c r="AQ263" s="17">
        <v>1.20604531090938E-2</v>
      </c>
      <c r="AR263" s="17"/>
      <c r="AS263" s="17">
        <v>7.0606834484217396E-2</v>
      </c>
      <c r="AT263" s="17">
        <v>3.4506770037171501E-2</v>
      </c>
      <c r="AU263" s="17">
        <v>3.4769650130261898E-2</v>
      </c>
      <c r="AV263" s="17">
        <v>1.2448750464913399E-2</v>
      </c>
      <c r="AW263" s="17">
        <v>8.3821904023511397E-3</v>
      </c>
      <c r="AX263" s="17">
        <v>4.8822876113314699E-2</v>
      </c>
      <c r="AY263" s="17">
        <v>1.76438548180031E-2</v>
      </c>
      <c r="AZ263" s="17">
        <v>1.73775430698393E-2</v>
      </c>
      <c r="BA263" s="17">
        <v>3.9397494423852701E-2</v>
      </c>
      <c r="BB263" s="17">
        <v>0</v>
      </c>
      <c r="BC263" s="17">
        <v>0</v>
      </c>
      <c r="BD263" s="17">
        <v>7.3293809205816296E-2</v>
      </c>
      <c r="BE263" s="17">
        <v>6.9923255860482897E-2</v>
      </c>
      <c r="BF263" s="17">
        <v>0</v>
      </c>
      <c r="BG263" s="17">
        <v>3.3090702029991398E-2</v>
      </c>
    </row>
    <row r="264" spans="2:59"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row>
    <row r="265" spans="2:59" x14ac:dyDescent="0.35">
      <c r="B265" s="6" t="s">
        <v>171</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row>
    <row r="266" spans="2:59" x14ac:dyDescent="0.35">
      <c r="B266" s="24" t="s">
        <v>86</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row>
    <row r="267" spans="2:59" x14ac:dyDescent="0.35">
      <c r="B267" t="s">
        <v>157</v>
      </c>
      <c r="C267" s="17">
        <v>2.1287295950583599E-2</v>
      </c>
      <c r="D267" s="17">
        <v>1.80539621707363E-2</v>
      </c>
      <c r="E267" s="17">
        <v>2.4387114276674199E-2</v>
      </c>
      <c r="F267" s="17"/>
      <c r="G267" s="17">
        <v>4.0421573255922501E-2</v>
      </c>
      <c r="H267" s="17">
        <v>5.5340764343908798E-2</v>
      </c>
      <c r="I267" s="17">
        <v>3.4807746386241602E-2</v>
      </c>
      <c r="J267" s="17">
        <v>1.16502272914494E-2</v>
      </c>
      <c r="K267" s="17">
        <v>8.0270193459706894E-3</v>
      </c>
      <c r="L267" s="17">
        <v>7.7289034455796197E-3</v>
      </c>
      <c r="M267" s="17"/>
      <c r="N267" s="17">
        <v>1.6820362890287099E-2</v>
      </c>
      <c r="O267" s="17">
        <v>2.83388875899174E-2</v>
      </c>
      <c r="P267" s="17">
        <v>2.4269053083866999E-2</v>
      </c>
      <c r="Q267" s="17">
        <v>2.4049055537622498E-2</v>
      </c>
      <c r="R267" s="17">
        <v>8.3398726060122403E-3</v>
      </c>
      <c r="S267" s="17"/>
      <c r="T267" s="17">
        <v>3.4688367987704499E-2</v>
      </c>
      <c r="U267" s="17">
        <v>1.79124538483258E-2</v>
      </c>
      <c r="V267" s="17"/>
      <c r="W267" s="17">
        <v>4.3655373487944203E-2</v>
      </c>
      <c r="X267" s="17">
        <v>4.3512970348463399E-3</v>
      </c>
      <c r="Y267" s="17"/>
      <c r="Z267" s="17">
        <v>2.0964297548644099E-2</v>
      </c>
      <c r="AA267" s="17">
        <v>2.0797266886684599E-2</v>
      </c>
      <c r="AB267" s="17">
        <v>2.6193809834664399E-2</v>
      </c>
      <c r="AC267" s="17"/>
      <c r="AD267" s="17">
        <v>2.6835802852354599E-2</v>
      </c>
      <c r="AE267" s="17">
        <v>1.08714923741564E-2</v>
      </c>
      <c r="AF267" s="17"/>
      <c r="AG267" s="17">
        <v>8.5546876878476799E-2</v>
      </c>
      <c r="AH267" s="17">
        <v>2.1800439573131901E-2</v>
      </c>
      <c r="AI267" s="17">
        <v>2.80927858511737E-3</v>
      </c>
      <c r="AJ267" s="17"/>
      <c r="AK267" s="17">
        <v>3.5508875478140599E-2</v>
      </c>
      <c r="AL267" s="17">
        <v>1.3899328285771799E-2</v>
      </c>
      <c r="AM267" s="17">
        <v>8.0986445345837006E-3</v>
      </c>
      <c r="AN267" s="17"/>
      <c r="AO267" s="17">
        <v>0.135193333755038</v>
      </c>
      <c r="AP267" s="17">
        <v>1.6441183041768399E-2</v>
      </c>
      <c r="AQ267" s="17">
        <v>1.04049589038231E-2</v>
      </c>
      <c r="AR267" s="17"/>
      <c r="AS267" s="17">
        <v>3.9013036456151999E-2</v>
      </c>
      <c r="AT267" s="17">
        <v>4.6104274799654198E-2</v>
      </c>
      <c r="AU267" s="17">
        <v>1.14076728445658E-2</v>
      </c>
      <c r="AV267" s="17">
        <v>2.26478238663665E-2</v>
      </c>
      <c r="AW267" s="17">
        <v>0</v>
      </c>
      <c r="AX267" s="17">
        <v>3.9938084935326898E-2</v>
      </c>
      <c r="AY267" s="17">
        <v>2.1003247320056002E-2</v>
      </c>
      <c r="AZ267" s="17">
        <v>6.6169738071049297E-3</v>
      </c>
      <c r="BA267" s="17">
        <v>2.64412860792003E-2</v>
      </c>
      <c r="BB267" s="17">
        <v>2.3826361941921101E-2</v>
      </c>
      <c r="BC267" s="17">
        <v>7.59725567766512E-3</v>
      </c>
      <c r="BD267" s="17">
        <v>0</v>
      </c>
      <c r="BE267" s="17">
        <v>5.3438605934774203E-2</v>
      </c>
      <c r="BF267" s="17">
        <v>0</v>
      </c>
      <c r="BG267" s="17">
        <v>4.3274583032039703E-2</v>
      </c>
    </row>
    <row r="268" spans="2:59" x14ac:dyDescent="0.35">
      <c r="B268" t="s">
        <v>158</v>
      </c>
      <c r="C268" s="17">
        <v>0.13444846868986601</v>
      </c>
      <c r="D268" s="17">
        <v>0.143133866319678</v>
      </c>
      <c r="E268" s="17">
        <v>0.124851282257261</v>
      </c>
      <c r="F268" s="17"/>
      <c r="G268" s="17">
        <v>0.24544180884066799</v>
      </c>
      <c r="H268" s="17">
        <v>0.31675213215118703</v>
      </c>
      <c r="I268" s="17">
        <v>0.15184246146538399</v>
      </c>
      <c r="J268" s="17">
        <v>9.0040629780319001E-2</v>
      </c>
      <c r="K268" s="17">
        <v>0.108907659544455</v>
      </c>
      <c r="L268" s="17">
        <v>5.5991991446319202E-2</v>
      </c>
      <c r="M268" s="17"/>
      <c r="N268" s="17">
        <v>0.12141196121532399</v>
      </c>
      <c r="O268" s="17">
        <v>0.144908621729892</v>
      </c>
      <c r="P268" s="17">
        <v>0.15020575545835799</v>
      </c>
      <c r="Q268" s="17">
        <v>0.120287434625225</v>
      </c>
      <c r="R268" s="17">
        <v>0.14908736871179101</v>
      </c>
      <c r="S268" s="17"/>
      <c r="T268" s="17">
        <v>0.155520655079148</v>
      </c>
      <c r="U268" s="17">
        <v>0.129141781163959</v>
      </c>
      <c r="V268" s="17"/>
      <c r="W268" s="17">
        <v>0.179040458368526</v>
      </c>
      <c r="X268" s="17">
        <v>0.108968983072496</v>
      </c>
      <c r="Y268" s="17"/>
      <c r="Z268" s="17">
        <v>0.15957649323442699</v>
      </c>
      <c r="AA268" s="17">
        <v>0.10995819236646</v>
      </c>
      <c r="AB268" s="17">
        <v>0.12962956430433001</v>
      </c>
      <c r="AC268" s="17"/>
      <c r="AD268" s="17">
        <v>0.136413083536326</v>
      </c>
      <c r="AE268" s="17">
        <v>0.13076044185555999</v>
      </c>
      <c r="AF268" s="17"/>
      <c r="AG268" s="17">
        <v>0.12612763951137199</v>
      </c>
      <c r="AH268" s="17">
        <v>0.18056715958077499</v>
      </c>
      <c r="AI268" s="17">
        <v>9.60076330610109E-2</v>
      </c>
      <c r="AJ268" s="17"/>
      <c r="AK268" s="17">
        <v>0.178906918521685</v>
      </c>
      <c r="AL268" s="17">
        <v>0.12597680094512101</v>
      </c>
      <c r="AM268" s="17">
        <v>8.6076586802296795E-2</v>
      </c>
      <c r="AN268" s="17"/>
      <c r="AO268" s="17">
        <v>0.19265781015421901</v>
      </c>
      <c r="AP268" s="17">
        <v>0.16793753085037499</v>
      </c>
      <c r="AQ268" s="17">
        <v>8.7246551098052405E-2</v>
      </c>
      <c r="AR268" s="17"/>
      <c r="AS268" s="17">
        <v>0.19334101307568499</v>
      </c>
      <c r="AT268" s="17">
        <v>0.14423212662722401</v>
      </c>
      <c r="AU268" s="17">
        <v>0.10629208260492699</v>
      </c>
      <c r="AV268" s="17">
        <v>8.7237828480940693E-2</v>
      </c>
      <c r="AW268" s="17">
        <v>0.17870186395094301</v>
      </c>
      <c r="AX268" s="17">
        <v>0.14308616956051401</v>
      </c>
      <c r="AY268" s="17">
        <v>0.16728843358672499</v>
      </c>
      <c r="AZ268" s="17">
        <v>8.8072700556721104E-2</v>
      </c>
      <c r="BA268" s="17">
        <v>0.110745599090188</v>
      </c>
      <c r="BB268" s="17">
        <v>0.15449953488047699</v>
      </c>
      <c r="BC268" s="17">
        <v>0.10381214132059501</v>
      </c>
      <c r="BD268" s="17">
        <v>0.10182232785541701</v>
      </c>
      <c r="BE268" s="17">
        <v>0.215155653883815</v>
      </c>
      <c r="BF268" s="17">
        <v>8.7668558361470098E-2</v>
      </c>
      <c r="BG268" s="17">
        <v>0.16828782779627999</v>
      </c>
    </row>
    <row r="269" spans="2:59" x14ac:dyDescent="0.35">
      <c r="B269" t="s">
        <v>159</v>
      </c>
      <c r="C269" s="17">
        <v>0.78256247254617195</v>
      </c>
      <c r="D269" s="17">
        <v>0.79035534808125796</v>
      </c>
      <c r="E269" s="17">
        <v>0.77646688227752703</v>
      </c>
      <c r="F269" s="17"/>
      <c r="G269" s="17">
        <v>0.62365204629534299</v>
      </c>
      <c r="H269" s="17">
        <v>0.55303794059910005</v>
      </c>
      <c r="I269" s="17">
        <v>0.72820323594910796</v>
      </c>
      <c r="J269" s="17">
        <v>0.82434859337871202</v>
      </c>
      <c r="K269" s="17">
        <v>0.82467333574700297</v>
      </c>
      <c r="L269" s="17">
        <v>0.90811459852185805</v>
      </c>
      <c r="M269" s="17"/>
      <c r="N269" s="17">
        <v>0.811674419133806</v>
      </c>
      <c r="O269" s="17">
        <v>0.77839818149788897</v>
      </c>
      <c r="P269" s="17">
        <v>0.72486352030699197</v>
      </c>
      <c r="Q269" s="17">
        <v>0.82435268637483905</v>
      </c>
      <c r="R269" s="17">
        <v>0.73488237015715896</v>
      </c>
      <c r="S269" s="17"/>
      <c r="T269" s="17">
        <v>0.75461934856680601</v>
      </c>
      <c r="U269" s="17">
        <v>0.78959949398840901</v>
      </c>
      <c r="V269" s="17"/>
      <c r="W269" s="17">
        <v>0.72949912247519799</v>
      </c>
      <c r="X269" s="17">
        <v>0.82516322217839</v>
      </c>
      <c r="Y269" s="17"/>
      <c r="Z269" s="17">
        <v>0.77569596566994503</v>
      </c>
      <c r="AA269" s="17">
        <v>0.79753803468973505</v>
      </c>
      <c r="AB269" s="17">
        <v>0.79378789464850397</v>
      </c>
      <c r="AC269" s="17"/>
      <c r="AD269" s="17">
        <v>0.789806446071741</v>
      </c>
      <c r="AE269" s="17">
        <v>0.76896389428161505</v>
      </c>
      <c r="AF269" s="17"/>
      <c r="AG269" s="17">
        <v>0.75656352640646396</v>
      </c>
      <c r="AH269" s="17">
        <v>0.73815727213500903</v>
      </c>
      <c r="AI269" s="17">
        <v>0.86384806548091198</v>
      </c>
      <c r="AJ269" s="17"/>
      <c r="AK269" s="17">
        <v>0.73639904115753496</v>
      </c>
      <c r="AL269" s="17">
        <v>0.81639598061556695</v>
      </c>
      <c r="AM269" s="17">
        <v>0.87030385106625296</v>
      </c>
      <c r="AN269" s="17"/>
      <c r="AO269" s="17">
        <v>0.60929103612467705</v>
      </c>
      <c r="AP269" s="17">
        <v>0.775361251378759</v>
      </c>
      <c r="AQ269" s="17">
        <v>0.85366960184674501</v>
      </c>
      <c r="AR269" s="17"/>
      <c r="AS269" s="17">
        <v>0.60581896802527802</v>
      </c>
      <c r="AT269" s="17">
        <v>0.70688793825351204</v>
      </c>
      <c r="AU269" s="17">
        <v>0.82225555455515797</v>
      </c>
      <c r="AV269" s="17">
        <v>0.82525379424921397</v>
      </c>
      <c r="AW269" s="17">
        <v>0.80360383610424402</v>
      </c>
      <c r="AX269" s="17">
        <v>0.776667790652247</v>
      </c>
      <c r="AY269" s="17">
        <v>0.76998512630416305</v>
      </c>
      <c r="AZ269" s="17">
        <v>0.85068610715145898</v>
      </c>
      <c r="BA269" s="17">
        <v>0.79701915664593104</v>
      </c>
      <c r="BB269" s="17">
        <v>0.79127137285072502</v>
      </c>
      <c r="BC269" s="17">
        <v>0.84957986080195902</v>
      </c>
      <c r="BD269" s="17">
        <v>0.87695700018331402</v>
      </c>
      <c r="BE269" s="17">
        <v>0.68506409928025602</v>
      </c>
      <c r="BF269" s="17">
        <v>0.91233144163852997</v>
      </c>
      <c r="BG269" s="17">
        <v>0.73250040805073102</v>
      </c>
    </row>
    <row r="270" spans="2:59" x14ac:dyDescent="0.35">
      <c r="B270" t="s">
        <v>133</v>
      </c>
      <c r="C270" s="17">
        <v>6.1701762813378198E-2</v>
      </c>
      <c r="D270" s="17">
        <v>4.8456823428326697E-2</v>
      </c>
      <c r="E270" s="17">
        <v>7.4294721188537E-2</v>
      </c>
      <c r="F270" s="17"/>
      <c r="G270" s="17">
        <v>9.0484571608066305E-2</v>
      </c>
      <c r="H270" s="17">
        <v>7.4869162905804601E-2</v>
      </c>
      <c r="I270" s="17">
        <v>8.5146556199265505E-2</v>
      </c>
      <c r="J270" s="17">
        <v>7.3960549549520097E-2</v>
      </c>
      <c r="K270" s="17">
        <v>5.8391985362571099E-2</v>
      </c>
      <c r="L270" s="17">
        <v>2.81645065862434E-2</v>
      </c>
      <c r="M270" s="17"/>
      <c r="N270" s="17">
        <v>5.0093256760582697E-2</v>
      </c>
      <c r="O270" s="17">
        <v>4.8354309182301498E-2</v>
      </c>
      <c r="P270" s="17">
        <v>0.10066167115078301</v>
      </c>
      <c r="Q270" s="17">
        <v>3.1310823462313002E-2</v>
      </c>
      <c r="R270" s="17">
        <v>0.107690388525038</v>
      </c>
      <c r="S270" s="17"/>
      <c r="T270" s="17">
        <v>5.5171628366341402E-2</v>
      </c>
      <c r="U270" s="17">
        <v>6.33462709993068E-2</v>
      </c>
      <c r="V270" s="17"/>
      <c r="W270" s="17">
        <v>4.7805045668331297E-2</v>
      </c>
      <c r="X270" s="17">
        <v>6.1516497714267898E-2</v>
      </c>
      <c r="Y270" s="17"/>
      <c r="Z270" s="17">
        <v>4.3763243546984201E-2</v>
      </c>
      <c r="AA270" s="17">
        <v>7.1706506057120506E-2</v>
      </c>
      <c r="AB270" s="17">
        <v>5.0388731212501398E-2</v>
      </c>
      <c r="AC270" s="17"/>
      <c r="AD270" s="17">
        <v>4.6944667539577697E-2</v>
      </c>
      <c r="AE270" s="17">
        <v>8.9404171488668499E-2</v>
      </c>
      <c r="AF270" s="17"/>
      <c r="AG270" s="17">
        <v>3.1761957203687199E-2</v>
      </c>
      <c r="AH270" s="17">
        <v>5.9475128711084201E-2</v>
      </c>
      <c r="AI270" s="17">
        <v>3.7335022872959603E-2</v>
      </c>
      <c r="AJ270" s="17"/>
      <c r="AK270" s="17">
        <v>4.9185164842638601E-2</v>
      </c>
      <c r="AL270" s="17">
        <v>4.3727890153540602E-2</v>
      </c>
      <c r="AM270" s="17">
        <v>3.5520917596866E-2</v>
      </c>
      <c r="AN270" s="17"/>
      <c r="AO270" s="17">
        <v>6.2857819966065501E-2</v>
      </c>
      <c r="AP270" s="17">
        <v>4.0260034729097498E-2</v>
      </c>
      <c r="AQ270" s="17">
        <v>4.8678888151379801E-2</v>
      </c>
      <c r="AR270" s="17"/>
      <c r="AS270" s="17">
        <v>0.16182698244288499</v>
      </c>
      <c r="AT270" s="17">
        <v>0.102775660319611</v>
      </c>
      <c r="AU270" s="17">
        <v>6.0044689995348802E-2</v>
      </c>
      <c r="AV270" s="17">
        <v>6.4860553403478793E-2</v>
      </c>
      <c r="AW270" s="17">
        <v>1.7694299944812902E-2</v>
      </c>
      <c r="AX270" s="17">
        <v>4.0307954851912201E-2</v>
      </c>
      <c r="AY270" s="17">
        <v>4.1723192789055799E-2</v>
      </c>
      <c r="AZ270" s="17">
        <v>5.4624218484715402E-2</v>
      </c>
      <c r="BA270" s="17">
        <v>6.5793958184681103E-2</v>
      </c>
      <c r="BB270" s="17">
        <v>3.04027303268764E-2</v>
      </c>
      <c r="BC270" s="17">
        <v>3.90107421997812E-2</v>
      </c>
      <c r="BD270" s="17">
        <v>2.1220671961269401E-2</v>
      </c>
      <c r="BE270" s="17">
        <v>4.6341640901154099E-2</v>
      </c>
      <c r="BF270" s="17">
        <v>0</v>
      </c>
      <c r="BG270" s="17">
        <v>5.5937181120948601E-2</v>
      </c>
    </row>
    <row r="271" spans="2:59" x14ac:dyDescent="0.35">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row>
    <row r="272" spans="2:59" x14ac:dyDescent="0.35">
      <c r="B272" s="6" t="s">
        <v>172</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row>
    <row r="273" spans="2:59" x14ac:dyDescent="0.35">
      <c r="B273" s="24" t="s">
        <v>86</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row>
    <row r="274" spans="2:59" x14ac:dyDescent="0.35">
      <c r="B274" t="s">
        <v>157</v>
      </c>
      <c r="C274" s="17">
        <v>6.7029316968327493E-2</v>
      </c>
      <c r="D274" s="17">
        <v>6.7384160397264206E-2</v>
      </c>
      <c r="E274" s="17">
        <v>6.6974902292248395E-2</v>
      </c>
      <c r="F274" s="17"/>
      <c r="G274" s="17">
        <v>7.8871203265663797E-2</v>
      </c>
      <c r="H274" s="17">
        <v>7.7439110511656403E-2</v>
      </c>
      <c r="I274" s="17">
        <v>4.5588936420066797E-2</v>
      </c>
      <c r="J274" s="17">
        <v>6.0242054733283201E-2</v>
      </c>
      <c r="K274" s="17">
        <v>8.6332236926157102E-2</v>
      </c>
      <c r="L274" s="17">
        <v>6.3113772104204199E-2</v>
      </c>
      <c r="M274" s="17"/>
      <c r="N274" s="17">
        <v>6.8668434126856498E-2</v>
      </c>
      <c r="O274" s="17">
        <v>6.7070187914477997E-2</v>
      </c>
      <c r="P274" s="17">
        <v>8.0287122903959104E-2</v>
      </c>
      <c r="Q274" s="17">
        <v>5.9125769806744E-2</v>
      </c>
      <c r="R274" s="17">
        <v>5.5399960722275203E-2</v>
      </c>
      <c r="S274" s="17"/>
      <c r="T274" s="17">
        <v>8.6262412745560596E-2</v>
      </c>
      <c r="U274" s="17">
        <v>6.2185774510980299E-2</v>
      </c>
      <c r="V274" s="17"/>
      <c r="W274" s="17">
        <v>9.3023225989980099E-2</v>
      </c>
      <c r="X274" s="17">
        <v>5.1787946137193397E-2</v>
      </c>
      <c r="Y274" s="17"/>
      <c r="Z274" s="17">
        <v>8.3036570960360295E-2</v>
      </c>
      <c r="AA274" s="17">
        <v>4.58900300149791E-2</v>
      </c>
      <c r="AB274" s="17">
        <v>7.0491576793873301E-2</v>
      </c>
      <c r="AC274" s="17"/>
      <c r="AD274" s="17">
        <v>7.8560014771502595E-2</v>
      </c>
      <c r="AE274" s="17">
        <v>4.5383586766806198E-2</v>
      </c>
      <c r="AF274" s="17"/>
      <c r="AG274" s="17">
        <v>0.20503051932126401</v>
      </c>
      <c r="AH274" s="17">
        <v>4.67704091133831E-2</v>
      </c>
      <c r="AI274" s="17">
        <v>4.9649879257263399E-2</v>
      </c>
      <c r="AJ274" s="17"/>
      <c r="AK274" s="17">
        <v>0.1277782494951</v>
      </c>
      <c r="AL274" s="17">
        <v>5.7157909985913101E-2</v>
      </c>
      <c r="AM274" s="17">
        <v>0</v>
      </c>
      <c r="AN274" s="17"/>
      <c r="AO274" s="17">
        <v>1</v>
      </c>
      <c r="AP274" s="17">
        <v>0</v>
      </c>
      <c r="AQ274" s="17">
        <v>0</v>
      </c>
      <c r="AR274" s="17"/>
      <c r="AS274" s="17">
        <v>6.0891078631883498E-2</v>
      </c>
      <c r="AT274" s="17">
        <v>5.8617350566908297E-2</v>
      </c>
      <c r="AU274" s="17">
        <v>6.9194785045447099E-2</v>
      </c>
      <c r="AV274" s="17">
        <v>4.9843939570217301E-2</v>
      </c>
      <c r="AW274" s="17">
        <v>2.5270428100306101E-2</v>
      </c>
      <c r="AX274" s="17">
        <v>7.0118171961280798E-2</v>
      </c>
      <c r="AY274" s="17">
        <v>8.6809824644054304E-2</v>
      </c>
      <c r="AZ274" s="17">
        <v>4.9936426838632302E-2</v>
      </c>
      <c r="BA274" s="17">
        <v>5.49657553859806E-2</v>
      </c>
      <c r="BB274" s="17">
        <v>9.7143918777089694E-2</v>
      </c>
      <c r="BC274" s="17">
        <v>0.10627351074606201</v>
      </c>
      <c r="BD274" s="17">
        <v>0.103468954942268</v>
      </c>
      <c r="BE274" s="17">
        <v>0.202235775709913</v>
      </c>
      <c r="BF274" s="17">
        <v>0.101727974066706</v>
      </c>
      <c r="BG274" s="17">
        <v>0.14748122278776701</v>
      </c>
    </row>
    <row r="275" spans="2:59" x14ac:dyDescent="0.35">
      <c r="B275" t="s">
        <v>158</v>
      </c>
      <c r="C275" s="17">
        <v>0.48482158546643001</v>
      </c>
      <c r="D275" s="17">
        <v>0.484121986445949</v>
      </c>
      <c r="E275" s="17">
        <v>0.48747071616434701</v>
      </c>
      <c r="F275" s="17"/>
      <c r="G275" s="17">
        <v>0.446654725309727</v>
      </c>
      <c r="H275" s="17">
        <v>0.47894840850336101</v>
      </c>
      <c r="I275" s="17">
        <v>0.449257871874569</v>
      </c>
      <c r="J275" s="17">
        <v>0.45091392689089399</v>
      </c>
      <c r="K275" s="17">
        <v>0.46820925278611297</v>
      </c>
      <c r="L275" s="17">
        <v>0.55155616591208401</v>
      </c>
      <c r="M275" s="17"/>
      <c r="N275" s="17">
        <v>0.491062581083477</v>
      </c>
      <c r="O275" s="17">
        <v>0.50278941386468701</v>
      </c>
      <c r="P275" s="17">
        <v>0.447094896698705</v>
      </c>
      <c r="Q275" s="17">
        <v>0.47228070217592699</v>
      </c>
      <c r="R275" s="17">
        <v>0.53250742243626903</v>
      </c>
      <c r="S275" s="17"/>
      <c r="T275" s="17">
        <v>0.50510803584324004</v>
      </c>
      <c r="U275" s="17">
        <v>0.47971277277984897</v>
      </c>
      <c r="V275" s="17"/>
      <c r="W275" s="17">
        <v>0.48750337789292503</v>
      </c>
      <c r="X275" s="17">
        <v>0.48953797260196402</v>
      </c>
      <c r="Y275" s="17"/>
      <c r="Z275" s="17">
        <v>0.49339461475038299</v>
      </c>
      <c r="AA275" s="17">
        <v>0.53455657124738498</v>
      </c>
      <c r="AB275" s="17">
        <v>0.48577208625206603</v>
      </c>
      <c r="AC275" s="17"/>
      <c r="AD275" s="17">
        <v>0.49786388790132602</v>
      </c>
      <c r="AE275" s="17">
        <v>0.46033823116026901</v>
      </c>
      <c r="AF275" s="17"/>
      <c r="AG275" s="17">
        <v>0.54452871056934404</v>
      </c>
      <c r="AH275" s="17">
        <v>0.59637152398917304</v>
      </c>
      <c r="AI275" s="17">
        <v>0.38827893342139702</v>
      </c>
      <c r="AJ275" s="17"/>
      <c r="AK275" s="17">
        <v>0.56362728285818797</v>
      </c>
      <c r="AL275" s="17">
        <v>0.51796170378322604</v>
      </c>
      <c r="AM275" s="17">
        <v>0.24913837376096301</v>
      </c>
      <c r="AN275" s="17"/>
      <c r="AO275" s="17">
        <v>0</v>
      </c>
      <c r="AP275" s="17">
        <v>1</v>
      </c>
      <c r="AQ275" s="17">
        <v>0</v>
      </c>
      <c r="AR275" s="17"/>
      <c r="AS275" s="17">
        <v>0.36585598987837098</v>
      </c>
      <c r="AT275" s="17">
        <v>0.51018364149866602</v>
      </c>
      <c r="AU275" s="17">
        <v>0.447649686845209</v>
      </c>
      <c r="AV275" s="17">
        <v>0.49980867126047901</v>
      </c>
      <c r="AW275" s="17">
        <v>0.49167469639898198</v>
      </c>
      <c r="AX275" s="17">
        <v>0.368230786532732</v>
      </c>
      <c r="AY275" s="17">
        <v>0.51900824821526603</v>
      </c>
      <c r="AZ275" s="17">
        <v>0.60000773731367696</v>
      </c>
      <c r="BA275" s="17">
        <v>0.52952143649896899</v>
      </c>
      <c r="BB275" s="17">
        <v>0.46087089258960701</v>
      </c>
      <c r="BC275" s="17">
        <v>0.56826850836342802</v>
      </c>
      <c r="BD275" s="17">
        <v>0.584899973214974</v>
      </c>
      <c r="BE275" s="17">
        <v>0.38932721279707899</v>
      </c>
      <c r="BF275" s="17">
        <v>0.501060914198313</v>
      </c>
      <c r="BG275" s="17">
        <v>0.65642759323389899</v>
      </c>
    </row>
    <row r="276" spans="2:59" x14ac:dyDescent="0.35">
      <c r="B276" t="s">
        <v>159</v>
      </c>
      <c r="C276" s="17">
        <v>0.40887606961091999</v>
      </c>
      <c r="D276" s="17">
        <v>0.42391304247235201</v>
      </c>
      <c r="E276" s="17">
        <v>0.39243253945161599</v>
      </c>
      <c r="F276" s="17"/>
      <c r="G276" s="17">
        <v>0.41244551523575901</v>
      </c>
      <c r="H276" s="17">
        <v>0.38857973893019798</v>
      </c>
      <c r="I276" s="17">
        <v>0.44242647098043603</v>
      </c>
      <c r="J276" s="17">
        <v>0.45315382016033701</v>
      </c>
      <c r="K276" s="17">
        <v>0.42072165579649301</v>
      </c>
      <c r="L276" s="17">
        <v>0.36116991902215001</v>
      </c>
      <c r="M276" s="17"/>
      <c r="N276" s="17">
        <v>0.40243009548931102</v>
      </c>
      <c r="O276" s="17">
        <v>0.39060034788114201</v>
      </c>
      <c r="P276" s="17">
        <v>0.41638522606394701</v>
      </c>
      <c r="Q276" s="17">
        <v>0.45185927570907197</v>
      </c>
      <c r="R276" s="17">
        <v>0.35300206704917603</v>
      </c>
      <c r="S276" s="17"/>
      <c r="T276" s="17">
        <v>0.38214060792099402</v>
      </c>
      <c r="U276" s="17">
        <v>0.41560896094114602</v>
      </c>
      <c r="V276" s="17"/>
      <c r="W276" s="17">
        <v>0.39997027722256701</v>
      </c>
      <c r="X276" s="17">
        <v>0.414242377020902</v>
      </c>
      <c r="Y276" s="17"/>
      <c r="Z276" s="17">
        <v>0.40245147264314601</v>
      </c>
      <c r="AA276" s="17">
        <v>0.37519381147499498</v>
      </c>
      <c r="AB276" s="17">
        <v>0.42078858463213598</v>
      </c>
      <c r="AC276" s="17"/>
      <c r="AD276" s="17">
        <v>0.39823433464142899</v>
      </c>
      <c r="AE276" s="17">
        <v>0.42885301532206899</v>
      </c>
      <c r="AF276" s="17"/>
      <c r="AG276" s="17">
        <v>0.24757855184204999</v>
      </c>
      <c r="AH276" s="17">
        <v>0.33241289023194598</v>
      </c>
      <c r="AI276" s="17">
        <v>0.53720941465490102</v>
      </c>
      <c r="AJ276" s="17"/>
      <c r="AK276" s="17">
        <v>0.29720936987018698</v>
      </c>
      <c r="AL276" s="17">
        <v>0.403501746389543</v>
      </c>
      <c r="AM276" s="17">
        <v>0.71461646369545595</v>
      </c>
      <c r="AN276" s="17"/>
      <c r="AO276" s="17">
        <v>0</v>
      </c>
      <c r="AP276" s="17">
        <v>0</v>
      </c>
      <c r="AQ276" s="17">
        <v>1</v>
      </c>
      <c r="AR276" s="17"/>
      <c r="AS276" s="17">
        <v>0.48026491078874001</v>
      </c>
      <c r="AT276" s="17">
        <v>0.34801749542572402</v>
      </c>
      <c r="AU276" s="17">
        <v>0.43432096233765199</v>
      </c>
      <c r="AV276" s="17">
        <v>0.43073738270951401</v>
      </c>
      <c r="AW276" s="17">
        <v>0.47073316265649601</v>
      </c>
      <c r="AX276" s="17">
        <v>0.49509903268752198</v>
      </c>
      <c r="AY276" s="17">
        <v>0.368932234748793</v>
      </c>
      <c r="AZ276" s="17">
        <v>0.32622641934191798</v>
      </c>
      <c r="BA276" s="17">
        <v>0.36289611508334702</v>
      </c>
      <c r="BB276" s="17">
        <v>0.44198518863330299</v>
      </c>
      <c r="BC276" s="17">
        <v>0.30721484442746699</v>
      </c>
      <c r="BD276" s="17">
        <v>0.31163107184275801</v>
      </c>
      <c r="BE276" s="17">
        <v>0.40843701149300798</v>
      </c>
      <c r="BF276" s="17">
        <v>0.39721111173498103</v>
      </c>
      <c r="BG276" s="17">
        <v>0.196091183978335</v>
      </c>
    </row>
    <row r="277" spans="2:59" x14ac:dyDescent="0.35">
      <c r="B277" t="s">
        <v>133</v>
      </c>
      <c r="C277" s="17">
        <v>3.9273027954322803E-2</v>
      </c>
      <c r="D277" s="17">
        <v>2.45808106844351E-2</v>
      </c>
      <c r="E277" s="17">
        <v>5.3121842091788503E-2</v>
      </c>
      <c r="F277" s="17"/>
      <c r="G277" s="17">
        <v>6.2028556188850503E-2</v>
      </c>
      <c r="H277" s="17">
        <v>5.5032742054785297E-2</v>
      </c>
      <c r="I277" s="17">
        <v>6.2726720724928298E-2</v>
      </c>
      <c r="J277" s="17">
        <v>3.5690198215486003E-2</v>
      </c>
      <c r="K277" s="17">
        <v>2.4736854491237699E-2</v>
      </c>
      <c r="L277" s="17">
        <v>2.41601429615627E-2</v>
      </c>
      <c r="M277" s="17"/>
      <c r="N277" s="17">
        <v>3.78388893003552E-2</v>
      </c>
      <c r="O277" s="17">
        <v>3.9540050339693503E-2</v>
      </c>
      <c r="P277" s="17">
        <v>5.6232754333388597E-2</v>
      </c>
      <c r="Q277" s="17">
        <v>1.6734252308257501E-2</v>
      </c>
      <c r="R277" s="17">
        <v>5.9090549792280303E-2</v>
      </c>
      <c r="S277" s="17"/>
      <c r="T277" s="17">
        <v>2.64889434902057E-2</v>
      </c>
      <c r="U277" s="17">
        <v>4.2492491768024603E-2</v>
      </c>
      <c r="V277" s="17"/>
      <c r="W277" s="17">
        <v>1.9503118894528399E-2</v>
      </c>
      <c r="X277" s="17">
        <v>4.4431704239940001E-2</v>
      </c>
      <c r="Y277" s="17"/>
      <c r="Z277" s="17">
        <v>2.1117341646110899E-2</v>
      </c>
      <c r="AA277" s="17">
        <v>4.4359587262640901E-2</v>
      </c>
      <c r="AB277" s="17">
        <v>2.2947752321924999E-2</v>
      </c>
      <c r="AC277" s="17"/>
      <c r="AD277" s="17">
        <v>2.5341762685742699E-2</v>
      </c>
      <c r="AE277" s="17">
        <v>6.5425166750855093E-2</v>
      </c>
      <c r="AF277" s="17"/>
      <c r="AG277" s="17">
        <v>2.8622182673425801E-3</v>
      </c>
      <c r="AH277" s="17">
        <v>2.4445176665497999E-2</v>
      </c>
      <c r="AI277" s="17">
        <v>2.48617726664381E-2</v>
      </c>
      <c r="AJ277" s="17"/>
      <c r="AK277" s="17">
        <v>1.13850977765252E-2</v>
      </c>
      <c r="AL277" s="17">
        <v>2.13786398413175E-2</v>
      </c>
      <c r="AM277" s="17">
        <v>3.62451625435809E-2</v>
      </c>
      <c r="AN277" s="17"/>
      <c r="AO277" s="17">
        <v>0</v>
      </c>
      <c r="AP277" s="17">
        <v>0</v>
      </c>
      <c r="AQ277" s="17">
        <v>0</v>
      </c>
      <c r="AR277" s="17"/>
      <c r="AS277" s="17">
        <v>9.2988020701005494E-2</v>
      </c>
      <c r="AT277" s="17">
        <v>8.3181512508701302E-2</v>
      </c>
      <c r="AU277" s="17">
        <v>4.8834565771691603E-2</v>
      </c>
      <c r="AV277" s="17">
        <v>1.96100064597894E-2</v>
      </c>
      <c r="AW277" s="17">
        <v>1.23217128442158E-2</v>
      </c>
      <c r="AX277" s="17">
        <v>6.6552008818464695E-2</v>
      </c>
      <c r="AY277" s="17">
        <v>2.5249692391886701E-2</v>
      </c>
      <c r="AZ277" s="17">
        <v>2.3829416505772898E-2</v>
      </c>
      <c r="BA277" s="17">
        <v>5.2616693031703798E-2</v>
      </c>
      <c r="BB277" s="17">
        <v>0</v>
      </c>
      <c r="BC277" s="17">
        <v>1.8243136463042701E-2</v>
      </c>
      <c r="BD277" s="17">
        <v>0</v>
      </c>
      <c r="BE277" s="17">
        <v>0</v>
      </c>
      <c r="BF277" s="17">
        <v>0</v>
      </c>
      <c r="BG277" s="17">
        <v>0</v>
      </c>
    </row>
    <row r="278" spans="2:59"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row>
    <row r="279" spans="2:59" x14ac:dyDescent="0.35">
      <c r="B279" s="6" t="s">
        <v>173</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row>
    <row r="280" spans="2:59" x14ac:dyDescent="0.35">
      <c r="B280" s="24" t="s">
        <v>86</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row>
    <row r="281" spans="2:59" x14ac:dyDescent="0.35">
      <c r="B281" t="s">
        <v>157</v>
      </c>
      <c r="C281" s="17">
        <v>3.6119444872902702E-2</v>
      </c>
      <c r="D281" s="17">
        <v>4.3526375481293803E-2</v>
      </c>
      <c r="E281" s="17">
        <v>2.93680837755824E-2</v>
      </c>
      <c r="F281" s="17"/>
      <c r="G281" s="17">
        <v>8.7721364207124702E-2</v>
      </c>
      <c r="H281" s="17">
        <v>8.19836108274693E-2</v>
      </c>
      <c r="I281" s="17">
        <v>3.11190504623143E-2</v>
      </c>
      <c r="J281" s="17">
        <v>1.71101085014627E-2</v>
      </c>
      <c r="K281" s="17">
        <v>5.0849439366081398E-2</v>
      </c>
      <c r="L281" s="17">
        <v>6.7024590512693299E-3</v>
      </c>
      <c r="M281" s="17"/>
      <c r="N281" s="17">
        <v>1.6392271737106098E-2</v>
      </c>
      <c r="O281" s="17">
        <v>4.4570752941803002E-2</v>
      </c>
      <c r="P281" s="17">
        <v>5.01170126929135E-2</v>
      </c>
      <c r="Q281" s="17">
        <v>3.3543412568774203E-2</v>
      </c>
      <c r="R281" s="17">
        <v>4.9631686447632203E-2</v>
      </c>
      <c r="S281" s="17"/>
      <c r="T281" s="17">
        <v>6.2693202449783006E-2</v>
      </c>
      <c r="U281" s="17">
        <v>2.9427276094372901E-2</v>
      </c>
      <c r="V281" s="17"/>
      <c r="W281" s="17">
        <v>6.5743610164021304E-2</v>
      </c>
      <c r="X281" s="17">
        <v>1.8736699431522501E-2</v>
      </c>
      <c r="Y281" s="17"/>
      <c r="Z281" s="17">
        <v>5.03712103317192E-2</v>
      </c>
      <c r="AA281" s="17">
        <v>2.0469216261074299E-2</v>
      </c>
      <c r="AB281" s="17">
        <v>3.3330434809128999E-2</v>
      </c>
      <c r="AC281" s="17"/>
      <c r="AD281" s="17">
        <v>4.4013970471064798E-2</v>
      </c>
      <c r="AE281" s="17">
        <v>2.1299633090153001E-2</v>
      </c>
      <c r="AF281" s="17"/>
      <c r="AG281" s="17">
        <v>9.8118461122531697E-2</v>
      </c>
      <c r="AH281" s="17">
        <v>2.04205589649997E-2</v>
      </c>
      <c r="AI281" s="17">
        <v>3.34699469152561E-2</v>
      </c>
      <c r="AJ281" s="17"/>
      <c r="AK281" s="17">
        <v>5.6667522876722401E-2</v>
      </c>
      <c r="AL281" s="17">
        <v>2.82431273363698E-2</v>
      </c>
      <c r="AM281" s="17">
        <v>2.8309403617721302E-2</v>
      </c>
      <c r="AN281" s="17"/>
      <c r="AO281" s="17">
        <v>0.148309565695558</v>
      </c>
      <c r="AP281" s="17">
        <v>2.9493766113631501E-2</v>
      </c>
      <c r="AQ281" s="17">
        <v>2.4877799179469199E-2</v>
      </c>
      <c r="AR281" s="17"/>
      <c r="AS281" s="17">
        <v>4.6329996910368203E-2</v>
      </c>
      <c r="AT281" s="17">
        <v>5.7135631371749998E-2</v>
      </c>
      <c r="AU281" s="17">
        <v>2.6368890119510002E-2</v>
      </c>
      <c r="AV281" s="17">
        <v>1.3782616390807001E-2</v>
      </c>
      <c r="AW281" s="17">
        <v>2.2748253820984402E-2</v>
      </c>
      <c r="AX281" s="17">
        <v>4.7455497954246299E-2</v>
      </c>
      <c r="AY281" s="17">
        <v>4.0501480094278203E-2</v>
      </c>
      <c r="AZ281" s="17">
        <v>4.5004684526499902E-2</v>
      </c>
      <c r="BA281" s="17">
        <v>7.9009772991060198E-2</v>
      </c>
      <c r="BB281" s="17">
        <v>2.6401773483800201E-2</v>
      </c>
      <c r="BC281" s="17">
        <v>7.59725567766512E-3</v>
      </c>
      <c r="BD281" s="17">
        <v>0</v>
      </c>
      <c r="BE281" s="17">
        <v>0.15938343441127001</v>
      </c>
      <c r="BF281" s="17">
        <v>0</v>
      </c>
      <c r="BG281" s="17">
        <v>0.168203716972715</v>
      </c>
    </row>
    <row r="282" spans="2:59" x14ac:dyDescent="0.35">
      <c r="B282" t="s">
        <v>158</v>
      </c>
      <c r="C282" s="17">
        <v>0.303882556627948</v>
      </c>
      <c r="D282" s="17">
        <v>0.32200529838131398</v>
      </c>
      <c r="E282" s="17">
        <v>0.28619174855887303</v>
      </c>
      <c r="F282" s="17"/>
      <c r="G282" s="17">
        <v>0.31187199701194002</v>
      </c>
      <c r="H282" s="17">
        <v>0.49083416552803</v>
      </c>
      <c r="I282" s="17">
        <v>0.30131589468730202</v>
      </c>
      <c r="J282" s="17">
        <v>0.221814977468754</v>
      </c>
      <c r="K282" s="17">
        <v>0.27688843616127201</v>
      </c>
      <c r="L282" s="17">
        <v>0.29155518381387902</v>
      </c>
      <c r="M282" s="17"/>
      <c r="N282" s="17">
        <v>0.310367867284427</v>
      </c>
      <c r="O282" s="17">
        <v>0.31942458532873902</v>
      </c>
      <c r="P282" s="17">
        <v>0.29799905629315498</v>
      </c>
      <c r="Q282" s="17">
        <v>0.27013266400813801</v>
      </c>
      <c r="R282" s="17">
        <v>0.34205310977069497</v>
      </c>
      <c r="S282" s="17"/>
      <c r="T282" s="17">
        <v>0.34324345806887802</v>
      </c>
      <c r="U282" s="17">
        <v>0.29397015357558598</v>
      </c>
      <c r="V282" s="17"/>
      <c r="W282" s="17">
        <v>0.36085876797836902</v>
      </c>
      <c r="X282" s="17">
        <v>0.27505543631710799</v>
      </c>
      <c r="Y282" s="17"/>
      <c r="Z282" s="17">
        <v>0.40814212882033102</v>
      </c>
      <c r="AA282" s="17">
        <v>0.27134408757434902</v>
      </c>
      <c r="AB282" s="17">
        <v>0.27308551605876302</v>
      </c>
      <c r="AC282" s="17"/>
      <c r="AD282" s="17">
        <v>0.35911488352009602</v>
      </c>
      <c r="AE282" s="17">
        <v>0.20019897505143</v>
      </c>
      <c r="AF282" s="17"/>
      <c r="AG282" s="17">
        <v>0.34954120774761899</v>
      </c>
      <c r="AH282" s="17">
        <v>0.38743418035819499</v>
      </c>
      <c r="AI282" s="17">
        <v>0.237141876627457</v>
      </c>
      <c r="AJ282" s="17"/>
      <c r="AK282" s="17">
        <v>0.41389507745634602</v>
      </c>
      <c r="AL282" s="17">
        <v>0.308327040499566</v>
      </c>
      <c r="AM282" s="17">
        <v>0.115625716560188</v>
      </c>
      <c r="AN282" s="17"/>
      <c r="AO282" s="17">
        <v>0.47340171092189198</v>
      </c>
      <c r="AP282" s="17">
        <v>0.39069536380384401</v>
      </c>
      <c r="AQ282" s="17">
        <v>0.18531689099012999</v>
      </c>
      <c r="AR282" s="17"/>
      <c r="AS282" s="17">
        <v>0.208000816780262</v>
      </c>
      <c r="AT282" s="17">
        <v>0.34575930015204098</v>
      </c>
      <c r="AU282" s="17">
        <v>0.32357984334187301</v>
      </c>
      <c r="AV282" s="17">
        <v>0.30350806972607502</v>
      </c>
      <c r="AW282" s="17">
        <v>0.21493705312633099</v>
      </c>
      <c r="AX282" s="17">
        <v>0.38826731734277298</v>
      </c>
      <c r="AY282" s="17">
        <v>0.36216827406646701</v>
      </c>
      <c r="AZ282" s="17">
        <v>0.22168726901475699</v>
      </c>
      <c r="BA282" s="17">
        <v>0.36963282082002602</v>
      </c>
      <c r="BB282" s="17">
        <v>0.30617848597832897</v>
      </c>
      <c r="BC282" s="17">
        <v>0.42966738749674199</v>
      </c>
      <c r="BD282" s="17">
        <v>0.28691534615603198</v>
      </c>
      <c r="BE282" s="17">
        <v>0.362775294209987</v>
      </c>
      <c r="BF282" s="17">
        <v>0.387925747927793</v>
      </c>
      <c r="BG282" s="17">
        <v>0.461337011636339</v>
      </c>
    </row>
    <row r="283" spans="2:59" x14ac:dyDescent="0.35">
      <c r="B283" t="s">
        <v>159</v>
      </c>
      <c r="C283" s="17">
        <v>0.57686825439007205</v>
      </c>
      <c r="D283" s="17">
        <v>0.57973596052099496</v>
      </c>
      <c r="E283" s="17">
        <v>0.57451343543011502</v>
      </c>
      <c r="F283" s="17"/>
      <c r="G283" s="17">
        <v>0.45146191616305398</v>
      </c>
      <c r="H283" s="17">
        <v>0.31657150854626098</v>
      </c>
      <c r="I283" s="17">
        <v>0.56292246926063605</v>
      </c>
      <c r="J283" s="17">
        <v>0.68723558814401497</v>
      </c>
      <c r="K283" s="17">
        <v>0.60510729750221404</v>
      </c>
      <c r="L283" s="17">
        <v>0.64599939501061199</v>
      </c>
      <c r="M283" s="17"/>
      <c r="N283" s="17">
        <v>0.58319441437208097</v>
      </c>
      <c r="O283" s="17">
        <v>0.57467690603789801</v>
      </c>
      <c r="P283" s="17">
        <v>0.52695326716327895</v>
      </c>
      <c r="Q283" s="17">
        <v>0.65424566591024202</v>
      </c>
      <c r="R283" s="17">
        <v>0.492464054832292</v>
      </c>
      <c r="S283" s="17"/>
      <c r="T283" s="17">
        <v>0.53094983182145805</v>
      </c>
      <c r="U283" s="17">
        <v>0.58843206251859903</v>
      </c>
      <c r="V283" s="17"/>
      <c r="W283" s="17">
        <v>0.52139634433104498</v>
      </c>
      <c r="X283" s="17">
        <v>0.61214500563563301</v>
      </c>
      <c r="Y283" s="17"/>
      <c r="Z283" s="17">
        <v>0.49049285015653399</v>
      </c>
      <c r="AA283" s="17">
        <v>0.61076100064889605</v>
      </c>
      <c r="AB283" s="17">
        <v>0.630184063874348</v>
      </c>
      <c r="AC283" s="17"/>
      <c r="AD283" s="17">
        <v>0.524944090060948</v>
      </c>
      <c r="AE283" s="17">
        <v>0.67434166590365796</v>
      </c>
      <c r="AF283" s="17"/>
      <c r="AG283" s="17">
        <v>0.50832039079950997</v>
      </c>
      <c r="AH283" s="17">
        <v>0.51533683338080205</v>
      </c>
      <c r="AI283" s="17">
        <v>0.68919909032594495</v>
      </c>
      <c r="AJ283" s="17"/>
      <c r="AK283" s="17">
        <v>0.47827061765512902</v>
      </c>
      <c r="AL283" s="17">
        <v>0.60478342635983096</v>
      </c>
      <c r="AM283" s="17">
        <v>0.76612779797483099</v>
      </c>
      <c r="AN283" s="17"/>
      <c r="AO283" s="17">
        <v>0.30600059911041799</v>
      </c>
      <c r="AP283" s="17">
        <v>0.50571824097661799</v>
      </c>
      <c r="AQ283" s="17">
        <v>0.73238205330695005</v>
      </c>
      <c r="AR283" s="17"/>
      <c r="AS283" s="17">
        <v>0.59837500699991397</v>
      </c>
      <c r="AT283" s="17">
        <v>0.46252254387914399</v>
      </c>
      <c r="AU283" s="17">
        <v>0.54563958768281196</v>
      </c>
      <c r="AV283" s="17">
        <v>0.638655886302395</v>
      </c>
      <c r="AW283" s="17">
        <v>0.69602121019364505</v>
      </c>
      <c r="AX283" s="17">
        <v>0.50864250795073795</v>
      </c>
      <c r="AY283" s="17">
        <v>0.573420428999321</v>
      </c>
      <c r="AZ283" s="17">
        <v>0.64160993525214405</v>
      </c>
      <c r="BA283" s="17">
        <v>0.49513415417446</v>
      </c>
      <c r="BB283" s="17">
        <v>0.62377750830328604</v>
      </c>
      <c r="BC283" s="17">
        <v>0.53911116208092102</v>
      </c>
      <c r="BD283" s="17">
        <v>0.57313974606226203</v>
      </c>
      <c r="BE283" s="17">
        <v>0.39896735746408701</v>
      </c>
      <c r="BF283" s="17">
        <v>0.44887063839733699</v>
      </c>
      <c r="BG283" s="17">
        <v>0.28713105219387702</v>
      </c>
    </row>
    <row r="284" spans="2:59" x14ac:dyDescent="0.35">
      <c r="B284" t="s">
        <v>133</v>
      </c>
      <c r="C284" s="17">
        <v>8.3129744109077502E-2</v>
      </c>
      <c r="D284" s="17">
        <v>5.4732365616396703E-2</v>
      </c>
      <c r="E284" s="17">
        <v>0.10992673223542899</v>
      </c>
      <c r="F284" s="17"/>
      <c r="G284" s="17">
        <v>0.148944722617881</v>
      </c>
      <c r="H284" s="17">
        <v>0.11061071509824</v>
      </c>
      <c r="I284" s="17">
        <v>0.104642585589748</v>
      </c>
      <c r="J284" s="17">
        <v>7.3839325885768803E-2</v>
      </c>
      <c r="K284" s="17">
        <v>6.7154826970432402E-2</v>
      </c>
      <c r="L284" s="17">
        <v>5.5742962124240597E-2</v>
      </c>
      <c r="M284" s="17"/>
      <c r="N284" s="17">
        <v>9.0045446606385998E-2</v>
      </c>
      <c r="O284" s="17">
        <v>6.1327755691560598E-2</v>
      </c>
      <c r="P284" s="17">
        <v>0.124930663850653</v>
      </c>
      <c r="Q284" s="17">
        <v>4.2078257512846301E-2</v>
      </c>
      <c r="R284" s="17">
        <v>0.11585114894938101</v>
      </c>
      <c r="S284" s="17"/>
      <c r="T284" s="17">
        <v>6.3113507659880802E-2</v>
      </c>
      <c r="U284" s="17">
        <v>8.8170507811442395E-2</v>
      </c>
      <c r="V284" s="17"/>
      <c r="W284" s="17">
        <v>5.2001277526564901E-2</v>
      </c>
      <c r="X284" s="17">
        <v>9.4062858615737294E-2</v>
      </c>
      <c r="Y284" s="17"/>
      <c r="Z284" s="17">
        <v>5.0993810691416001E-2</v>
      </c>
      <c r="AA284" s="17">
        <v>9.7425695515681102E-2</v>
      </c>
      <c r="AB284" s="17">
        <v>6.3399985257759403E-2</v>
      </c>
      <c r="AC284" s="17"/>
      <c r="AD284" s="17">
        <v>7.19270559478912E-2</v>
      </c>
      <c r="AE284" s="17">
        <v>0.104159725954759</v>
      </c>
      <c r="AF284" s="17"/>
      <c r="AG284" s="17">
        <v>4.4019940330339E-2</v>
      </c>
      <c r="AH284" s="17">
        <v>7.6808427296003401E-2</v>
      </c>
      <c r="AI284" s="17">
        <v>4.0189086131342103E-2</v>
      </c>
      <c r="AJ284" s="17"/>
      <c r="AK284" s="17">
        <v>5.11667820118029E-2</v>
      </c>
      <c r="AL284" s="17">
        <v>5.8646405804232998E-2</v>
      </c>
      <c r="AM284" s="17">
        <v>8.9937081847259404E-2</v>
      </c>
      <c r="AN284" s="17"/>
      <c r="AO284" s="17">
        <v>7.2288124272132395E-2</v>
      </c>
      <c r="AP284" s="17">
        <v>7.4092629105905597E-2</v>
      </c>
      <c r="AQ284" s="17">
        <v>5.7423256523450601E-2</v>
      </c>
      <c r="AR284" s="17"/>
      <c r="AS284" s="17">
        <v>0.14729417930945601</v>
      </c>
      <c r="AT284" s="17">
        <v>0.13458252459706499</v>
      </c>
      <c r="AU284" s="17">
        <v>0.104411678855804</v>
      </c>
      <c r="AV284" s="17">
        <v>4.4053427580722997E-2</v>
      </c>
      <c r="AW284" s="17">
        <v>6.6293482859039299E-2</v>
      </c>
      <c r="AX284" s="17">
        <v>5.5634676752243602E-2</v>
      </c>
      <c r="AY284" s="17">
        <v>2.3909816839934001E-2</v>
      </c>
      <c r="AZ284" s="17">
        <v>9.1698111206598404E-2</v>
      </c>
      <c r="BA284" s="17">
        <v>5.6223252014454099E-2</v>
      </c>
      <c r="BB284" s="17">
        <v>4.3642232234585597E-2</v>
      </c>
      <c r="BC284" s="17">
        <v>2.3624194744671801E-2</v>
      </c>
      <c r="BD284" s="17">
        <v>0.13994490778170501</v>
      </c>
      <c r="BE284" s="17">
        <v>7.8873913914655994E-2</v>
      </c>
      <c r="BF284" s="17">
        <v>0.16320361367486899</v>
      </c>
      <c r="BG284" s="17">
        <v>8.3328219197069994E-2</v>
      </c>
    </row>
    <row r="285" spans="2:59" x14ac:dyDescent="0.35">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row>
    <row r="286" spans="2:59" x14ac:dyDescent="0.35">
      <c r="B286" s="6" t="s">
        <v>178</v>
      </c>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row>
    <row r="287" spans="2:59" x14ac:dyDescent="0.35">
      <c r="B287" s="24" t="s">
        <v>86</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row>
    <row r="288" spans="2:59" x14ac:dyDescent="0.35">
      <c r="B288" t="s">
        <v>174</v>
      </c>
      <c r="C288" s="17">
        <v>0.100012430833785</v>
      </c>
      <c r="D288" s="17">
        <v>0.112857595929663</v>
      </c>
      <c r="E288" s="17">
        <v>8.63982055617456E-2</v>
      </c>
      <c r="F288" s="17"/>
      <c r="G288" s="17">
        <v>0.107089133803924</v>
      </c>
      <c r="H288" s="17">
        <v>0.101544606505495</v>
      </c>
      <c r="I288" s="17">
        <v>7.3733035484835202E-2</v>
      </c>
      <c r="J288" s="17">
        <v>4.7054017417192402E-2</v>
      </c>
      <c r="K288" s="17">
        <v>9.3473897984923296E-2</v>
      </c>
      <c r="L288" s="17">
        <v>0.151769077981942</v>
      </c>
      <c r="M288" s="17"/>
      <c r="N288" s="17">
        <v>0.101524300249924</v>
      </c>
      <c r="O288" s="17">
        <v>0.107701691077407</v>
      </c>
      <c r="P288" s="17">
        <v>8.6711941931522402E-2</v>
      </c>
      <c r="Q288" s="17">
        <v>8.6878992709469097E-2</v>
      </c>
      <c r="R288" s="17">
        <v>0.13454562681895699</v>
      </c>
      <c r="S288" s="17"/>
      <c r="T288" s="17">
        <v>0.103972881353353</v>
      </c>
      <c r="U288" s="17">
        <v>9.9015055764064705E-2</v>
      </c>
      <c r="V288" s="17"/>
      <c r="W288" s="17">
        <v>0.113057729324058</v>
      </c>
      <c r="X288" s="17">
        <v>8.6257716860442202E-2</v>
      </c>
      <c r="Y288" s="17"/>
      <c r="Z288" s="17">
        <v>5.8208400801782897E-2</v>
      </c>
      <c r="AA288" s="17">
        <v>8.4178462476672794E-2</v>
      </c>
      <c r="AB288" s="17">
        <v>0.16358682163632399</v>
      </c>
      <c r="AC288" s="17"/>
      <c r="AD288" s="17">
        <v>0.118846866414971</v>
      </c>
      <c r="AE288" s="17">
        <v>6.4655931335893799E-2</v>
      </c>
      <c r="AF288" s="17"/>
      <c r="AG288" s="17">
        <v>0.45677516360339998</v>
      </c>
      <c r="AH288" s="17">
        <v>7.2294354858783993E-2</v>
      </c>
      <c r="AI288" s="17">
        <v>3.7370363836697597E-2</v>
      </c>
      <c r="AJ288" s="17"/>
      <c r="AK288" s="17">
        <v>0.15178538983564799</v>
      </c>
      <c r="AL288" s="17">
        <v>7.6959879877976298E-2</v>
      </c>
      <c r="AM288" s="17">
        <v>0.100398943515348</v>
      </c>
      <c r="AN288" s="17"/>
      <c r="AO288" s="17">
        <v>0.244410375915247</v>
      </c>
      <c r="AP288" s="17">
        <v>9.4698904493870306E-2</v>
      </c>
      <c r="AQ288" s="17">
        <v>8.2599814851265496E-2</v>
      </c>
      <c r="AR288" s="17"/>
      <c r="AS288" s="17">
        <v>5.99273147176725E-2</v>
      </c>
      <c r="AT288" s="17">
        <v>0.116893620381325</v>
      </c>
      <c r="AU288" s="17">
        <v>0.131012333209619</v>
      </c>
      <c r="AV288" s="17">
        <v>5.9833389496305601E-2</v>
      </c>
      <c r="AW288" s="17">
        <v>6.8074399865757307E-2</v>
      </c>
      <c r="AX288" s="17">
        <v>0.108469491226277</v>
      </c>
      <c r="AY288" s="17">
        <v>9.0301222515824703E-2</v>
      </c>
      <c r="AZ288" s="17">
        <v>0.137174026264934</v>
      </c>
      <c r="BA288" s="17">
        <v>5.0853735387949899E-2</v>
      </c>
      <c r="BB288" s="17">
        <v>0.131571689738324</v>
      </c>
      <c r="BC288" s="17">
        <v>0.11559367185441199</v>
      </c>
      <c r="BD288" s="17">
        <v>0.18984190143271901</v>
      </c>
      <c r="BE288" s="17">
        <v>0.37343703099541398</v>
      </c>
      <c r="BF288" s="17">
        <v>7.3370668110223206E-2</v>
      </c>
      <c r="BG288" s="17">
        <v>0.206712676580182</v>
      </c>
    </row>
    <row r="289" spans="2:59" x14ac:dyDescent="0.35">
      <c r="B289" t="s">
        <v>175</v>
      </c>
      <c r="C289" s="17">
        <v>0.285293572752429</v>
      </c>
      <c r="D289" s="17">
        <v>0.32643819678764602</v>
      </c>
      <c r="E289" s="17">
        <v>0.246079394411476</v>
      </c>
      <c r="F289" s="17"/>
      <c r="G289" s="17">
        <v>0.26699008287708298</v>
      </c>
      <c r="H289" s="17">
        <v>0.29281974034745301</v>
      </c>
      <c r="I289" s="17">
        <v>0.27811187101782298</v>
      </c>
      <c r="J289" s="17">
        <v>0.276138738856126</v>
      </c>
      <c r="K289" s="17">
        <v>0.23091558244743199</v>
      </c>
      <c r="L289" s="17">
        <v>0.33106921336325301</v>
      </c>
      <c r="M289" s="17"/>
      <c r="N289" s="17">
        <v>0.25928456742066402</v>
      </c>
      <c r="O289" s="17">
        <v>0.35330454372681003</v>
      </c>
      <c r="P289" s="17">
        <v>0.33507016322244199</v>
      </c>
      <c r="Q289" s="17">
        <v>0.25692453780239499</v>
      </c>
      <c r="R289" s="17">
        <v>0.19622303037038499</v>
      </c>
      <c r="S289" s="17"/>
      <c r="T289" s="17">
        <v>0.31692174881268997</v>
      </c>
      <c r="U289" s="17">
        <v>0.27732853085950199</v>
      </c>
      <c r="V289" s="17"/>
      <c r="W289" s="17">
        <v>0.31924078656660498</v>
      </c>
      <c r="X289" s="17">
        <v>0.26699648076199001</v>
      </c>
      <c r="Y289" s="17"/>
      <c r="Z289" s="17">
        <v>0.21317362376069501</v>
      </c>
      <c r="AA289" s="17">
        <v>0.245984459756243</v>
      </c>
      <c r="AB289" s="17">
        <v>0.41992988175170298</v>
      </c>
      <c r="AC289" s="17"/>
      <c r="AD289" s="17">
        <v>0.28548815424131702</v>
      </c>
      <c r="AE289" s="17">
        <v>0.28492829924664698</v>
      </c>
      <c r="AF289" s="17"/>
      <c r="AG289" s="17">
        <v>0.40187467578760699</v>
      </c>
      <c r="AH289" s="17">
        <v>0.43318539231707498</v>
      </c>
      <c r="AI289" s="17">
        <v>0.14640401150775101</v>
      </c>
      <c r="AJ289" s="17"/>
      <c r="AK289" s="17">
        <v>0.28235174033629401</v>
      </c>
      <c r="AL289" s="17">
        <v>0.31370708680506698</v>
      </c>
      <c r="AM289" s="17">
        <v>0.22610124362349501</v>
      </c>
      <c r="AN289" s="17"/>
      <c r="AO289" s="17">
        <v>0.26270693872788697</v>
      </c>
      <c r="AP289" s="17">
        <v>0.34815363227532098</v>
      </c>
      <c r="AQ289" s="17">
        <v>0.23007895691851801</v>
      </c>
      <c r="AR289" s="17"/>
      <c r="AS289" s="17">
        <v>0.29409815092796499</v>
      </c>
      <c r="AT289" s="17">
        <v>0.202945878377183</v>
      </c>
      <c r="AU289" s="17">
        <v>0.24460267078067199</v>
      </c>
      <c r="AV289" s="17">
        <v>0.31063681314178099</v>
      </c>
      <c r="AW289" s="17">
        <v>0.25568112354122802</v>
      </c>
      <c r="AX289" s="17">
        <v>0.28794808809849398</v>
      </c>
      <c r="AY289" s="17">
        <v>0.35367038906767401</v>
      </c>
      <c r="AZ289" s="17">
        <v>0.33407309639379201</v>
      </c>
      <c r="BA289" s="17">
        <v>0.24860947319761401</v>
      </c>
      <c r="BB289" s="17">
        <v>0.246107546431444</v>
      </c>
      <c r="BC289" s="17">
        <v>0.28890677714228502</v>
      </c>
      <c r="BD289" s="17">
        <v>0.39107008266869497</v>
      </c>
      <c r="BE289" s="17">
        <v>0.23769125024806301</v>
      </c>
      <c r="BF289" s="17">
        <v>0.37173521026357198</v>
      </c>
      <c r="BG289" s="17">
        <v>0.35738333606483302</v>
      </c>
    </row>
    <row r="290" spans="2:59" x14ac:dyDescent="0.35">
      <c r="B290" t="s">
        <v>113</v>
      </c>
      <c r="C290" s="17">
        <v>0.18260086572308601</v>
      </c>
      <c r="D290" s="17">
        <v>0.167063654057371</v>
      </c>
      <c r="E290" s="17">
        <v>0.19782735241215599</v>
      </c>
      <c r="F290" s="17"/>
      <c r="G290" s="17">
        <v>0.18976809650314799</v>
      </c>
      <c r="H290" s="17">
        <v>0.175857636738461</v>
      </c>
      <c r="I290" s="17">
        <v>0.25341478028277498</v>
      </c>
      <c r="J290" s="17">
        <v>0.14662175839925901</v>
      </c>
      <c r="K290" s="17">
        <v>0.211550609331804</v>
      </c>
      <c r="L290" s="17">
        <v>0.15214591687985299</v>
      </c>
      <c r="M290" s="17"/>
      <c r="N290" s="17">
        <v>0.18123087526739001</v>
      </c>
      <c r="O290" s="17">
        <v>0.171333791837016</v>
      </c>
      <c r="P290" s="17">
        <v>0.18884729041923301</v>
      </c>
      <c r="Q290" s="17">
        <v>0.189400099788267</v>
      </c>
      <c r="R290" s="17">
        <v>0.18048366452242001</v>
      </c>
      <c r="S290" s="17"/>
      <c r="T290" s="17">
        <v>0.167073772764011</v>
      </c>
      <c r="U290" s="17">
        <v>0.18651111162720399</v>
      </c>
      <c r="V290" s="17"/>
      <c r="W290" s="17">
        <v>0.15272226871019801</v>
      </c>
      <c r="X290" s="17">
        <v>0.19824427708650799</v>
      </c>
      <c r="Y290" s="17"/>
      <c r="Z290" s="17">
        <v>0.159834917740448</v>
      </c>
      <c r="AA290" s="17">
        <v>0.19098562585190701</v>
      </c>
      <c r="AB290" s="17">
        <v>0.17639268265175601</v>
      </c>
      <c r="AC290" s="17"/>
      <c r="AD290" s="17">
        <v>0.14820745430246701</v>
      </c>
      <c r="AE290" s="17">
        <v>0.24716508525502301</v>
      </c>
      <c r="AF290" s="17"/>
      <c r="AG290" s="17">
        <v>8.2798965515335401E-2</v>
      </c>
      <c r="AH290" s="17">
        <v>0.26170526945378603</v>
      </c>
      <c r="AI290" s="17">
        <v>0.122606356093928</v>
      </c>
      <c r="AJ290" s="17"/>
      <c r="AK290" s="17">
        <v>0.165092927492486</v>
      </c>
      <c r="AL290" s="17">
        <v>0.17178872597876199</v>
      </c>
      <c r="AM290" s="17">
        <v>0.20323026673925201</v>
      </c>
      <c r="AN290" s="17"/>
      <c r="AO290" s="17">
        <v>0.198545858022249</v>
      </c>
      <c r="AP290" s="17">
        <v>0.16736026023930001</v>
      </c>
      <c r="AQ290" s="17">
        <v>0.177651150821172</v>
      </c>
      <c r="AR290" s="17"/>
      <c r="AS290" s="17">
        <v>0.26154971303206198</v>
      </c>
      <c r="AT290" s="17">
        <v>0.182487261478427</v>
      </c>
      <c r="AU290" s="17">
        <v>0.16955785991512701</v>
      </c>
      <c r="AV290" s="17">
        <v>0.154196457157427</v>
      </c>
      <c r="AW290" s="17">
        <v>0.249073141187627</v>
      </c>
      <c r="AX290" s="17">
        <v>0.18044720704088499</v>
      </c>
      <c r="AY290" s="17">
        <v>0.131073820999216</v>
      </c>
      <c r="AZ290" s="17">
        <v>0.14658059604529</v>
      </c>
      <c r="BA290" s="17">
        <v>0.29394840565637198</v>
      </c>
      <c r="BB290" s="17">
        <v>0.182758265617115</v>
      </c>
      <c r="BC290" s="17">
        <v>0.104863564609096</v>
      </c>
      <c r="BD290" s="17">
        <v>8.5554912991823398E-2</v>
      </c>
      <c r="BE290" s="17">
        <v>9.8182358712375198E-2</v>
      </c>
      <c r="BF290" s="17">
        <v>0.229329957583851</v>
      </c>
      <c r="BG290" s="17">
        <v>0.12871986097112001</v>
      </c>
    </row>
    <row r="291" spans="2:59" x14ac:dyDescent="0.35">
      <c r="B291" t="s">
        <v>176</v>
      </c>
      <c r="C291" s="17">
        <v>0.140939438318711</v>
      </c>
      <c r="D291" s="17">
        <v>9.8361286678474602E-2</v>
      </c>
      <c r="E291" s="17">
        <v>0.18118515655172801</v>
      </c>
      <c r="F291" s="17"/>
      <c r="G291" s="17">
        <v>0.206942937057222</v>
      </c>
      <c r="H291" s="17">
        <v>0.12891506404800199</v>
      </c>
      <c r="I291" s="17">
        <v>0.11283295619975001</v>
      </c>
      <c r="J291" s="17">
        <v>0.14967128957419301</v>
      </c>
      <c r="K291" s="17">
        <v>0.133835014875966</v>
      </c>
      <c r="L291" s="17">
        <v>0.14022995887849199</v>
      </c>
      <c r="M291" s="17"/>
      <c r="N291" s="17">
        <v>0.14315816870060799</v>
      </c>
      <c r="O291" s="17">
        <v>0.105518339717386</v>
      </c>
      <c r="P291" s="17">
        <v>0.127514277240069</v>
      </c>
      <c r="Q291" s="17">
        <v>0.157265798372271</v>
      </c>
      <c r="R291" s="17">
        <v>0.18925785461495101</v>
      </c>
      <c r="S291" s="17"/>
      <c r="T291" s="17">
        <v>0.109682677221276</v>
      </c>
      <c r="U291" s="17">
        <v>0.14881094539214901</v>
      </c>
      <c r="V291" s="17"/>
      <c r="W291" s="17">
        <v>0.13667751649048801</v>
      </c>
      <c r="X291" s="17">
        <v>0.138544865048256</v>
      </c>
      <c r="Y291" s="17"/>
      <c r="Z291" s="17">
        <v>0.181228745128382</v>
      </c>
      <c r="AA291" s="17">
        <v>0.17448510976130899</v>
      </c>
      <c r="AB291" s="17">
        <v>9.27159198566085E-2</v>
      </c>
      <c r="AC291" s="17"/>
      <c r="AD291" s="17">
        <v>0.14608438975927901</v>
      </c>
      <c r="AE291" s="17">
        <v>0.13128119970354399</v>
      </c>
      <c r="AF291" s="17"/>
      <c r="AG291" s="17">
        <v>2.6662317077679101E-2</v>
      </c>
      <c r="AH291" s="17">
        <v>0.13602166581962999</v>
      </c>
      <c r="AI291" s="17">
        <v>0.167985532512654</v>
      </c>
      <c r="AJ291" s="17"/>
      <c r="AK291" s="17">
        <v>0.139495671316898</v>
      </c>
      <c r="AL291" s="17">
        <v>0.153402257119574</v>
      </c>
      <c r="AM291" s="17">
        <v>8.4772056137301502E-2</v>
      </c>
      <c r="AN291" s="17"/>
      <c r="AO291" s="17">
        <v>6.8787992081841207E-2</v>
      </c>
      <c r="AP291" s="17">
        <v>0.16202189966372799</v>
      </c>
      <c r="AQ291" s="17">
        <v>0.13216345141139901</v>
      </c>
      <c r="AR291" s="17"/>
      <c r="AS291" s="17">
        <v>0.13054306478175501</v>
      </c>
      <c r="AT291" s="17">
        <v>0.18471227133999699</v>
      </c>
      <c r="AU291" s="17">
        <v>0.204851781457323</v>
      </c>
      <c r="AV291" s="17">
        <v>0.138557268058945</v>
      </c>
      <c r="AW291" s="17">
        <v>0.16509572673268999</v>
      </c>
      <c r="AX291" s="17">
        <v>0.112207293912542</v>
      </c>
      <c r="AY291" s="17">
        <v>0.11479378220442001</v>
      </c>
      <c r="AZ291" s="17">
        <v>9.9204862196108801E-2</v>
      </c>
      <c r="BA291" s="17">
        <v>8.2576055198655504E-2</v>
      </c>
      <c r="BB291" s="17">
        <v>0.11075385187739201</v>
      </c>
      <c r="BC291" s="17">
        <v>0.25824643021522398</v>
      </c>
      <c r="BD291" s="17">
        <v>4.7572897775644801E-2</v>
      </c>
      <c r="BE291" s="17">
        <v>3.6871986872233101E-2</v>
      </c>
      <c r="BF291" s="17">
        <v>0.10026673478376601</v>
      </c>
      <c r="BG291" s="17">
        <v>8.9843988240832895E-2</v>
      </c>
    </row>
    <row r="292" spans="2:59" x14ac:dyDescent="0.35">
      <c r="B292" t="s">
        <v>177</v>
      </c>
      <c r="C292" s="17">
        <v>0.26445189774731998</v>
      </c>
      <c r="D292" s="17">
        <v>0.27261292571469797</v>
      </c>
      <c r="E292" s="17">
        <v>0.25793873004977103</v>
      </c>
      <c r="F292" s="17"/>
      <c r="G292" s="17">
        <v>0.19126309933769201</v>
      </c>
      <c r="H292" s="17">
        <v>0.258299708002803</v>
      </c>
      <c r="I292" s="17">
        <v>0.24712854769238601</v>
      </c>
      <c r="J292" s="17">
        <v>0.34326659717879399</v>
      </c>
      <c r="K292" s="17">
        <v>0.310998931167912</v>
      </c>
      <c r="L292" s="17">
        <v>0.21557223252445601</v>
      </c>
      <c r="M292" s="17"/>
      <c r="N292" s="17">
        <v>0.30504908648435197</v>
      </c>
      <c r="O292" s="17">
        <v>0.22402907197626201</v>
      </c>
      <c r="P292" s="17">
        <v>0.22914070827164401</v>
      </c>
      <c r="Q292" s="17">
        <v>0.27529644522747998</v>
      </c>
      <c r="R292" s="17">
        <v>0.27831600010008201</v>
      </c>
      <c r="S292" s="17"/>
      <c r="T292" s="17">
        <v>0.29324087952278499</v>
      </c>
      <c r="U292" s="17">
        <v>0.25720186077208002</v>
      </c>
      <c r="V292" s="17"/>
      <c r="W292" s="17">
        <v>0.26348175360992199</v>
      </c>
      <c r="X292" s="17">
        <v>0.279909181783079</v>
      </c>
      <c r="Y292" s="17"/>
      <c r="Z292" s="17">
        <v>0.37506714627849702</v>
      </c>
      <c r="AA292" s="17">
        <v>0.27664999955625702</v>
      </c>
      <c r="AB292" s="17">
        <v>0.137554702684271</v>
      </c>
      <c r="AC292" s="17"/>
      <c r="AD292" s="17">
        <v>0.28991739945129003</v>
      </c>
      <c r="AE292" s="17">
        <v>0.21664738593549099</v>
      </c>
      <c r="AF292" s="17"/>
      <c r="AG292" s="17">
        <v>3.1888878015978402E-2</v>
      </c>
      <c r="AH292" s="17">
        <v>7.7490326883091501E-2</v>
      </c>
      <c r="AI292" s="17">
        <v>0.51026297989650804</v>
      </c>
      <c r="AJ292" s="17"/>
      <c r="AK292" s="17">
        <v>0.24677058634834401</v>
      </c>
      <c r="AL292" s="17">
        <v>0.26809663430970998</v>
      </c>
      <c r="AM292" s="17">
        <v>0.33933377960134398</v>
      </c>
      <c r="AN292" s="17"/>
      <c r="AO292" s="17">
        <v>0.225548835252776</v>
      </c>
      <c r="AP292" s="17">
        <v>0.205900167680346</v>
      </c>
      <c r="AQ292" s="17">
        <v>0.35857042911683001</v>
      </c>
      <c r="AR292" s="17"/>
      <c r="AS292" s="17">
        <v>0.19006704904517299</v>
      </c>
      <c r="AT292" s="17">
        <v>0.25887642613317802</v>
      </c>
      <c r="AU292" s="17">
        <v>0.24997535463725801</v>
      </c>
      <c r="AV292" s="17">
        <v>0.30424030392144602</v>
      </c>
      <c r="AW292" s="17">
        <v>0.26207560867269802</v>
      </c>
      <c r="AX292" s="17">
        <v>0.286552299076277</v>
      </c>
      <c r="AY292" s="17">
        <v>0.298198612390426</v>
      </c>
      <c r="AZ292" s="17">
        <v>0.245920930894651</v>
      </c>
      <c r="BA292" s="17">
        <v>0.32401233055940898</v>
      </c>
      <c r="BB292" s="17">
        <v>0.31207754133205501</v>
      </c>
      <c r="BC292" s="17">
        <v>0.183676562684568</v>
      </c>
      <c r="BD292" s="17">
        <v>0.28596020513111697</v>
      </c>
      <c r="BE292" s="17">
        <v>0.253817373171915</v>
      </c>
      <c r="BF292" s="17">
        <v>0.22529742925858801</v>
      </c>
      <c r="BG292" s="17">
        <v>0.21734013814303199</v>
      </c>
    </row>
    <row r="293" spans="2:59" x14ac:dyDescent="0.35">
      <c r="B293" t="s">
        <v>133</v>
      </c>
      <c r="C293" s="17">
        <v>2.6701794624669602E-2</v>
      </c>
      <c r="D293" s="17">
        <v>2.2666340832147001E-2</v>
      </c>
      <c r="E293" s="17">
        <v>3.0571161013123301E-2</v>
      </c>
      <c r="F293" s="17"/>
      <c r="G293" s="17">
        <v>3.79466504209309E-2</v>
      </c>
      <c r="H293" s="17">
        <v>4.2563244357785399E-2</v>
      </c>
      <c r="I293" s="17">
        <v>3.4778809322431201E-2</v>
      </c>
      <c r="J293" s="17">
        <v>3.7247598574436297E-2</v>
      </c>
      <c r="K293" s="17">
        <v>1.9225964191963599E-2</v>
      </c>
      <c r="L293" s="17">
        <v>9.21360037200529E-3</v>
      </c>
      <c r="M293" s="17"/>
      <c r="N293" s="17">
        <v>9.7530018770622794E-3</v>
      </c>
      <c r="O293" s="17">
        <v>3.8112561665119102E-2</v>
      </c>
      <c r="P293" s="17">
        <v>3.2715618915089402E-2</v>
      </c>
      <c r="Q293" s="17">
        <v>3.4234126100118202E-2</v>
      </c>
      <c r="R293" s="17">
        <v>2.1173823573205498E-2</v>
      </c>
      <c r="S293" s="17"/>
      <c r="T293" s="17">
        <v>9.1080403258850806E-3</v>
      </c>
      <c r="U293" s="17">
        <v>3.1132495584999201E-2</v>
      </c>
      <c r="V293" s="17"/>
      <c r="W293" s="17">
        <v>1.48199452987289E-2</v>
      </c>
      <c r="X293" s="17">
        <v>3.0047478459725298E-2</v>
      </c>
      <c r="Y293" s="17"/>
      <c r="Z293" s="17">
        <v>1.2487166290195899E-2</v>
      </c>
      <c r="AA293" s="17">
        <v>2.7716342597610199E-2</v>
      </c>
      <c r="AB293" s="17">
        <v>9.8199914193376897E-3</v>
      </c>
      <c r="AC293" s="17"/>
      <c r="AD293" s="17">
        <v>1.1455735830676E-2</v>
      </c>
      <c r="AE293" s="17">
        <v>5.53220985234016E-2</v>
      </c>
      <c r="AF293" s="17"/>
      <c r="AG293" s="17">
        <v>0</v>
      </c>
      <c r="AH293" s="17">
        <v>1.9302990667633E-2</v>
      </c>
      <c r="AI293" s="17">
        <v>1.5370756152461499E-2</v>
      </c>
      <c r="AJ293" s="17"/>
      <c r="AK293" s="17">
        <v>1.45036846703293E-2</v>
      </c>
      <c r="AL293" s="17">
        <v>1.6045415908910302E-2</v>
      </c>
      <c r="AM293" s="17">
        <v>4.6163710383259997E-2</v>
      </c>
      <c r="AN293" s="17"/>
      <c r="AO293" s="17">
        <v>0</v>
      </c>
      <c r="AP293" s="17">
        <v>2.18651356474357E-2</v>
      </c>
      <c r="AQ293" s="17">
        <v>1.89361968808167E-2</v>
      </c>
      <c r="AR293" s="17"/>
      <c r="AS293" s="17">
        <v>6.3814707495371603E-2</v>
      </c>
      <c r="AT293" s="17">
        <v>5.4084542289889598E-2</v>
      </c>
      <c r="AU293" s="17">
        <v>0</v>
      </c>
      <c r="AV293" s="17">
        <v>3.2535768224094902E-2</v>
      </c>
      <c r="AW293" s="17">
        <v>0</v>
      </c>
      <c r="AX293" s="17">
        <v>2.4375620645525401E-2</v>
      </c>
      <c r="AY293" s="17">
        <v>1.19621728224397E-2</v>
      </c>
      <c r="AZ293" s="17">
        <v>3.7046488205224999E-2</v>
      </c>
      <c r="BA293" s="17">
        <v>0</v>
      </c>
      <c r="BB293" s="17">
        <v>1.6731105003668999E-2</v>
      </c>
      <c r="BC293" s="17">
        <v>4.8712993494414401E-2</v>
      </c>
      <c r="BD293" s="17">
        <v>0</v>
      </c>
      <c r="BE293" s="17">
        <v>0</v>
      </c>
      <c r="BF293" s="17">
        <v>0</v>
      </c>
      <c r="BG293" s="17">
        <v>0</v>
      </c>
    </row>
    <row r="294" spans="2:59" x14ac:dyDescent="0.35">
      <c r="B294" t="s">
        <v>118</v>
      </c>
      <c r="C294" s="17">
        <v>0.38530600358621397</v>
      </c>
      <c r="D294" s="17">
        <v>0.43929579271730901</v>
      </c>
      <c r="E294" s="17">
        <v>0.33247759997322202</v>
      </c>
      <c r="F294" s="17"/>
      <c r="G294" s="17">
        <v>0.37407921668100702</v>
      </c>
      <c r="H294" s="17">
        <v>0.39436434685294802</v>
      </c>
      <c r="I294" s="17">
        <v>0.35184490650265798</v>
      </c>
      <c r="J294" s="17">
        <v>0.323192756273318</v>
      </c>
      <c r="K294" s="17">
        <v>0.32438948043235499</v>
      </c>
      <c r="L294" s="17">
        <v>0.48283829134519501</v>
      </c>
      <c r="M294" s="17"/>
      <c r="N294" s="17">
        <v>0.36080886767058801</v>
      </c>
      <c r="O294" s="17">
        <v>0.46100623480421599</v>
      </c>
      <c r="P294" s="17">
        <v>0.42178210515396403</v>
      </c>
      <c r="Q294" s="17">
        <v>0.34380353051186402</v>
      </c>
      <c r="R294" s="17">
        <v>0.33076865718934201</v>
      </c>
      <c r="S294" s="17"/>
      <c r="T294" s="17">
        <v>0.420894630166043</v>
      </c>
      <c r="U294" s="17">
        <v>0.37634358662356698</v>
      </c>
      <c r="V294" s="17"/>
      <c r="W294" s="17">
        <v>0.43229851589066298</v>
      </c>
      <c r="X294" s="17">
        <v>0.35325419762243199</v>
      </c>
      <c r="Y294" s="17"/>
      <c r="Z294" s="17">
        <v>0.27138202456247801</v>
      </c>
      <c r="AA294" s="17">
        <v>0.33016292223291599</v>
      </c>
      <c r="AB294" s="17">
        <v>0.58351670338802697</v>
      </c>
      <c r="AC294" s="17"/>
      <c r="AD294" s="17">
        <v>0.40433502065628801</v>
      </c>
      <c r="AE294" s="17">
        <v>0.34958423058254101</v>
      </c>
      <c r="AF294" s="17"/>
      <c r="AG294" s="17">
        <v>0.85864983939100703</v>
      </c>
      <c r="AH294" s="17">
        <v>0.50547974717585897</v>
      </c>
      <c r="AI294" s="17">
        <v>0.18377437534444899</v>
      </c>
      <c r="AJ294" s="17"/>
      <c r="AK294" s="17">
        <v>0.434137130171942</v>
      </c>
      <c r="AL294" s="17">
        <v>0.39066696668304401</v>
      </c>
      <c r="AM294" s="17">
        <v>0.32650018713884299</v>
      </c>
      <c r="AN294" s="17"/>
      <c r="AO294" s="17">
        <v>0.50711731464313403</v>
      </c>
      <c r="AP294" s="17">
        <v>0.44285253676919101</v>
      </c>
      <c r="AQ294" s="17">
        <v>0.31267877176978298</v>
      </c>
      <c r="AR294" s="17"/>
      <c r="AS294" s="17">
        <v>0.35402546564563703</v>
      </c>
      <c r="AT294" s="17">
        <v>0.31983949875850798</v>
      </c>
      <c r="AU294" s="17">
        <v>0.37561500399029202</v>
      </c>
      <c r="AV294" s="17">
        <v>0.370470202638086</v>
      </c>
      <c r="AW294" s="17">
        <v>0.32375552340698499</v>
      </c>
      <c r="AX294" s="17">
        <v>0.39641757932477101</v>
      </c>
      <c r="AY294" s="17">
        <v>0.44397161158349802</v>
      </c>
      <c r="AZ294" s="17">
        <v>0.47124712265872598</v>
      </c>
      <c r="BA294" s="17">
        <v>0.29946320858556402</v>
      </c>
      <c r="BB294" s="17">
        <v>0.37767923616976801</v>
      </c>
      <c r="BC294" s="17">
        <v>0.40450044899669702</v>
      </c>
      <c r="BD294" s="17">
        <v>0.58091198410141398</v>
      </c>
      <c r="BE294" s="17">
        <v>0.61112828124347696</v>
      </c>
      <c r="BF294" s="17">
        <v>0.445105878373796</v>
      </c>
      <c r="BG294" s="17">
        <v>0.56409601264501497</v>
      </c>
    </row>
    <row r="295" spans="2:59" x14ac:dyDescent="0.35">
      <c r="B295" t="s">
        <v>119</v>
      </c>
      <c r="C295" s="17">
        <v>0.40539133606603101</v>
      </c>
      <c r="D295" s="17">
        <v>0.37097421239317302</v>
      </c>
      <c r="E295" s="17">
        <v>0.43912388660149898</v>
      </c>
      <c r="F295" s="17"/>
      <c r="G295" s="17">
        <v>0.39820603639491398</v>
      </c>
      <c r="H295" s="17">
        <v>0.38721477205080501</v>
      </c>
      <c r="I295" s="17">
        <v>0.35996150389213599</v>
      </c>
      <c r="J295" s="17">
        <v>0.492937886752987</v>
      </c>
      <c r="K295" s="17">
        <v>0.44483394604387799</v>
      </c>
      <c r="L295" s="17">
        <v>0.355802191402947</v>
      </c>
      <c r="M295" s="17"/>
      <c r="N295" s="17">
        <v>0.44820725518496002</v>
      </c>
      <c r="O295" s="17">
        <v>0.32954741169364798</v>
      </c>
      <c r="P295" s="17">
        <v>0.35665498551171299</v>
      </c>
      <c r="Q295" s="17">
        <v>0.43256224359975098</v>
      </c>
      <c r="R295" s="17">
        <v>0.46757385471503299</v>
      </c>
      <c r="S295" s="17"/>
      <c r="T295" s="17">
        <v>0.402923556744061</v>
      </c>
      <c r="U295" s="17">
        <v>0.40601280616422902</v>
      </c>
      <c r="V295" s="17"/>
      <c r="W295" s="17">
        <v>0.40015927010041102</v>
      </c>
      <c r="X295" s="17">
        <v>0.41845404683133502</v>
      </c>
      <c r="Y295" s="17"/>
      <c r="Z295" s="17">
        <v>0.55629589140687796</v>
      </c>
      <c r="AA295" s="17">
        <v>0.45113510931756701</v>
      </c>
      <c r="AB295" s="17">
        <v>0.23027062254087999</v>
      </c>
      <c r="AC295" s="17"/>
      <c r="AD295" s="17">
        <v>0.43600178921056898</v>
      </c>
      <c r="AE295" s="17">
        <v>0.347928585639035</v>
      </c>
      <c r="AF295" s="17"/>
      <c r="AG295" s="17">
        <v>5.8551195093657499E-2</v>
      </c>
      <c r="AH295" s="17">
        <v>0.213511992702722</v>
      </c>
      <c r="AI295" s="17">
        <v>0.67824851240916195</v>
      </c>
      <c r="AJ295" s="17"/>
      <c r="AK295" s="17">
        <v>0.38626625766524197</v>
      </c>
      <c r="AL295" s="17">
        <v>0.42149889142928398</v>
      </c>
      <c r="AM295" s="17">
        <v>0.42410583573864502</v>
      </c>
      <c r="AN295" s="17"/>
      <c r="AO295" s="17">
        <v>0.29433682733461702</v>
      </c>
      <c r="AP295" s="17">
        <v>0.36792206734407301</v>
      </c>
      <c r="AQ295" s="17">
        <v>0.49073388052822903</v>
      </c>
      <c r="AR295" s="17"/>
      <c r="AS295" s="17">
        <v>0.320610113826929</v>
      </c>
      <c r="AT295" s="17">
        <v>0.44358869747317498</v>
      </c>
      <c r="AU295" s="17">
        <v>0.45482713609458097</v>
      </c>
      <c r="AV295" s="17">
        <v>0.44279757198039099</v>
      </c>
      <c r="AW295" s="17">
        <v>0.42717133540538799</v>
      </c>
      <c r="AX295" s="17">
        <v>0.39875959298881902</v>
      </c>
      <c r="AY295" s="17">
        <v>0.41299239459484499</v>
      </c>
      <c r="AZ295" s="17">
        <v>0.34512579309076002</v>
      </c>
      <c r="BA295" s="17">
        <v>0.406588385758064</v>
      </c>
      <c r="BB295" s="17">
        <v>0.42283139320944702</v>
      </c>
      <c r="BC295" s="17">
        <v>0.44192299289979198</v>
      </c>
      <c r="BD295" s="17">
        <v>0.33353310290676202</v>
      </c>
      <c r="BE295" s="17">
        <v>0.29068936004414803</v>
      </c>
      <c r="BF295" s="17">
        <v>0.325564164042354</v>
      </c>
      <c r="BG295" s="17">
        <v>0.307184126383865</v>
      </c>
    </row>
    <row r="296" spans="2:59" x14ac:dyDescent="0.35">
      <c r="B296" t="s">
        <v>120</v>
      </c>
      <c r="C296" s="17">
        <v>-2.00853324798176E-2</v>
      </c>
      <c r="D296" s="17">
        <v>6.8321580324136294E-2</v>
      </c>
      <c r="E296" s="17">
        <v>-0.10664628662827701</v>
      </c>
      <c r="F296" s="17"/>
      <c r="G296" s="17">
        <v>-2.4126819713907E-2</v>
      </c>
      <c r="H296" s="17">
        <v>7.1495748021431198E-3</v>
      </c>
      <c r="I296" s="17">
        <v>-8.1165973894775593E-3</v>
      </c>
      <c r="J296" s="17">
        <v>-0.16974513047966899</v>
      </c>
      <c r="K296" s="17">
        <v>-0.120444465611523</v>
      </c>
      <c r="L296" s="17">
        <v>0.12703609994224699</v>
      </c>
      <c r="M296" s="17"/>
      <c r="N296" s="17">
        <v>-8.73983875143724E-2</v>
      </c>
      <c r="O296" s="17">
        <v>0.131458823110568</v>
      </c>
      <c r="P296" s="17">
        <v>6.5127119642251305E-2</v>
      </c>
      <c r="Q296" s="17">
        <v>-8.8758713087886895E-2</v>
      </c>
      <c r="R296" s="17">
        <v>-0.13680519752569101</v>
      </c>
      <c r="S296" s="17"/>
      <c r="T296" s="17">
        <v>1.7971073421981901E-2</v>
      </c>
      <c r="U296" s="17">
        <v>-2.9669219540662001E-2</v>
      </c>
      <c r="V296" s="17"/>
      <c r="W296" s="17">
        <v>3.2139245790252201E-2</v>
      </c>
      <c r="X296" s="17">
        <v>-6.5199849208902705E-2</v>
      </c>
      <c r="Y296" s="17"/>
      <c r="Z296" s="17">
        <v>-0.28491386684440001</v>
      </c>
      <c r="AA296" s="17">
        <v>-0.120972187084651</v>
      </c>
      <c r="AB296" s="17">
        <v>0.35324608084714698</v>
      </c>
      <c r="AC296" s="17"/>
      <c r="AD296" s="17">
        <v>-3.1666768554280599E-2</v>
      </c>
      <c r="AE296" s="17">
        <v>1.65564494350534E-3</v>
      </c>
      <c r="AF296" s="17"/>
      <c r="AG296" s="17">
        <v>0.80009864429735</v>
      </c>
      <c r="AH296" s="17">
        <v>0.291967754473138</v>
      </c>
      <c r="AI296" s="17">
        <v>-0.49447413706471299</v>
      </c>
      <c r="AJ296" s="17"/>
      <c r="AK296" s="17">
        <v>4.7870872506700399E-2</v>
      </c>
      <c r="AL296" s="17">
        <v>-3.0831924746240701E-2</v>
      </c>
      <c r="AM296" s="17">
        <v>-9.7605648599802794E-2</v>
      </c>
      <c r="AN296" s="17"/>
      <c r="AO296" s="17">
        <v>0.21278048730851701</v>
      </c>
      <c r="AP296" s="17">
        <v>7.4930469425117899E-2</v>
      </c>
      <c r="AQ296" s="17">
        <v>-0.17805510875844499</v>
      </c>
      <c r="AR296" s="17"/>
      <c r="AS296" s="17">
        <v>3.3415351818708902E-2</v>
      </c>
      <c r="AT296" s="17">
        <v>-0.123749198714668</v>
      </c>
      <c r="AU296" s="17">
        <v>-7.9212132104289304E-2</v>
      </c>
      <c r="AV296" s="17">
        <v>-7.2327369342305298E-2</v>
      </c>
      <c r="AW296" s="17">
        <v>-0.103415811998403</v>
      </c>
      <c r="AX296" s="17">
        <v>-2.3420136640481298E-3</v>
      </c>
      <c r="AY296" s="17">
        <v>3.0979216988653E-2</v>
      </c>
      <c r="AZ296" s="17">
        <v>0.12612132956796601</v>
      </c>
      <c r="BA296" s="17">
        <v>-0.1071251771725</v>
      </c>
      <c r="BB296" s="17">
        <v>-4.5152157039679099E-2</v>
      </c>
      <c r="BC296" s="17">
        <v>-3.7422543903095101E-2</v>
      </c>
      <c r="BD296" s="17">
        <v>0.24737888119465201</v>
      </c>
      <c r="BE296" s="17">
        <v>0.32043892119932899</v>
      </c>
      <c r="BF296" s="17">
        <v>0.11954171433144201</v>
      </c>
      <c r="BG296" s="17">
        <v>0.25691188626115002</v>
      </c>
    </row>
    <row r="297" spans="2:59" x14ac:dyDescent="0.35">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row>
    <row r="298" spans="2:59" x14ac:dyDescent="0.35">
      <c r="B298" s="6" t="s">
        <v>179</v>
      </c>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row>
    <row r="299" spans="2:59" x14ac:dyDescent="0.35">
      <c r="B299" s="24" t="s">
        <v>86</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row>
    <row r="300" spans="2:59" x14ac:dyDescent="0.35">
      <c r="B300" t="s">
        <v>174</v>
      </c>
      <c r="C300" s="17">
        <v>0.148968477538893</v>
      </c>
      <c r="D300" s="17">
        <v>0.17298830436382001</v>
      </c>
      <c r="E300" s="17">
        <v>0.12514582318237</v>
      </c>
      <c r="F300" s="17"/>
      <c r="G300" s="17">
        <v>0.137672883863934</v>
      </c>
      <c r="H300" s="17">
        <v>0.10749794571261601</v>
      </c>
      <c r="I300" s="17">
        <v>8.7460516746104694E-2</v>
      </c>
      <c r="J300" s="17">
        <v>0.107893103292495</v>
      </c>
      <c r="K300" s="17">
        <v>0.14590777439209701</v>
      </c>
      <c r="L300" s="17">
        <v>0.23429482045470901</v>
      </c>
      <c r="M300" s="17"/>
      <c r="N300" s="17">
        <v>0.134623441895517</v>
      </c>
      <c r="O300" s="17">
        <v>0.21788322538763499</v>
      </c>
      <c r="P300" s="17">
        <v>0.139981522874951</v>
      </c>
      <c r="Q300" s="17">
        <v>0.10763312502785299</v>
      </c>
      <c r="R300" s="17">
        <v>0.16427390331526401</v>
      </c>
      <c r="S300" s="17"/>
      <c r="T300" s="17">
        <v>0.13278880087817099</v>
      </c>
      <c r="U300" s="17">
        <v>0.15304306603780299</v>
      </c>
      <c r="V300" s="17"/>
      <c r="W300" s="17">
        <v>0.15945655561588301</v>
      </c>
      <c r="X300" s="17">
        <v>0.13935184615937499</v>
      </c>
      <c r="Y300" s="17"/>
      <c r="Z300" s="17">
        <v>7.8410651112169202E-2</v>
      </c>
      <c r="AA300" s="17">
        <v>0.146502589447909</v>
      </c>
      <c r="AB300" s="17">
        <v>0.231728394821475</v>
      </c>
      <c r="AC300" s="17"/>
      <c r="AD300" s="17">
        <v>0.16301326440834801</v>
      </c>
      <c r="AE300" s="17">
        <v>0.122603232997458</v>
      </c>
      <c r="AF300" s="17"/>
      <c r="AG300" s="17">
        <v>0.53046952923109802</v>
      </c>
      <c r="AH300" s="17">
        <v>0.13515775243308401</v>
      </c>
      <c r="AI300" s="17">
        <v>6.9674441624443501E-2</v>
      </c>
      <c r="AJ300" s="17"/>
      <c r="AK300" s="17">
        <v>0.20941273055599</v>
      </c>
      <c r="AL300" s="17">
        <v>0.116942893725081</v>
      </c>
      <c r="AM300" s="17">
        <v>0.18008342152762499</v>
      </c>
      <c r="AN300" s="17"/>
      <c r="AO300" s="17">
        <v>0.21042028907298299</v>
      </c>
      <c r="AP300" s="17">
        <v>0.14767688955612299</v>
      </c>
      <c r="AQ300" s="17">
        <v>0.13927370015204801</v>
      </c>
      <c r="AR300" s="17"/>
      <c r="AS300" s="17">
        <v>6.0384365205823597E-2</v>
      </c>
      <c r="AT300" s="17">
        <v>0.15993920585216601</v>
      </c>
      <c r="AU300" s="17">
        <v>0.18572309838788201</v>
      </c>
      <c r="AV300" s="17">
        <v>0.154670219956383</v>
      </c>
      <c r="AW300" s="17">
        <v>0.17598381184692899</v>
      </c>
      <c r="AX300" s="17">
        <v>0.17166859431326401</v>
      </c>
      <c r="AY300" s="17">
        <v>7.5755118403582594E-2</v>
      </c>
      <c r="AZ300" s="17">
        <v>0.206496592058656</v>
      </c>
      <c r="BA300" s="17">
        <v>0.154717751907926</v>
      </c>
      <c r="BB300" s="17">
        <v>0.12599740880857799</v>
      </c>
      <c r="BC300" s="17">
        <v>0.11082734091329199</v>
      </c>
      <c r="BD300" s="17">
        <v>0.199822545758188</v>
      </c>
      <c r="BE300" s="17">
        <v>0.31999842506063902</v>
      </c>
      <c r="BF300" s="17">
        <v>0.19397478034107099</v>
      </c>
      <c r="BG300" s="17">
        <v>0.27540615460201101</v>
      </c>
    </row>
    <row r="301" spans="2:59" x14ac:dyDescent="0.35">
      <c r="B301" t="s">
        <v>175</v>
      </c>
      <c r="C301" s="17">
        <v>0.28491116703307601</v>
      </c>
      <c r="D301" s="17">
        <v>0.29774000849298998</v>
      </c>
      <c r="E301" s="17">
        <v>0.27413383453215101</v>
      </c>
      <c r="F301" s="17"/>
      <c r="G301" s="17">
        <v>0.27082492339560998</v>
      </c>
      <c r="H301" s="17">
        <v>0.32929554111709902</v>
      </c>
      <c r="I301" s="17">
        <v>0.29491102945221298</v>
      </c>
      <c r="J301" s="17">
        <v>0.23911444630154899</v>
      </c>
      <c r="K301" s="17">
        <v>0.22655360633282901</v>
      </c>
      <c r="L301" s="17">
        <v>0.33114604371530099</v>
      </c>
      <c r="M301" s="17"/>
      <c r="N301" s="17">
        <v>0.27042377123007599</v>
      </c>
      <c r="O301" s="17">
        <v>0.26201543595542598</v>
      </c>
      <c r="P301" s="17">
        <v>0.32336898152321297</v>
      </c>
      <c r="Q301" s="17">
        <v>0.31131756041964098</v>
      </c>
      <c r="R301" s="17">
        <v>0.23583090834255699</v>
      </c>
      <c r="S301" s="17"/>
      <c r="T301" s="17">
        <v>0.32014706302636098</v>
      </c>
      <c r="U301" s="17">
        <v>0.27603757953354502</v>
      </c>
      <c r="V301" s="17"/>
      <c r="W301" s="17">
        <v>0.30845744573925299</v>
      </c>
      <c r="X301" s="17">
        <v>0.268275053130062</v>
      </c>
      <c r="Y301" s="17"/>
      <c r="Z301" s="17">
        <v>0.23177129653144499</v>
      </c>
      <c r="AA301" s="17">
        <v>0.22976296212359801</v>
      </c>
      <c r="AB301" s="17">
        <v>0.39341062107533398</v>
      </c>
      <c r="AC301" s="17"/>
      <c r="AD301" s="17">
        <v>0.28022605768375503</v>
      </c>
      <c r="AE301" s="17">
        <v>0.29370617793970999</v>
      </c>
      <c r="AF301" s="17"/>
      <c r="AG301" s="17">
        <v>0.35309096250590499</v>
      </c>
      <c r="AH301" s="17">
        <v>0.437894311753043</v>
      </c>
      <c r="AI301" s="17">
        <v>0.15220779812794</v>
      </c>
      <c r="AJ301" s="17"/>
      <c r="AK301" s="17">
        <v>0.29958918424684899</v>
      </c>
      <c r="AL301" s="17">
        <v>0.31611325036662702</v>
      </c>
      <c r="AM301" s="17">
        <v>0.180116745086394</v>
      </c>
      <c r="AN301" s="17"/>
      <c r="AO301" s="17">
        <v>0.333107806547084</v>
      </c>
      <c r="AP301" s="17">
        <v>0.32928164642636898</v>
      </c>
      <c r="AQ301" s="17">
        <v>0.23586343626053899</v>
      </c>
      <c r="AR301" s="17"/>
      <c r="AS301" s="17">
        <v>0.26907966033478697</v>
      </c>
      <c r="AT301" s="17">
        <v>0.288004074094243</v>
      </c>
      <c r="AU301" s="17">
        <v>0.25845268017078699</v>
      </c>
      <c r="AV301" s="17">
        <v>0.31079280318021202</v>
      </c>
      <c r="AW301" s="17">
        <v>0.27866774905233799</v>
      </c>
      <c r="AX301" s="17">
        <v>0.257032590215444</v>
      </c>
      <c r="AY301" s="17">
        <v>0.34972772892841297</v>
      </c>
      <c r="AZ301" s="17">
        <v>0.22971929220964399</v>
      </c>
      <c r="BA301" s="17">
        <v>0.27504960968067599</v>
      </c>
      <c r="BB301" s="17">
        <v>0.27713741868390801</v>
      </c>
      <c r="BC301" s="17">
        <v>0.357420722730318</v>
      </c>
      <c r="BD301" s="17">
        <v>0.33544984994451199</v>
      </c>
      <c r="BE301" s="17">
        <v>0.389312214895213</v>
      </c>
      <c r="BF301" s="17">
        <v>0.33445350818422498</v>
      </c>
      <c r="BG301" s="17">
        <v>0.32040901741684102</v>
      </c>
    </row>
    <row r="302" spans="2:59" x14ac:dyDescent="0.35">
      <c r="B302" t="s">
        <v>113</v>
      </c>
      <c r="C302" s="17">
        <v>0.15457502210989099</v>
      </c>
      <c r="D302" s="17">
        <v>0.140156193629486</v>
      </c>
      <c r="E302" s="17">
        <v>0.166584250600784</v>
      </c>
      <c r="F302" s="17"/>
      <c r="G302" s="17">
        <v>0.19503528257448699</v>
      </c>
      <c r="H302" s="17">
        <v>0.159834725803533</v>
      </c>
      <c r="I302" s="17">
        <v>0.21241059239471</v>
      </c>
      <c r="J302" s="17">
        <v>0.14796348457134501</v>
      </c>
      <c r="K302" s="17">
        <v>0.174582768322013</v>
      </c>
      <c r="L302" s="17">
        <v>0.101138684986608</v>
      </c>
      <c r="M302" s="17"/>
      <c r="N302" s="17">
        <v>0.154003862991104</v>
      </c>
      <c r="O302" s="17">
        <v>0.143536407893744</v>
      </c>
      <c r="P302" s="17">
        <v>0.16884927149617501</v>
      </c>
      <c r="Q302" s="17">
        <v>0.15872170931187399</v>
      </c>
      <c r="R302" s="17">
        <v>0.141009170473296</v>
      </c>
      <c r="S302" s="17"/>
      <c r="T302" s="17">
        <v>0.13874265128957999</v>
      </c>
      <c r="U302" s="17">
        <v>0.158562147279798</v>
      </c>
      <c r="V302" s="17"/>
      <c r="W302" s="17">
        <v>0.12054327358154</v>
      </c>
      <c r="X302" s="17">
        <v>0.17215266057065401</v>
      </c>
      <c r="Y302" s="17"/>
      <c r="Z302" s="17">
        <v>0.142777842385095</v>
      </c>
      <c r="AA302" s="17">
        <v>0.17988252071829999</v>
      </c>
      <c r="AB302" s="17">
        <v>0.13908868630819099</v>
      </c>
      <c r="AC302" s="17"/>
      <c r="AD302" s="17">
        <v>0.12880048580297801</v>
      </c>
      <c r="AE302" s="17">
        <v>0.20295966183352601</v>
      </c>
      <c r="AF302" s="17"/>
      <c r="AG302" s="17">
        <v>2.9606105894182801E-2</v>
      </c>
      <c r="AH302" s="17">
        <v>0.210885677815255</v>
      </c>
      <c r="AI302" s="17">
        <v>0.117963197749587</v>
      </c>
      <c r="AJ302" s="17"/>
      <c r="AK302" s="17">
        <v>0.125471100928957</v>
      </c>
      <c r="AL302" s="17">
        <v>0.144720268278273</v>
      </c>
      <c r="AM302" s="17">
        <v>0.16224422794448501</v>
      </c>
      <c r="AN302" s="17"/>
      <c r="AO302" s="17">
        <v>0.15685150421667801</v>
      </c>
      <c r="AP302" s="17">
        <v>0.155035219867276</v>
      </c>
      <c r="AQ302" s="17">
        <v>0.13324373434185499</v>
      </c>
      <c r="AR302" s="17"/>
      <c r="AS302" s="17">
        <v>0.238343821114994</v>
      </c>
      <c r="AT302" s="17">
        <v>0.13811105638883001</v>
      </c>
      <c r="AU302" s="17">
        <v>0.10120869656358999</v>
      </c>
      <c r="AV302" s="17">
        <v>0.14162766069763499</v>
      </c>
      <c r="AW302" s="17">
        <v>0.16046544544480401</v>
      </c>
      <c r="AX302" s="17">
        <v>0.16713395502046599</v>
      </c>
      <c r="AY302" s="17">
        <v>0.170482760812008</v>
      </c>
      <c r="AZ302" s="17">
        <v>0.12616270935048801</v>
      </c>
      <c r="BA302" s="17">
        <v>0.19343569746133901</v>
      </c>
      <c r="BB302" s="17">
        <v>0.16783660519451599</v>
      </c>
      <c r="BC302" s="17">
        <v>0.14068366322315301</v>
      </c>
      <c r="BD302" s="17">
        <v>0.171645984127658</v>
      </c>
      <c r="BE302" s="17">
        <v>0</v>
      </c>
      <c r="BF302" s="17">
        <v>0.14600754743235</v>
      </c>
      <c r="BG302" s="17">
        <v>0.118124641828248</v>
      </c>
    </row>
    <row r="303" spans="2:59" x14ac:dyDescent="0.35">
      <c r="B303" t="s">
        <v>176</v>
      </c>
      <c r="C303" s="17">
        <v>0.12826001816319199</v>
      </c>
      <c r="D303" s="17">
        <v>0.11994224766835899</v>
      </c>
      <c r="E303" s="17">
        <v>0.136537122048878</v>
      </c>
      <c r="F303" s="17"/>
      <c r="G303" s="17">
        <v>0.168135322095086</v>
      </c>
      <c r="H303" s="17">
        <v>0.126880003094791</v>
      </c>
      <c r="I303" s="17">
        <v>9.4360694391622799E-2</v>
      </c>
      <c r="J303" s="17">
        <v>0.12536687902837301</v>
      </c>
      <c r="K303" s="17">
        <v>0.14341954641945601</v>
      </c>
      <c r="L303" s="17">
        <v>0.12790580582400901</v>
      </c>
      <c r="M303" s="17"/>
      <c r="N303" s="17">
        <v>0.16803994055582899</v>
      </c>
      <c r="O303" s="17">
        <v>0.124077336345341</v>
      </c>
      <c r="P303" s="17">
        <v>0.109983626159933</v>
      </c>
      <c r="Q303" s="17">
        <v>9.3603446830516496E-2</v>
      </c>
      <c r="R303" s="17">
        <v>0.14406882224730999</v>
      </c>
      <c r="S303" s="17"/>
      <c r="T303" s="17">
        <v>0.146841920808296</v>
      </c>
      <c r="U303" s="17">
        <v>0.123580468108313</v>
      </c>
      <c r="V303" s="17"/>
      <c r="W303" s="17">
        <v>0.126348118993903</v>
      </c>
      <c r="X303" s="17">
        <v>0.12902891770319899</v>
      </c>
      <c r="Y303" s="17"/>
      <c r="Z303" s="17">
        <v>0.173057919939512</v>
      </c>
      <c r="AA303" s="17">
        <v>0.14260279144746699</v>
      </c>
      <c r="AB303" s="17">
        <v>7.8854186137914006E-2</v>
      </c>
      <c r="AC303" s="17"/>
      <c r="AD303" s="17">
        <v>0.13219743209565701</v>
      </c>
      <c r="AE303" s="17">
        <v>0.120868600824133</v>
      </c>
      <c r="AF303" s="17"/>
      <c r="AG303" s="17">
        <v>3.3424007022407498E-2</v>
      </c>
      <c r="AH303" s="17">
        <v>0.133721782047523</v>
      </c>
      <c r="AI303" s="17">
        <v>0.14764194693445001</v>
      </c>
      <c r="AJ303" s="17"/>
      <c r="AK303" s="17">
        <v>0.110051240289636</v>
      </c>
      <c r="AL303" s="17">
        <v>0.150160898527124</v>
      </c>
      <c r="AM303" s="17">
        <v>9.6807094558960693E-2</v>
      </c>
      <c r="AN303" s="17"/>
      <c r="AO303" s="17">
        <v>6.5491921005235695E-2</v>
      </c>
      <c r="AP303" s="17">
        <v>0.15400671127200899</v>
      </c>
      <c r="AQ303" s="17">
        <v>0.118981539393479</v>
      </c>
      <c r="AR303" s="17"/>
      <c r="AS303" s="17">
        <v>0.16039259420663099</v>
      </c>
      <c r="AT303" s="17">
        <v>0.149737639248366</v>
      </c>
      <c r="AU303" s="17">
        <v>0.13055530570468199</v>
      </c>
      <c r="AV303" s="17">
        <v>0.13192662417244999</v>
      </c>
      <c r="AW303" s="17">
        <v>0.116912697992116</v>
      </c>
      <c r="AX303" s="17">
        <v>0.13747425375664599</v>
      </c>
      <c r="AY303" s="17">
        <v>9.4910228268689195E-2</v>
      </c>
      <c r="AZ303" s="17">
        <v>0.153094826574869</v>
      </c>
      <c r="BA303" s="17">
        <v>8.8959717062997407E-2</v>
      </c>
      <c r="BB303" s="17">
        <v>0.12107343804925901</v>
      </c>
      <c r="BC303" s="17">
        <v>0.109007132839016</v>
      </c>
      <c r="BD303" s="17">
        <v>2.4108709107671399E-2</v>
      </c>
      <c r="BE303" s="17">
        <v>3.6871986872233101E-2</v>
      </c>
      <c r="BF303" s="17">
        <v>0.17512704731481701</v>
      </c>
      <c r="BG303" s="17">
        <v>6.8720048009868306E-2</v>
      </c>
    </row>
    <row r="304" spans="2:59" x14ac:dyDescent="0.35">
      <c r="B304" t="s">
        <v>177</v>
      </c>
      <c r="C304" s="17">
        <v>0.26108377398211502</v>
      </c>
      <c r="D304" s="17">
        <v>0.24637705522672301</v>
      </c>
      <c r="E304" s="17">
        <v>0.27585992636368201</v>
      </c>
      <c r="F304" s="17"/>
      <c r="G304" s="17">
        <v>0.19381656027771199</v>
      </c>
      <c r="H304" s="17">
        <v>0.24925990630884401</v>
      </c>
      <c r="I304" s="17">
        <v>0.26787248020182203</v>
      </c>
      <c r="J304" s="17">
        <v>0.35384603794918101</v>
      </c>
      <c r="K304" s="17">
        <v>0.30286211570689597</v>
      </c>
      <c r="L304" s="17">
        <v>0.19336158100922601</v>
      </c>
      <c r="M304" s="17"/>
      <c r="N304" s="17">
        <v>0.263187793361634</v>
      </c>
      <c r="O304" s="17">
        <v>0.22913387278699399</v>
      </c>
      <c r="P304" s="17">
        <v>0.23020976388182501</v>
      </c>
      <c r="Q304" s="17">
        <v>0.294972827560677</v>
      </c>
      <c r="R304" s="17">
        <v>0.29811991272905197</v>
      </c>
      <c r="S304" s="17"/>
      <c r="T304" s="17">
        <v>0.25503167201766902</v>
      </c>
      <c r="U304" s="17">
        <v>0.26260789745971302</v>
      </c>
      <c r="V304" s="17"/>
      <c r="W304" s="17">
        <v>0.26957771247229501</v>
      </c>
      <c r="X304" s="17">
        <v>0.26748897605276301</v>
      </c>
      <c r="Y304" s="17"/>
      <c r="Z304" s="17">
        <v>0.36329503418621301</v>
      </c>
      <c r="AA304" s="17">
        <v>0.28747383289476303</v>
      </c>
      <c r="AB304" s="17">
        <v>0.151195249627436</v>
      </c>
      <c r="AC304" s="17"/>
      <c r="AD304" s="17">
        <v>0.27784122120750798</v>
      </c>
      <c r="AE304" s="17">
        <v>0.22962625183569099</v>
      </c>
      <c r="AF304" s="17"/>
      <c r="AG304" s="17">
        <v>5.3409395346406499E-2</v>
      </c>
      <c r="AH304" s="17">
        <v>7.2965815151332297E-2</v>
      </c>
      <c r="AI304" s="17">
        <v>0.50293736636706798</v>
      </c>
      <c r="AJ304" s="17"/>
      <c r="AK304" s="17">
        <v>0.24823503529643501</v>
      </c>
      <c r="AL304" s="17">
        <v>0.25838307257557103</v>
      </c>
      <c r="AM304" s="17">
        <v>0.34740872168785703</v>
      </c>
      <c r="AN304" s="17"/>
      <c r="AO304" s="17">
        <v>0.222758730408154</v>
      </c>
      <c r="AP304" s="17">
        <v>0.200053290319569</v>
      </c>
      <c r="AQ304" s="17">
        <v>0.35826501082802997</v>
      </c>
      <c r="AR304" s="17"/>
      <c r="AS304" s="17">
        <v>0.22679627596921401</v>
      </c>
      <c r="AT304" s="17">
        <v>0.23833937823215501</v>
      </c>
      <c r="AU304" s="17">
        <v>0.32406021917305899</v>
      </c>
      <c r="AV304" s="17">
        <v>0.25246459096332602</v>
      </c>
      <c r="AW304" s="17">
        <v>0.25564858281959801</v>
      </c>
      <c r="AX304" s="17">
        <v>0.251838926777737</v>
      </c>
      <c r="AY304" s="17">
        <v>0.30912416358730699</v>
      </c>
      <c r="AZ304" s="17">
        <v>0.247480091601118</v>
      </c>
      <c r="BA304" s="17">
        <v>0.25321827627492999</v>
      </c>
      <c r="BB304" s="17">
        <v>0.29122402426006999</v>
      </c>
      <c r="BC304" s="17">
        <v>0.25843694554954999</v>
      </c>
      <c r="BD304" s="17">
        <v>0.26897291106197002</v>
      </c>
      <c r="BE304" s="17">
        <v>0.253817373171915</v>
      </c>
      <c r="BF304" s="17">
        <v>0.15043711672753701</v>
      </c>
      <c r="BG304" s="17">
        <v>0.21734013814303199</v>
      </c>
    </row>
    <row r="305" spans="2:59" x14ac:dyDescent="0.35">
      <c r="B305" t="s">
        <v>133</v>
      </c>
      <c r="C305" s="17">
        <v>2.2201541172833201E-2</v>
      </c>
      <c r="D305" s="17">
        <v>2.2796190618622401E-2</v>
      </c>
      <c r="E305" s="17">
        <v>2.1739043272133999E-2</v>
      </c>
      <c r="F305" s="17"/>
      <c r="G305" s="17">
        <v>3.4515027793170602E-2</v>
      </c>
      <c r="H305" s="17">
        <v>2.7231877963116002E-2</v>
      </c>
      <c r="I305" s="17">
        <v>4.2984686813526997E-2</v>
      </c>
      <c r="J305" s="17">
        <v>2.58160488570571E-2</v>
      </c>
      <c r="K305" s="17">
        <v>6.6741888267080399E-3</v>
      </c>
      <c r="L305" s="17">
        <v>1.21530640101466E-2</v>
      </c>
      <c r="M305" s="17"/>
      <c r="N305" s="17">
        <v>9.7211899658399097E-3</v>
      </c>
      <c r="O305" s="17">
        <v>2.3353721630861E-2</v>
      </c>
      <c r="P305" s="17">
        <v>2.7606834063902599E-2</v>
      </c>
      <c r="Q305" s="17">
        <v>3.3751330849438398E-2</v>
      </c>
      <c r="R305" s="17">
        <v>1.66972828925218E-2</v>
      </c>
      <c r="S305" s="17"/>
      <c r="T305" s="17">
        <v>6.4478919799225102E-3</v>
      </c>
      <c r="U305" s="17">
        <v>2.6168841580827901E-2</v>
      </c>
      <c r="V305" s="17"/>
      <c r="W305" s="17">
        <v>1.56168935971261E-2</v>
      </c>
      <c r="X305" s="17">
        <v>2.3702546383946699E-2</v>
      </c>
      <c r="Y305" s="17"/>
      <c r="Z305" s="17">
        <v>1.06872558455659E-2</v>
      </c>
      <c r="AA305" s="17">
        <v>1.37753033679637E-2</v>
      </c>
      <c r="AB305" s="17">
        <v>5.7228620296500797E-3</v>
      </c>
      <c r="AC305" s="17"/>
      <c r="AD305" s="17">
        <v>1.7921538801753002E-2</v>
      </c>
      <c r="AE305" s="17">
        <v>3.0236074569481901E-2</v>
      </c>
      <c r="AF305" s="17"/>
      <c r="AG305" s="17">
        <v>0</v>
      </c>
      <c r="AH305" s="17">
        <v>9.3746607997619805E-3</v>
      </c>
      <c r="AI305" s="17">
        <v>9.5752491965118893E-3</v>
      </c>
      <c r="AJ305" s="17"/>
      <c r="AK305" s="17">
        <v>7.2407086821318399E-3</v>
      </c>
      <c r="AL305" s="17">
        <v>1.3679616527323499E-2</v>
      </c>
      <c r="AM305" s="17">
        <v>3.3339789194678102E-2</v>
      </c>
      <c r="AN305" s="17"/>
      <c r="AO305" s="17">
        <v>1.1369748749865599E-2</v>
      </c>
      <c r="AP305" s="17">
        <v>1.3946242558654001E-2</v>
      </c>
      <c r="AQ305" s="17">
        <v>1.4372579024048201E-2</v>
      </c>
      <c r="AR305" s="17"/>
      <c r="AS305" s="17">
        <v>4.5003283168550602E-2</v>
      </c>
      <c r="AT305" s="17">
        <v>2.5868646184239601E-2</v>
      </c>
      <c r="AU305" s="17">
        <v>0</v>
      </c>
      <c r="AV305" s="17">
        <v>8.5181010299928903E-3</v>
      </c>
      <c r="AW305" s="17">
        <v>1.23217128442158E-2</v>
      </c>
      <c r="AX305" s="17">
        <v>1.48516799164434E-2</v>
      </c>
      <c r="AY305" s="17">
        <v>0</v>
      </c>
      <c r="AZ305" s="17">
        <v>3.7046488205224999E-2</v>
      </c>
      <c r="BA305" s="17">
        <v>3.4618947612131801E-2</v>
      </c>
      <c r="BB305" s="17">
        <v>1.6731105003668999E-2</v>
      </c>
      <c r="BC305" s="17">
        <v>2.3624194744671801E-2</v>
      </c>
      <c r="BD305" s="17">
        <v>0</v>
      </c>
      <c r="BE305" s="17">
        <v>0</v>
      </c>
      <c r="BF305" s="17">
        <v>0</v>
      </c>
      <c r="BG305" s="17">
        <v>0</v>
      </c>
    </row>
    <row r="306" spans="2:59" x14ac:dyDescent="0.35">
      <c r="B306" t="s">
        <v>118</v>
      </c>
      <c r="C306" s="17">
        <v>0.43387964457196898</v>
      </c>
      <c r="D306" s="17">
        <v>0.47072831285680999</v>
      </c>
      <c r="E306" s="17">
        <v>0.39927965771452101</v>
      </c>
      <c r="F306" s="17"/>
      <c r="G306" s="17">
        <v>0.40849780725954299</v>
      </c>
      <c r="H306" s="17">
        <v>0.43679348682971503</v>
      </c>
      <c r="I306" s="17">
        <v>0.38237154619831798</v>
      </c>
      <c r="J306" s="17">
        <v>0.34700754959404401</v>
      </c>
      <c r="K306" s="17">
        <v>0.37246138072492702</v>
      </c>
      <c r="L306" s="17">
        <v>0.56544086417001005</v>
      </c>
      <c r="M306" s="17"/>
      <c r="N306" s="17">
        <v>0.405047213125593</v>
      </c>
      <c r="O306" s="17">
        <v>0.47989866134306097</v>
      </c>
      <c r="P306" s="17">
        <v>0.463350504398164</v>
      </c>
      <c r="Q306" s="17">
        <v>0.41895068544749398</v>
      </c>
      <c r="R306" s="17">
        <v>0.40010481165782102</v>
      </c>
      <c r="S306" s="17"/>
      <c r="T306" s="17">
        <v>0.452935863904532</v>
      </c>
      <c r="U306" s="17">
        <v>0.42908064557134801</v>
      </c>
      <c r="V306" s="17"/>
      <c r="W306" s="17">
        <v>0.467914001355136</v>
      </c>
      <c r="X306" s="17">
        <v>0.40762689928943702</v>
      </c>
      <c r="Y306" s="17"/>
      <c r="Z306" s="17">
        <v>0.31018194764361401</v>
      </c>
      <c r="AA306" s="17">
        <v>0.37626555157150599</v>
      </c>
      <c r="AB306" s="17">
        <v>0.62513901589680898</v>
      </c>
      <c r="AC306" s="17"/>
      <c r="AD306" s="17">
        <v>0.44323932209210298</v>
      </c>
      <c r="AE306" s="17">
        <v>0.416309410937168</v>
      </c>
      <c r="AF306" s="17"/>
      <c r="AG306" s="17">
        <v>0.88356049173700302</v>
      </c>
      <c r="AH306" s="17">
        <v>0.57305206418612797</v>
      </c>
      <c r="AI306" s="17">
        <v>0.221882239752383</v>
      </c>
      <c r="AJ306" s="17"/>
      <c r="AK306" s="17">
        <v>0.50900191480283996</v>
      </c>
      <c r="AL306" s="17">
        <v>0.43305614409170901</v>
      </c>
      <c r="AM306" s="17">
        <v>0.36020016661401899</v>
      </c>
      <c r="AN306" s="17"/>
      <c r="AO306" s="17">
        <v>0.54352809562006699</v>
      </c>
      <c r="AP306" s="17">
        <v>0.47695853598249199</v>
      </c>
      <c r="AQ306" s="17">
        <v>0.375137136412587</v>
      </c>
      <c r="AR306" s="17"/>
      <c r="AS306" s="17">
        <v>0.32946402554060999</v>
      </c>
      <c r="AT306" s="17">
        <v>0.44794327994640898</v>
      </c>
      <c r="AU306" s="17">
        <v>0.44417577855866902</v>
      </c>
      <c r="AV306" s="17">
        <v>0.46546302313659499</v>
      </c>
      <c r="AW306" s="17">
        <v>0.45465156089926601</v>
      </c>
      <c r="AX306" s="17">
        <v>0.42870118452870798</v>
      </c>
      <c r="AY306" s="17">
        <v>0.42548284733199498</v>
      </c>
      <c r="AZ306" s="17">
        <v>0.43621588426829899</v>
      </c>
      <c r="BA306" s="17">
        <v>0.42976736158860201</v>
      </c>
      <c r="BB306" s="17">
        <v>0.40313482749248603</v>
      </c>
      <c r="BC306" s="17">
        <v>0.46824806364360899</v>
      </c>
      <c r="BD306" s="17">
        <v>0.53527239570270002</v>
      </c>
      <c r="BE306" s="17">
        <v>0.70931063995585197</v>
      </c>
      <c r="BF306" s="17">
        <v>0.528428288525296</v>
      </c>
      <c r="BG306" s="17">
        <v>0.59581517201885204</v>
      </c>
    </row>
    <row r="307" spans="2:59" x14ac:dyDescent="0.35">
      <c r="B307" t="s">
        <v>119</v>
      </c>
      <c r="C307" s="17">
        <v>0.38934379214530701</v>
      </c>
      <c r="D307" s="17">
        <v>0.36631930289508202</v>
      </c>
      <c r="E307" s="17">
        <v>0.41239704841255997</v>
      </c>
      <c r="F307" s="17"/>
      <c r="G307" s="17">
        <v>0.36195188237279902</v>
      </c>
      <c r="H307" s="17">
        <v>0.37613990940363601</v>
      </c>
      <c r="I307" s="17">
        <v>0.36223317459344501</v>
      </c>
      <c r="J307" s="17">
        <v>0.47921291697755403</v>
      </c>
      <c r="K307" s="17">
        <v>0.44628166212635301</v>
      </c>
      <c r="L307" s="17">
        <v>0.32126738683323502</v>
      </c>
      <c r="M307" s="17"/>
      <c r="N307" s="17">
        <v>0.431227733917463</v>
      </c>
      <c r="O307" s="17">
        <v>0.353211209132335</v>
      </c>
      <c r="P307" s="17">
        <v>0.34019339004175803</v>
      </c>
      <c r="Q307" s="17">
        <v>0.38857627439119402</v>
      </c>
      <c r="R307" s="17">
        <v>0.44218873497636202</v>
      </c>
      <c r="S307" s="17"/>
      <c r="T307" s="17">
        <v>0.40187359282596602</v>
      </c>
      <c r="U307" s="17">
        <v>0.38618836556802599</v>
      </c>
      <c r="V307" s="17"/>
      <c r="W307" s="17">
        <v>0.39592583146619797</v>
      </c>
      <c r="X307" s="17">
        <v>0.39651789375596203</v>
      </c>
      <c r="Y307" s="17"/>
      <c r="Z307" s="17">
        <v>0.53635295412572503</v>
      </c>
      <c r="AA307" s="17">
        <v>0.43007662434222999</v>
      </c>
      <c r="AB307" s="17">
        <v>0.23004943576535</v>
      </c>
      <c r="AC307" s="17"/>
      <c r="AD307" s="17">
        <v>0.41003865330316502</v>
      </c>
      <c r="AE307" s="17">
        <v>0.350494852659824</v>
      </c>
      <c r="AF307" s="17"/>
      <c r="AG307" s="17">
        <v>8.6833402368814094E-2</v>
      </c>
      <c r="AH307" s="17">
        <v>0.20668759719885499</v>
      </c>
      <c r="AI307" s="17">
        <v>0.65057931330151697</v>
      </c>
      <c r="AJ307" s="17"/>
      <c r="AK307" s="17">
        <v>0.35828627558607201</v>
      </c>
      <c r="AL307" s="17">
        <v>0.40854397110269502</v>
      </c>
      <c r="AM307" s="17">
        <v>0.444215816246818</v>
      </c>
      <c r="AN307" s="17"/>
      <c r="AO307" s="17">
        <v>0.28825065141339001</v>
      </c>
      <c r="AP307" s="17">
        <v>0.35406000159157802</v>
      </c>
      <c r="AQ307" s="17">
        <v>0.47724655022151002</v>
      </c>
      <c r="AR307" s="17"/>
      <c r="AS307" s="17">
        <v>0.38718887017584502</v>
      </c>
      <c r="AT307" s="17">
        <v>0.38807701748052098</v>
      </c>
      <c r="AU307" s="17">
        <v>0.45461552487774098</v>
      </c>
      <c r="AV307" s="17">
        <v>0.38439121513577701</v>
      </c>
      <c r="AW307" s="17">
        <v>0.37256128081171402</v>
      </c>
      <c r="AX307" s="17">
        <v>0.38931318053438302</v>
      </c>
      <c r="AY307" s="17">
        <v>0.40403439185599699</v>
      </c>
      <c r="AZ307" s="17">
        <v>0.400574918175987</v>
      </c>
      <c r="BA307" s="17">
        <v>0.34217799333792698</v>
      </c>
      <c r="BB307" s="17">
        <v>0.41229746230932901</v>
      </c>
      <c r="BC307" s="17">
        <v>0.36744407838856602</v>
      </c>
      <c r="BD307" s="17">
        <v>0.29308162016964201</v>
      </c>
      <c r="BE307" s="17">
        <v>0.29068936004414803</v>
      </c>
      <c r="BF307" s="17">
        <v>0.325564164042354</v>
      </c>
      <c r="BG307" s="17">
        <v>0.28606018615290002</v>
      </c>
    </row>
    <row r="308" spans="2:59" x14ac:dyDescent="0.35">
      <c r="B308" t="s">
        <v>120</v>
      </c>
      <c r="C308" s="17">
        <v>4.4535852426662199E-2</v>
      </c>
      <c r="D308" s="17">
        <v>0.104409009961729</v>
      </c>
      <c r="E308" s="17">
        <v>-1.3117390698039201E-2</v>
      </c>
      <c r="F308" s="17"/>
      <c r="G308" s="17">
        <v>4.6545924886744403E-2</v>
      </c>
      <c r="H308" s="17">
        <v>6.0653577426079297E-2</v>
      </c>
      <c r="I308" s="17">
        <v>2.0138371604873001E-2</v>
      </c>
      <c r="J308" s="17">
        <v>-0.13220536738350999</v>
      </c>
      <c r="K308" s="17">
        <v>-7.3820281401426199E-2</v>
      </c>
      <c r="L308" s="17">
        <v>0.244173477336774</v>
      </c>
      <c r="M308" s="17"/>
      <c r="N308" s="17">
        <v>-2.6180520791869801E-2</v>
      </c>
      <c r="O308" s="17">
        <v>0.126687452210726</v>
      </c>
      <c r="P308" s="17">
        <v>0.123157114356406</v>
      </c>
      <c r="Q308" s="17">
        <v>3.0374411056300201E-2</v>
      </c>
      <c r="R308" s="17">
        <v>-4.2083923318540703E-2</v>
      </c>
      <c r="S308" s="17"/>
      <c r="T308" s="17">
        <v>5.1062271078566299E-2</v>
      </c>
      <c r="U308" s="17">
        <v>4.2892280003322097E-2</v>
      </c>
      <c r="V308" s="17"/>
      <c r="W308" s="17">
        <v>7.1988169888938705E-2</v>
      </c>
      <c r="X308" s="17">
        <v>1.1109005533475E-2</v>
      </c>
      <c r="Y308" s="17"/>
      <c r="Z308" s="17">
        <v>-0.226171006482111</v>
      </c>
      <c r="AA308" s="17">
        <v>-5.3811072770723299E-2</v>
      </c>
      <c r="AB308" s="17">
        <v>0.39508958013145901</v>
      </c>
      <c r="AC308" s="17"/>
      <c r="AD308" s="17">
        <v>3.3200668788938202E-2</v>
      </c>
      <c r="AE308" s="17">
        <v>6.5814558277344601E-2</v>
      </c>
      <c r="AF308" s="17"/>
      <c r="AG308" s="17">
        <v>0.79672708936818903</v>
      </c>
      <c r="AH308" s="17">
        <v>0.36636446698727199</v>
      </c>
      <c r="AI308" s="17">
        <v>-0.428697073549134</v>
      </c>
      <c r="AJ308" s="17"/>
      <c r="AK308" s="17">
        <v>0.150715639216768</v>
      </c>
      <c r="AL308" s="17">
        <v>2.4512172989013901E-2</v>
      </c>
      <c r="AM308" s="17">
        <v>-8.4015649632798797E-2</v>
      </c>
      <c r="AN308" s="17"/>
      <c r="AO308" s="17">
        <v>0.25527744420667697</v>
      </c>
      <c r="AP308" s="17">
        <v>0.122898534390914</v>
      </c>
      <c r="AQ308" s="17">
        <v>-0.10210941380892199</v>
      </c>
      <c r="AR308" s="17"/>
      <c r="AS308" s="17">
        <v>-5.77248446352348E-2</v>
      </c>
      <c r="AT308" s="17">
        <v>5.98662624658877E-2</v>
      </c>
      <c r="AU308" s="17">
        <v>-1.0439746319072201E-2</v>
      </c>
      <c r="AV308" s="17">
        <v>8.1071808000818799E-2</v>
      </c>
      <c r="AW308" s="17">
        <v>8.2090280087552106E-2</v>
      </c>
      <c r="AX308" s="17">
        <v>3.9388003994325099E-2</v>
      </c>
      <c r="AY308" s="17">
        <v>2.1448455475998801E-2</v>
      </c>
      <c r="AZ308" s="17">
        <v>3.5640966092311897E-2</v>
      </c>
      <c r="BA308" s="17">
        <v>8.7589368250674607E-2</v>
      </c>
      <c r="BB308" s="17">
        <v>-9.1626348168436008E-3</v>
      </c>
      <c r="BC308" s="17">
        <v>0.100803985255044</v>
      </c>
      <c r="BD308" s="17">
        <v>0.24219077553305801</v>
      </c>
      <c r="BE308" s="17">
        <v>0.418621279911704</v>
      </c>
      <c r="BF308" s="17">
        <v>0.202864124482942</v>
      </c>
      <c r="BG308" s="17">
        <v>0.30975498586595202</v>
      </c>
    </row>
    <row r="309" spans="2:59"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row>
    <row r="310" spans="2:59" x14ac:dyDescent="0.35">
      <c r="B310" s="6" t="s">
        <v>183</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row>
    <row r="311" spans="2:59" x14ac:dyDescent="0.35">
      <c r="B311" s="24" t="s">
        <v>86</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row>
    <row r="312" spans="2:59" x14ac:dyDescent="0.35">
      <c r="B312" t="s">
        <v>174</v>
      </c>
      <c r="C312" s="17">
        <v>8.6879969666675994E-2</v>
      </c>
      <c r="D312" s="17">
        <v>9.8064041466902493E-2</v>
      </c>
      <c r="E312" s="17">
        <v>7.6819015523590606E-2</v>
      </c>
      <c r="F312" s="17"/>
      <c r="G312" s="17">
        <v>4.1835361463157597E-2</v>
      </c>
      <c r="H312" s="17">
        <v>8.9291295939899595E-2</v>
      </c>
      <c r="I312" s="17">
        <v>5.3878517975144202E-2</v>
      </c>
      <c r="J312" s="17">
        <v>4.8631725001805001E-2</v>
      </c>
      <c r="K312" s="17">
        <v>9.9565588736639205E-2</v>
      </c>
      <c r="L312" s="17">
        <v>0.13544748701534401</v>
      </c>
      <c r="M312" s="17"/>
      <c r="N312" s="17">
        <v>5.70286321133225E-2</v>
      </c>
      <c r="O312" s="17">
        <v>0.129670102379843</v>
      </c>
      <c r="P312" s="17">
        <v>0.11685204977827</v>
      </c>
      <c r="Q312" s="17">
        <v>7.1341831213277598E-2</v>
      </c>
      <c r="R312" s="17">
        <v>6.1825665523640903E-2</v>
      </c>
      <c r="S312" s="17"/>
      <c r="T312" s="17">
        <v>0.110541570064076</v>
      </c>
      <c r="U312" s="17">
        <v>8.0921180324543401E-2</v>
      </c>
      <c r="V312" s="17"/>
      <c r="W312" s="17">
        <v>0.100596991161054</v>
      </c>
      <c r="X312" s="17">
        <v>8.0313407666100303E-2</v>
      </c>
      <c r="Y312" s="17"/>
      <c r="Z312" s="17">
        <v>8.2310526485859598E-2</v>
      </c>
      <c r="AA312" s="17">
        <v>0.11734983979036</v>
      </c>
      <c r="AB312" s="17">
        <v>8.4608283219019906E-2</v>
      </c>
      <c r="AC312" s="17"/>
      <c r="AD312" s="17">
        <v>8.8346189873723405E-2</v>
      </c>
      <c r="AE312" s="17">
        <v>8.41275424016905E-2</v>
      </c>
      <c r="AF312" s="17"/>
      <c r="AG312" s="17">
        <v>0.117015777385063</v>
      </c>
      <c r="AH312" s="17">
        <v>7.7874012407340903E-2</v>
      </c>
      <c r="AI312" s="17">
        <v>9.52179559867459E-2</v>
      </c>
      <c r="AJ312" s="17"/>
      <c r="AK312" s="17">
        <v>9.8819458524739598E-2</v>
      </c>
      <c r="AL312" s="17">
        <v>8.4291495574709996E-2</v>
      </c>
      <c r="AM312" s="17">
        <v>8.8931771466129794E-2</v>
      </c>
      <c r="AN312" s="17"/>
      <c r="AO312" s="17">
        <v>0.153661235997406</v>
      </c>
      <c r="AP312" s="17">
        <v>9.0659279271297202E-2</v>
      </c>
      <c r="AQ312" s="17">
        <v>7.4533273223525501E-2</v>
      </c>
      <c r="AR312" s="17"/>
      <c r="AS312" s="17">
        <v>7.6782492800769903E-2</v>
      </c>
      <c r="AT312" s="17">
        <v>9.0352295327289806E-2</v>
      </c>
      <c r="AU312" s="17">
        <v>0.13288449688252599</v>
      </c>
      <c r="AV312" s="17">
        <v>4.5877011272959303E-2</v>
      </c>
      <c r="AW312" s="17">
        <v>0.10015568725106801</v>
      </c>
      <c r="AX312" s="17">
        <v>3.3576960763338499E-2</v>
      </c>
      <c r="AY312" s="17">
        <v>0.10880579428253701</v>
      </c>
      <c r="AZ312" s="17">
        <v>9.4122443889345694E-2</v>
      </c>
      <c r="BA312" s="17">
        <v>6.5875986933098596E-2</v>
      </c>
      <c r="BB312" s="17">
        <v>9.5928260816179403E-2</v>
      </c>
      <c r="BC312" s="17">
        <v>0.153475441814137</v>
      </c>
      <c r="BD312" s="17">
        <v>0.100587999293114</v>
      </c>
      <c r="BE312" s="17">
        <v>0.184153237660651</v>
      </c>
      <c r="BF312" s="17">
        <v>4.4750468383038797E-2</v>
      </c>
      <c r="BG312" s="17">
        <v>0.12615632160315801</v>
      </c>
    </row>
    <row r="313" spans="2:59" x14ac:dyDescent="0.35">
      <c r="B313" t="s">
        <v>175</v>
      </c>
      <c r="C313" s="17">
        <v>0.23510878014872</v>
      </c>
      <c r="D313" s="17">
        <v>0.22729090077307901</v>
      </c>
      <c r="E313" s="17">
        <v>0.23924053731943501</v>
      </c>
      <c r="F313" s="17"/>
      <c r="G313" s="17">
        <v>0.19428345597019001</v>
      </c>
      <c r="H313" s="17">
        <v>0.236088219096905</v>
      </c>
      <c r="I313" s="17">
        <v>0.27190116825525101</v>
      </c>
      <c r="J313" s="17">
        <v>0.22859713709479201</v>
      </c>
      <c r="K313" s="17">
        <v>0.173168518150456</v>
      </c>
      <c r="L313" s="17">
        <v>0.269689205838685</v>
      </c>
      <c r="M313" s="17"/>
      <c r="N313" s="17">
        <v>0.255290256008045</v>
      </c>
      <c r="O313" s="17">
        <v>0.22128176921541501</v>
      </c>
      <c r="P313" s="17">
        <v>0.199736208970061</v>
      </c>
      <c r="Q313" s="17">
        <v>0.275309999135811</v>
      </c>
      <c r="R313" s="17">
        <v>0.18952668451579999</v>
      </c>
      <c r="S313" s="17"/>
      <c r="T313" s="17">
        <v>0.235969615173548</v>
      </c>
      <c r="U313" s="17">
        <v>0.234891992844179</v>
      </c>
      <c r="V313" s="17"/>
      <c r="W313" s="17">
        <v>0.26070605390207402</v>
      </c>
      <c r="X313" s="17">
        <v>0.221347020546804</v>
      </c>
      <c r="Y313" s="17"/>
      <c r="Z313" s="17">
        <v>0.23256136975210101</v>
      </c>
      <c r="AA313" s="17">
        <v>0.23963724260090499</v>
      </c>
      <c r="AB313" s="17">
        <v>0.27160263706424898</v>
      </c>
      <c r="AC313" s="17"/>
      <c r="AD313" s="17">
        <v>0.227265899558839</v>
      </c>
      <c r="AE313" s="17">
        <v>0.24983164255905699</v>
      </c>
      <c r="AF313" s="17"/>
      <c r="AG313" s="17">
        <v>0.26982135954111103</v>
      </c>
      <c r="AH313" s="17">
        <v>0.24720162393220699</v>
      </c>
      <c r="AI313" s="17">
        <v>0.22634286314973701</v>
      </c>
      <c r="AJ313" s="17"/>
      <c r="AK313" s="17">
        <v>0.23721953331393</v>
      </c>
      <c r="AL313" s="17">
        <v>0.23140868267152701</v>
      </c>
      <c r="AM313" s="17">
        <v>0.26754510998172498</v>
      </c>
      <c r="AN313" s="17"/>
      <c r="AO313" s="17">
        <v>0.31034446248651298</v>
      </c>
      <c r="AP313" s="17">
        <v>0.24380348545709801</v>
      </c>
      <c r="AQ313" s="17">
        <v>0.22373047838542701</v>
      </c>
      <c r="AR313" s="17"/>
      <c r="AS313" s="17">
        <v>0.28330022968449198</v>
      </c>
      <c r="AT313" s="17">
        <v>0.238991724520868</v>
      </c>
      <c r="AU313" s="17">
        <v>0.23207587120958401</v>
      </c>
      <c r="AV313" s="17">
        <v>0.21406185686160101</v>
      </c>
      <c r="AW313" s="17">
        <v>0.248724662903372</v>
      </c>
      <c r="AX313" s="17">
        <v>0.28907444857528403</v>
      </c>
      <c r="AY313" s="17">
        <v>0.235198600412585</v>
      </c>
      <c r="AZ313" s="17">
        <v>0.23843248380287599</v>
      </c>
      <c r="BA313" s="17">
        <v>0.228736490269392</v>
      </c>
      <c r="BB313" s="17">
        <v>0.27522570387464501</v>
      </c>
      <c r="BC313" s="17">
        <v>0.28592422692771702</v>
      </c>
      <c r="BD313" s="17">
        <v>0.2086364316397</v>
      </c>
      <c r="BE313" s="17">
        <v>0.21578051438590701</v>
      </c>
      <c r="BF313" s="17">
        <v>6.3626606547180803E-2</v>
      </c>
      <c r="BG313" s="17">
        <v>0.25378674702563497</v>
      </c>
    </row>
    <row r="314" spans="2:59" x14ac:dyDescent="0.35">
      <c r="B314" t="s">
        <v>113</v>
      </c>
      <c r="C314" s="17">
        <v>0.20855115608126701</v>
      </c>
      <c r="D314" s="17">
        <v>0.198132961278914</v>
      </c>
      <c r="E314" s="17">
        <v>0.21911576696194099</v>
      </c>
      <c r="F314" s="17"/>
      <c r="G314" s="17">
        <v>0.27015948521921401</v>
      </c>
      <c r="H314" s="17">
        <v>0.21067214227877601</v>
      </c>
      <c r="I314" s="17">
        <v>0.25788140092016898</v>
      </c>
      <c r="J314" s="17">
        <v>0.19999526119008601</v>
      </c>
      <c r="K314" s="17">
        <v>0.212080530192607</v>
      </c>
      <c r="L314" s="17">
        <v>0.166314368981542</v>
      </c>
      <c r="M314" s="17"/>
      <c r="N314" s="17">
        <v>0.16152775517498699</v>
      </c>
      <c r="O314" s="17">
        <v>0.18231672496569701</v>
      </c>
      <c r="P314" s="17">
        <v>0.26907213262532997</v>
      </c>
      <c r="Q314" s="17">
        <v>0.238556092370246</v>
      </c>
      <c r="R314" s="17">
        <v>0.19815122024397699</v>
      </c>
      <c r="S314" s="17"/>
      <c r="T314" s="17">
        <v>0.19693444301329999</v>
      </c>
      <c r="U314" s="17">
        <v>0.211476636389336</v>
      </c>
      <c r="V314" s="17"/>
      <c r="W314" s="17">
        <v>0.19378872503060199</v>
      </c>
      <c r="X314" s="17">
        <v>0.21385249419324801</v>
      </c>
      <c r="Y314" s="17"/>
      <c r="Z314" s="17">
        <v>0.20251817616300199</v>
      </c>
      <c r="AA314" s="17">
        <v>0.18717123812577599</v>
      </c>
      <c r="AB314" s="17">
        <v>0.19430204532496101</v>
      </c>
      <c r="AC314" s="17"/>
      <c r="AD314" s="17">
        <v>0.199786139869298</v>
      </c>
      <c r="AE314" s="17">
        <v>0.22500507581576801</v>
      </c>
      <c r="AF314" s="17"/>
      <c r="AG314" s="17">
        <v>0.182335525119702</v>
      </c>
      <c r="AH314" s="17">
        <v>0.21430335867166</v>
      </c>
      <c r="AI314" s="17">
        <v>0.20926744205308201</v>
      </c>
      <c r="AJ314" s="17"/>
      <c r="AK314" s="17">
        <v>0.18015024995659701</v>
      </c>
      <c r="AL314" s="17">
        <v>0.21234540588060599</v>
      </c>
      <c r="AM314" s="17">
        <v>0.22738257154668201</v>
      </c>
      <c r="AN314" s="17"/>
      <c r="AO314" s="17">
        <v>0.17996783954628801</v>
      </c>
      <c r="AP314" s="17">
        <v>0.189200989128125</v>
      </c>
      <c r="AQ314" s="17">
        <v>0.23301012378630201</v>
      </c>
      <c r="AR314" s="17"/>
      <c r="AS314" s="17">
        <v>0.26898582609912802</v>
      </c>
      <c r="AT314" s="17">
        <v>0.227836528478679</v>
      </c>
      <c r="AU314" s="17">
        <v>0.21750393254004399</v>
      </c>
      <c r="AV314" s="17">
        <v>0.26822851990896701</v>
      </c>
      <c r="AW314" s="17">
        <v>0.167336710296562</v>
      </c>
      <c r="AX314" s="17">
        <v>0.25071379697358198</v>
      </c>
      <c r="AY314" s="17">
        <v>0.18099709927036201</v>
      </c>
      <c r="AZ314" s="17">
        <v>0.21194054317461899</v>
      </c>
      <c r="BA314" s="17">
        <v>0.159061454296958</v>
      </c>
      <c r="BB314" s="17">
        <v>0.21219697250416</v>
      </c>
      <c r="BC314" s="17">
        <v>5.2952334249750398E-2</v>
      </c>
      <c r="BD314" s="17">
        <v>0.16074213623886199</v>
      </c>
      <c r="BE314" s="17">
        <v>0.285395732815303</v>
      </c>
      <c r="BF314" s="17">
        <v>7.3370668110223206E-2</v>
      </c>
      <c r="BG314" s="17">
        <v>0.205946131957677</v>
      </c>
    </row>
    <row r="315" spans="2:59" x14ac:dyDescent="0.35">
      <c r="B315" t="s">
        <v>176</v>
      </c>
      <c r="C315" s="17">
        <v>0.20426487127716</v>
      </c>
      <c r="D315" s="17">
        <v>0.20316580513141</v>
      </c>
      <c r="E315" s="17">
        <v>0.20613028462699701</v>
      </c>
      <c r="F315" s="17"/>
      <c r="G315" s="17">
        <v>0.234751364794995</v>
      </c>
      <c r="H315" s="17">
        <v>0.188788247778653</v>
      </c>
      <c r="I315" s="17">
        <v>0.211280598201044</v>
      </c>
      <c r="J315" s="17">
        <v>0.17586497494136399</v>
      </c>
      <c r="K315" s="17">
        <v>0.21992324943065999</v>
      </c>
      <c r="L315" s="17">
        <v>0.208201866804295</v>
      </c>
      <c r="M315" s="17"/>
      <c r="N315" s="17">
        <v>0.24874410881786399</v>
      </c>
      <c r="O315" s="17">
        <v>0.161300217102987</v>
      </c>
      <c r="P315" s="17">
        <v>0.12177013004019099</v>
      </c>
      <c r="Q315" s="17">
        <v>0.20261521642467201</v>
      </c>
      <c r="R315" s="17">
        <v>0.32582855903290198</v>
      </c>
      <c r="S315" s="17"/>
      <c r="T315" s="17">
        <v>0.23408885686932401</v>
      </c>
      <c r="U315" s="17">
        <v>0.19675418541898701</v>
      </c>
      <c r="V315" s="17"/>
      <c r="W315" s="17">
        <v>0.214754116269854</v>
      </c>
      <c r="X315" s="17">
        <v>0.19839825784399401</v>
      </c>
      <c r="Y315" s="17"/>
      <c r="Z315" s="17">
        <v>0.22557641460063199</v>
      </c>
      <c r="AA315" s="17">
        <v>0.21916765029061899</v>
      </c>
      <c r="AB315" s="17">
        <v>0.17579930688708001</v>
      </c>
      <c r="AC315" s="17"/>
      <c r="AD315" s="17">
        <v>0.21196046303663199</v>
      </c>
      <c r="AE315" s="17">
        <v>0.18981850334609601</v>
      </c>
      <c r="AF315" s="17"/>
      <c r="AG315" s="17">
        <v>0.138917723672176</v>
      </c>
      <c r="AH315" s="17">
        <v>0.22678491339023801</v>
      </c>
      <c r="AI315" s="17">
        <v>0.20374529249777301</v>
      </c>
      <c r="AJ315" s="17"/>
      <c r="AK315" s="17">
        <v>0.19190173957762299</v>
      </c>
      <c r="AL315" s="17">
        <v>0.22741316746207799</v>
      </c>
      <c r="AM315" s="17">
        <v>0.16107094600494701</v>
      </c>
      <c r="AN315" s="17"/>
      <c r="AO315" s="17">
        <v>0.176121268783379</v>
      </c>
      <c r="AP315" s="17">
        <v>0.22128385510148299</v>
      </c>
      <c r="AQ315" s="17">
        <v>0.19378234192458699</v>
      </c>
      <c r="AR315" s="17"/>
      <c r="AS315" s="17">
        <v>0.20363090134312001</v>
      </c>
      <c r="AT315" s="17">
        <v>0.19431163716730501</v>
      </c>
      <c r="AU315" s="17">
        <v>0.13678132546812799</v>
      </c>
      <c r="AV315" s="17">
        <v>0.160180372114122</v>
      </c>
      <c r="AW315" s="17">
        <v>0.291546872975954</v>
      </c>
      <c r="AX315" s="17">
        <v>0.152879747389705</v>
      </c>
      <c r="AY315" s="17">
        <v>0.23785697995378999</v>
      </c>
      <c r="AZ315" s="17">
        <v>0.15853543952582999</v>
      </c>
      <c r="BA315" s="17">
        <v>0.28431785312865798</v>
      </c>
      <c r="BB315" s="17">
        <v>0.13151804259188801</v>
      </c>
      <c r="BC315" s="17">
        <v>0.20282159692293</v>
      </c>
      <c r="BD315" s="17">
        <v>0.32972042202865598</v>
      </c>
      <c r="BE315" s="17">
        <v>6.8222106353699699E-2</v>
      </c>
      <c r="BF315" s="17">
        <v>0.52107205539249302</v>
      </c>
      <c r="BG315" s="17">
        <v>0.241954930142771</v>
      </c>
    </row>
    <row r="316" spans="2:59" x14ac:dyDescent="0.35">
      <c r="B316" t="s">
        <v>177</v>
      </c>
      <c r="C316" s="17">
        <v>0.21222291977777799</v>
      </c>
      <c r="D316" s="17">
        <v>0.221475465638167</v>
      </c>
      <c r="E316" s="17">
        <v>0.20447773693573301</v>
      </c>
      <c r="F316" s="17"/>
      <c r="G316" s="17">
        <v>0.19939132070101601</v>
      </c>
      <c r="H316" s="17">
        <v>0.221616377939477</v>
      </c>
      <c r="I316" s="17">
        <v>0.16136517490219601</v>
      </c>
      <c r="J316" s="17">
        <v>0.25335480612342798</v>
      </c>
      <c r="K316" s="17">
        <v>0.25047119262232398</v>
      </c>
      <c r="L316" s="17">
        <v>0.18740607158578201</v>
      </c>
      <c r="M316" s="17"/>
      <c r="N316" s="17">
        <v>0.22043469298562901</v>
      </c>
      <c r="O316" s="17">
        <v>0.25138905989320798</v>
      </c>
      <c r="P316" s="17">
        <v>0.25115662466526101</v>
      </c>
      <c r="Q316" s="17">
        <v>0.15094766084276201</v>
      </c>
      <c r="R316" s="17">
        <v>0.17990151806674401</v>
      </c>
      <c r="S316" s="17"/>
      <c r="T316" s="17">
        <v>0.18387800072236399</v>
      </c>
      <c r="U316" s="17">
        <v>0.21936112677706401</v>
      </c>
      <c r="V316" s="17"/>
      <c r="W316" s="17">
        <v>0.20610633414143401</v>
      </c>
      <c r="X316" s="17">
        <v>0.21809667716636</v>
      </c>
      <c r="Y316" s="17"/>
      <c r="Z316" s="17">
        <v>0.23959002309430699</v>
      </c>
      <c r="AA316" s="17">
        <v>0.19464790672058699</v>
      </c>
      <c r="AB316" s="17">
        <v>0.22300985906024801</v>
      </c>
      <c r="AC316" s="17"/>
      <c r="AD316" s="17">
        <v>0.22603643494971801</v>
      </c>
      <c r="AE316" s="17">
        <v>0.186291824569985</v>
      </c>
      <c r="AF316" s="17"/>
      <c r="AG316" s="17">
        <v>0.22557213651772501</v>
      </c>
      <c r="AH316" s="17">
        <v>0.20746043319436</v>
      </c>
      <c r="AI316" s="17">
        <v>0.22170614793056601</v>
      </c>
      <c r="AJ316" s="17"/>
      <c r="AK316" s="17">
        <v>0.28255667098714998</v>
      </c>
      <c r="AL316" s="17">
        <v>0.19455048984492901</v>
      </c>
      <c r="AM316" s="17">
        <v>0.1773020186076</v>
      </c>
      <c r="AN316" s="17"/>
      <c r="AO316" s="17">
        <v>0.131079943051225</v>
      </c>
      <c r="AP316" s="17">
        <v>0.22855796641627499</v>
      </c>
      <c r="AQ316" s="17">
        <v>0.21882809932126199</v>
      </c>
      <c r="AR316" s="17"/>
      <c r="AS316" s="17">
        <v>0.117925843974657</v>
      </c>
      <c r="AT316" s="17">
        <v>0.176755853722214</v>
      </c>
      <c r="AU316" s="17">
        <v>0.18575226410944201</v>
      </c>
      <c r="AV316" s="17">
        <v>0.24755898108896199</v>
      </c>
      <c r="AW316" s="17">
        <v>0.17071696165442299</v>
      </c>
      <c r="AX316" s="17">
        <v>0.20521194020967901</v>
      </c>
      <c r="AY316" s="17">
        <v>0.19822090577540499</v>
      </c>
      <c r="AZ316" s="17">
        <v>0.26200767946228398</v>
      </c>
      <c r="BA316" s="17">
        <v>0.195249504941997</v>
      </c>
      <c r="BB316" s="17">
        <v>0.27918423348649601</v>
      </c>
      <c r="BC316" s="17">
        <v>0.30482640008546502</v>
      </c>
      <c r="BD316" s="17">
        <v>0.17573340465196599</v>
      </c>
      <c r="BE316" s="17">
        <v>0.15585317880473101</v>
      </c>
      <c r="BF316" s="17">
        <v>0.26065228645576199</v>
      </c>
      <c r="BG316" s="17">
        <v>0.17215586927075899</v>
      </c>
    </row>
    <row r="317" spans="2:59" x14ac:dyDescent="0.35">
      <c r="B317" t="s">
        <v>133</v>
      </c>
      <c r="C317" s="17">
        <v>5.2972303048398797E-2</v>
      </c>
      <c r="D317" s="17">
        <v>5.1870825711527901E-2</v>
      </c>
      <c r="E317" s="17">
        <v>5.4216658632304501E-2</v>
      </c>
      <c r="F317" s="17"/>
      <c r="G317" s="17">
        <v>5.9579011851427402E-2</v>
      </c>
      <c r="H317" s="17">
        <v>5.3543716966289401E-2</v>
      </c>
      <c r="I317" s="17">
        <v>4.3693139746196201E-2</v>
      </c>
      <c r="J317" s="17">
        <v>9.3556095648525101E-2</v>
      </c>
      <c r="K317" s="17">
        <v>4.4790920867314801E-2</v>
      </c>
      <c r="L317" s="17">
        <v>3.2940999774351498E-2</v>
      </c>
      <c r="M317" s="17"/>
      <c r="N317" s="17">
        <v>5.6974554900152803E-2</v>
      </c>
      <c r="O317" s="17">
        <v>5.4042126442850003E-2</v>
      </c>
      <c r="P317" s="17">
        <v>4.14128539208884E-2</v>
      </c>
      <c r="Q317" s="17">
        <v>6.1229200013231601E-2</v>
      </c>
      <c r="R317" s="17">
        <v>4.4766352616936497E-2</v>
      </c>
      <c r="S317" s="17"/>
      <c r="T317" s="17">
        <v>3.8587514157388203E-2</v>
      </c>
      <c r="U317" s="17">
        <v>5.6594878245890497E-2</v>
      </c>
      <c r="V317" s="17"/>
      <c r="W317" s="17">
        <v>2.4047779494982501E-2</v>
      </c>
      <c r="X317" s="17">
        <v>6.7992142583494203E-2</v>
      </c>
      <c r="Y317" s="17"/>
      <c r="Z317" s="17">
        <v>1.7443489904098199E-2</v>
      </c>
      <c r="AA317" s="17">
        <v>4.2026122471752303E-2</v>
      </c>
      <c r="AB317" s="17">
        <v>5.06778684444429E-2</v>
      </c>
      <c r="AC317" s="17"/>
      <c r="AD317" s="17">
        <v>4.6604872711789903E-2</v>
      </c>
      <c r="AE317" s="17">
        <v>6.4925411307403494E-2</v>
      </c>
      <c r="AF317" s="17"/>
      <c r="AG317" s="17">
        <v>6.6337477764222899E-2</v>
      </c>
      <c r="AH317" s="17">
        <v>2.6375658404193099E-2</v>
      </c>
      <c r="AI317" s="17">
        <v>4.3720298382095298E-2</v>
      </c>
      <c r="AJ317" s="17"/>
      <c r="AK317" s="17">
        <v>9.3523476399604705E-3</v>
      </c>
      <c r="AL317" s="17">
        <v>4.9990758566150102E-2</v>
      </c>
      <c r="AM317" s="17">
        <v>7.7767582392916507E-2</v>
      </c>
      <c r="AN317" s="17"/>
      <c r="AO317" s="17">
        <v>4.8825250135188299E-2</v>
      </c>
      <c r="AP317" s="17">
        <v>2.64944246257212E-2</v>
      </c>
      <c r="AQ317" s="17">
        <v>5.6115683358896898E-2</v>
      </c>
      <c r="AR317" s="17"/>
      <c r="AS317" s="17">
        <v>4.9374706097834002E-2</v>
      </c>
      <c r="AT317" s="17">
        <v>7.1751960783644E-2</v>
      </c>
      <c r="AU317" s="17">
        <v>9.5002109790276304E-2</v>
      </c>
      <c r="AV317" s="17">
        <v>6.4093258753388796E-2</v>
      </c>
      <c r="AW317" s="17">
        <v>2.1519104918620999E-2</v>
      </c>
      <c r="AX317" s="17">
        <v>6.8543106088412603E-2</v>
      </c>
      <c r="AY317" s="17">
        <v>3.8920620305321701E-2</v>
      </c>
      <c r="AZ317" s="17">
        <v>3.4961410145045502E-2</v>
      </c>
      <c r="BA317" s="17">
        <v>6.6758710429895701E-2</v>
      </c>
      <c r="BB317" s="17">
        <v>5.9467867266311701E-3</v>
      </c>
      <c r="BC317" s="17">
        <v>0</v>
      </c>
      <c r="BD317" s="17">
        <v>2.4579606147702202E-2</v>
      </c>
      <c r="BE317" s="17">
        <v>9.0595229979707495E-2</v>
      </c>
      <c r="BF317" s="17">
        <v>3.6527915111302503E-2</v>
      </c>
      <c r="BG317" s="17">
        <v>0</v>
      </c>
    </row>
    <row r="318" spans="2:59" x14ac:dyDescent="0.35">
      <c r="B318" t="s">
        <v>118</v>
      </c>
      <c r="C318" s="17">
        <v>0.32198874981539599</v>
      </c>
      <c r="D318" s="17">
        <v>0.32535494223998102</v>
      </c>
      <c r="E318" s="17">
        <v>0.316059552843025</v>
      </c>
      <c r="F318" s="17"/>
      <c r="G318" s="17">
        <v>0.236118817433348</v>
      </c>
      <c r="H318" s="17">
        <v>0.32537951503680501</v>
      </c>
      <c r="I318" s="17">
        <v>0.32577968623039499</v>
      </c>
      <c r="J318" s="17">
        <v>0.27722886209659697</v>
      </c>
      <c r="K318" s="17">
        <v>0.27273410688709498</v>
      </c>
      <c r="L318" s="17">
        <v>0.40513669285402898</v>
      </c>
      <c r="M318" s="17"/>
      <c r="N318" s="17">
        <v>0.31231888812136699</v>
      </c>
      <c r="O318" s="17">
        <v>0.35095187159525798</v>
      </c>
      <c r="P318" s="17">
        <v>0.31658825874833002</v>
      </c>
      <c r="Q318" s="17">
        <v>0.34665183034908897</v>
      </c>
      <c r="R318" s="17">
        <v>0.25135235003944101</v>
      </c>
      <c r="S318" s="17"/>
      <c r="T318" s="17">
        <v>0.34651118523762398</v>
      </c>
      <c r="U318" s="17">
        <v>0.31581317316872298</v>
      </c>
      <c r="V318" s="17"/>
      <c r="W318" s="17">
        <v>0.36130304506312799</v>
      </c>
      <c r="X318" s="17">
        <v>0.30166042821290401</v>
      </c>
      <c r="Y318" s="17"/>
      <c r="Z318" s="17">
        <v>0.31487189623796102</v>
      </c>
      <c r="AA318" s="17">
        <v>0.35698708239126598</v>
      </c>
      <c r="AB318" s="17">
        <v>0.35621092028326901</v>
      </c>
      <c r="AC318" s="17"/>
      <c r="AD318" s="17">
        <v>0.31561208943256203</v>
      </c>
      <c r="AE318" s="17">
        <v>0.333959184960747</v>
      </c>
      <c r="AF318" s="17"/>
      <c r="AG318" s="17">
        <v>0.386837136926174</v>
      </c>
      <c r="AH318" s="17">
        <v>0.325075636339548</v>
      </c>
      <c r="AI318" s="17">
        <v>0.32156081913648299</v>
      </c>
      <c r="AJ318" s="17"/>
      <c r="AK318" s="17">
        <v>0.33603899183866998</v>
      </c>
      <c r="AL318" s="17">
        <v>0.31570017824623697</v>
      </c>
      <c r="AM318" s="17">
        <v>0.356476881447855</v>
      </c>
      <c r="AN318" s="17"/>
      <c r="AO318" s="17">
        <v>0.46400569848391898</v>
      </c>
      <c r="AP318" s="17">
        <v>0.33446276472839498</v>
      </c>
      <c r="AQ318" s="17">
        <v>0.29826375160895202</v>
      </c>
      <c r="AR318" s="17"/>
      <c r="AS318" s="17">
        <v>0.36008272248526102</v>
      </c>
      <c r="AT318" s="17">
        <v>0.32934401984815798</v>
      </c>
      <c r="AU318" s="17">
        <v>0.36496036809211002</v>
      </c>
      <c r="AV318" s="17">
        <v>0.25993886813456002</v>
      </c>
      <c r="AW318" s="17">
        <v>0.34888035015444002</v>
      </c>
      <c r="AX318" s="17">
        <v>0.32265140933862202</v>
      </c>
      <c r="AY318" s="17">
        <v>0.34400439469512201</v>
      </c>
      <c r="AZ318" s="17">
        <v>0.332554927692222</v>
      </c>
      <c r="BA318" s="17">
        <v>0.29461247720249101</v>
      </c>
      <c r="BB318" s="17">
        <v>0.37115396469082501</v>
      </c>
      <c r="BC318" s="17">
        <v>0.43939966874185399</v>
      </c>
      <c r="BD318" s="17">
        <v>0.30922443093281399</v>
      </c>
      <c r="BE318" s="17">
        <v>0.39993375204655801</v>
      </c>
      <c r="BF318" s="17">
        <v>0.10837707493022</v>
      </c>
      <c r="BG318" s="17">
        <v>0.37994306862879301</v>
      </c>
    </row>
    <row r="319" spans="2:59" x14ac:dyDescent="0.35">
      <c r="B319" t="s">
        <v>119</v>
      </c>
      <c r="C319" s="17">
        <v>0.41648779105493799</v>
      </c>
      <c r="D319" s="17">
        <v>0.42464127076957697</v>
      </c>
      <c r="E319" s="17">
        <v>0.41060802156272902</v>
      </c>
      <c r="F319" s="17"/>
      <c r="G319" s="17">
        <v>0.43414268549601098</v>
      </c>
      <c r="H319" s="17">
        <v>0.41040462571813002</v>
      </c>
      <c r="I319" s="17">
        <v>0.37264577310323999</v>
      </c>
      <c r="J319" s="17">
        <v>0.42921978106479203</v>
      </c>
      <c r="K319" s="17">
        <v>0.47039444205298298</v>
      </c>
      <c r="L319" s="17">
        <v>0.39560793839007802</v>
      </c>
      <c r="M319" s="17"/>
      <c r="N319" s="17">
        <v>0.46917880180349297</v>
      </c>
      <c r="O319" s="17">
        <v>0.41268927699619501</v>
      </c>
      <c r="P319" s="17">
        <v>0.372926754705452</v>
      </c>
      <c r="Q319" s="17">
        <v>0.35356287726743402</v>
      </c>
      <c r="R319" s="17">
        <v>0.50573007709964601</v>
      </c>
      <c r="S319" s="17"/>
      <c r="T319" s="17">
        <v>0.417966857591687</v>
      </c>
      <c r="U319" s="17">
        <v>0.41611531219605002</v>
      </c>
      <c r="V319" s="17"/>
      <c r="W319" s="17">
        <v>0.420860450411288</v>
      </c>
      <c r="X319" s="17">
        <v>0.41649493501035401</v>
      </c>
      <c r="Y319" s="17"/>
      <c r="Z319" s="17">
        <v>0.46516643769493898</v>
      </c>
      <c r="AA319" s="17">
        <v>0.41381555701120598</v>
      </c>
      <c r="AB319" s="17">
        <v>0.39880916594732801</v>
      </c>
      <c r="AC319" s="17"/>
      <c r="AD319" s="17">
        <v>0.43799689798635</v>
      </c>
      <c r="AE319" s="17">
        <v>0.37611032791608101</v>
      </c>
      <c r="AF319" s="17"/>
      <c r="AG319" s="17">
        <v>0.36448986018990098</v>
      </c>
      <c r="AH319" s="17">
        <v>0.43424534658459801</v>
      </c>
      <c r="AI319" s="17">
        <v>0.42545144042833899</v>
      </c>
      <c r="AJ319" s="17"/>
      <c r="AK319" s="17">
        <v>0.474458410564773</v>
      </c>
      <c r="AL319" s="17">
        <v>0.42196365730700702</v>
      </c>
      <c r="AM319" s="17">
        <v>0.33837296461254701</v>
      </c>
      <c r="AN319" s="17"/>
      <c r="AO319" s="17">
        <v>0.30720121183460403</v>
      </c>
      <c r="AP319" s="17">
        <v>0.44984182151775798</v>
      </c>
      <c r="AQ319" s="17">
        <v>0.412610441245849</v>
      </c>
      <c r="AR319" s="17"/>
      <c r="AS319" s="17">
        <v>0.321556745317777</v>
      </c>
      <c r="AT319" s="17">
        <v>0.37106749088952001</v>
      </c>
      <c r="AU319" s="17">
        <v>0.32253358957757</v>
      </c>
      <c r="AV319" s="17">
        <v>0.40773935320308402</v>
      </c>
      <c r="AW319" s="17">
        <v>0.46226383463037701</v>
      </c>
      <c r="AX319" s="17">
        <v>0.35809168759938398</v>
      </c>
      <c r="AY319" s="17">
        <v>0.43607788572919498</v>
      </c>
      <c r="AZ319" s="17">
        <v>0.42054311898811397</v>
      </c>
      <c r="BA319" s="17">
        <v>0.47956735807065498</v>
      </c>
      <c r="BB319" s="17">
        <v>0.410702276078384</v>
      </c>
      <c r="BC319" s="17">
        <v>0.50764799700839502</v>
      </c>
      <c r="BD319" s="17">
        <v>0.505453826680622</v>
      </c>
      <c r="BE319" s="17">
        <v>0.224075285158431</v>
      </c>
      <c r="BF319" s="17">
        <v>0.78172434184825501</v>
      </c>
      <c r="BG319" s="17">
        <v>0.41411079941353002</v>
      </c>
    </row>
    <row r="320" spans="2:59" x14ac:dyDescent="0.35">
      <c r="B320" t="s">
        <v>120</v>
      </c>
      <c r="C320" s="17">
        <v>-9.44990412395421E-2</v>
      </c>
      <c r="D320" s="17">
        <v>-9.9286328529595597E-2</v>
      </c>
      <c r="E320" s="17">
        <v>-9.4548468719704098E-2</v>
      </c>
      <c r="F320" s="17"/>
      <c r="G320" s="17">
        <v>-0.19802386806266301</v>
      </c>
      <c r="H320" s="17">
        <v>-8.5025110681325303E-2</v>
      </c>
      <c r="I320" s="17">
        <v>-4.6866086872844298E-2</v>
      </c>
      <c r="J320" s="17">
        <v>-0.151990918968196</v>
      </c>
      <c r="K320" s="17">
        <v>-0.19766033516588799</v>
      </c>
      <c r="L320" s="17">
        <v>9.5287544639516292E-3</v>
      </c>
      <c r="M320" s="17"/>
      <c r="N320" s="17">
        <v>-0.15685991368212601</v>
      </c>
      <c r="O320" s="17">
        <v>-6.1737405400937598E-2</v>
      </c>
      <c r="P320" s="17">
        <v>-5.6338495957121898E-2</v>
      </c>
      <c r="Q320" s="17">
        <v>-6.9110469183447697E-3</v>
      </c>
      <c r="R320" s="17">
        <v>-0.254377727060206</v>
      </c>
      <c r="S320" s="17"/>
      <c r="T320" s="17">
        <v>-7.1455672354063193E-2</v>
      </c>
      <c r="U320" s="17">
        <v>-0.100302139027328</v>
      </c>
      <c r="V320" s="17"/>
      <c r="W320" s="17">
        <v>-5.9557405348159301E-2</v>
      </c>
      <c r="X320" s="17">
        <v>-0.11483450679745</v>
      </c>
      <c r="Y320" s="17"/>
      <c r="Z320" s="17">
        <v>-0.15029454145697899</v>
      </c>
      <c r="AA320" s="17">
        <v>-5.6828474619939999E-2</v>
      </c>
      <c r="AB320" s="17">
        <v>-4.2598245664058801E-2</v>
      </c>
      <c r="AC320" s="17"/>
      <c r="AD320" s="17">
        <v>-0.122384808553788</v>
      </c>
      <c r="AE320" s="17">
        <v>-4.2151142955333502E-2</v>
      </c>
      <c r="AF320" s="17"/>
      <c r="AG320" s="17">
        <v>2.2347276736272698E-2</v>
      </c>
      <c r="AH320" s="17">
        <v>-0.10916971024505</v>
      </c>
      <c r="AI320" s="17">
        <v>-0.103890621291856</v>
      </c>
      <c r="AJ320" s="17"/>
      <c r="AK320" s="17">
        <v>-0.138419418726104</v>
      </c>
      <c r="AL320" s="17">
        <v>-0.10626347906077099</v>
      </c>
      <c r="AM320" s="17">
        <v>1.8103916835308199E-2</v>
      </c>
      <c r="AN320" s="17"/>
      <c r="AO320" s="17">
        <v>0.15680448664931501</v>
      </c>
      <c r="AP320" s="17">
        <v>-0.115379056789364</v>
      </c>
      <c r="AQ320" s="17">
        <v>-0.114346689636896</v>
      </c>
      <c r="AR320" s="17"/>
      <c r="AS320" s="17">
        <v>3.85259771674848E-2</v>
      </c>
      <c r="AT320" s="17">
        <v>-4.1723471041361503E-2</v>
      </c>
      <c r="AU320" s="17">
        <v>4.2426778514539798E-2</v>
      </c>
      <c r="AV320" s="17">
        <v>-0.147800485068523</v>
      </c>
      <c r="AW320" s="17">
        <v>-0.113383484475937</v>
      </c>
      <c r="AX320" s="17">
        <v>-3.5440278260761598E-2</v>
      </c>
      <c r="AY320" s="17">
        <v>-9.2073491034073002E-2</v>
      </c>
      <c r="AZ320" s="17">
        <v>-8.7988191295891693E-2</v>
      </c>
      <c r="BA320" s="17">
        <v>-0.184954880868164</v>
      </c>
      <c r="BB320" s="17">
        <v>-3.95483113875588E-2</v>
      </c>
      <c r="BC320" s="17">
        <v>-6.82483282665413E-2</v>
      </c>
      <c r="BD320" s="17">
        <v>-0.19622939574780901</v>
      </c>
      <c r="BE320" s="17">
        <v>0.17585846688812701</v>
      </c>
      <c r="BF320" s="17">
        <v>-0.67334726691803504</v>
      </c>
      <c r="BG320" s="17">
        <v>-3.4167730784737303E-2</v>
      </c>
    </row>
    <row r="321" spans="2:59" x14ac:dyDescent="0.35">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row>
    <row r="322" spans="2:59" x14ac:dyDescent="0.35">
      <c r="B322" s="6" t="s">
        <v>184</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row>
    <row r="323" spans="2:59" x14ac:dyDescent="0.35">
      <c r="B323" s="24" t="s">
        <v>86</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row>
    <row r="324" spans="2:59" x14ac:dyDescent="0.35">
      <c r="B324" t="s">
        <v>174</v>
      </c>
      <c r="C324" s="17">
        <v>0.17546758999758699</v>
      </c>
      <c r="D324" s="17">
        <v>0.15364517356805699</v>
      </c>
      <c r="E324" s="17">
        <v>0.19445994705401101</v>
      </c>
      <c r="F324" s="17"/>
      <c r="G324" s="17">
        <v>9.74134799194281E-2</v>
      </c>
      <c r="H324" s="17">
        <v>0.13272826403746599</v>
      </c>
      <c r="I324" s="17">
        <v>0.19153058052042601</v>
      </c>
      <c r="J324" s="17">
        <v>0.146547876477055</v>
      </c>
      <c r="K324" s="17">
        <v>0.17836418976173801</v>
      </c>
      <c r="L324" s="17">
        <v>0.22741796329146</v>
      </c>
      <c r="M324" s="17"/>
      <c r="N324" s="17">
        <v>0.16157140118444099</v>
      </c>
      <c r="O324" s="17">
        <v>0.20241981014847199</v>
      </c>
      <c r="P324" s="17">
        <v>0.20536709815606399</v>
      </c>
      <c r="Q324" s="17">
        <v>0.146551053096178</v>
      </c>
      <c r="R324" s="17">
        <v>0.16790891001210301</v>
      </c>
      <c r="S324" s="17"/>
      <c r="T324" s="17">
        <v>0.206097253443113</v>
      </c>
      <c r="U324" s="17">
        <v>0.16775400727169701</v>
      </c>
      <c r="V324" s="17"/>
      <c r="W324" s="17">
        <v>0.16938589354542</v>
      </c>
      <c r="X324" s="17">
        <v>0.176602834279699</v>
      </c>
      <c r="Y324" s="17"/>
      <c r="Z324" s="17">
        <v>0.18232716709917701</v>
      </c>
      <c r="AA324" s="17">
        <v>0.198299377432852</v>
      </c>
      <c r="AB324" s="17">
        <v>0.18600940046313799</v>
      </c>
      <c r="AC324" s="17"/>
      <c r="AD324" s="17">
        <v>0.202939746523533</v>
      </c>
      <c r="AE324" s="17">
        <v>0.123896132800015</v>
      </c>
      <c r="AF324" s="17"/>
      <c r="AG324" s="17">
        <v>0.271166126776966</v>
      </c>
      <c r="AH324" s="17">
        <v>0.148855095161185</v>
      </c>
      <c r="AI324" s="17">
        <v>0.18465311046499999</v>
      </c>
      <c r="AJ324" s="17"/>
      <c r="AK324" s="17">
        <v>0.23755576339112999</v>
      </c>
      <c r="AL324" s="17">
        <v>0.15245934468932301</v>
      </c>
      <c r="AM324" s="17">
        <v>0.183101818057719</v>
      </c>
      <c r="AN324" s="17"/>
      <c r="AO324" s="17">
        <v>0.32586580086504002</v>
      </c>
      <c r="AP324" s="17">
        <v>0.18918408790378</v>
      </c>
      <c r="AQ324" s="17">
        <v>0.14411745168582701</v>
      </c>
      <c r="AR324" s="17"/>
      <c r="AS324" s="17">
        <v>0.11407206166577299</v>
      </c>
      <c r="AT324" s="17">
        <v>0.21830419092720099</v>
      </c>
      <c r="AU324" s="17">
        <v>0.217831824181935</v>
      </c>
      <c r="AV324" s="17">
        <v>0.144366168111351</v>
      </c>
      <c r="AW324" s="17">
        <v>0.19136318910296801</v>
      </c>
      <c r="AX324" s="17">
        <v>0.14079503015511799</v>
      </c>
      <c r="AY324" s="17">
        <v>0.17160221085257699</v>
      </c>
      <c r="AZ324" s="17">
        <v>0.13670960051776301</v>
      </c>
      <c r="BA324" s="17">
        <v>0.21010525888978099</v>
      </c>
      <c r="BB324" s="17">
        <v>0.19176380637590301</v>
      </c>
      <c r="BC324" s="17">
        <v>0.21402243361803699</v>
      </c>
      <c r="BD324" s="17">
        <v>0.26820529159406398</v>
      </c>
      <c r="BE324" s="17">
        <v>0.450609795403286</v>
      </c>
      <c r="BF324" s="17">
        <v>0.36155219962010299</v>
      </c>
      <c r="BG324" s="17">
        <v>0.13984130618503801</v>
      </c>
    </row>
    <row r="325" spans="2:59" x14ac:dyDescent="0.35">
      <c r="B325" t="s">
        <v>175</v>
      </c>
      <c r="C325" s="17">
        <v>0.39560550943936501</v>
      </c>
      <c r="D325" s="17">
        <v>0.40507152273444103</v>
      </c>
      <c r="E325" s="17">
        <v>0.38841697437797401</v>
      </c>
      <c r="F325" s="17"/>
      <c r="G325" s="17">
        <v>0.33982817833205903</v>
      </c>
      <c r="H325" s="17">
        <v>0.391322980914309</v>
      </c>
      <c r="I325" s="17">
        <v>0.31174552902298203</v>
      </c>
      <c r="J325" s="17">
        <v>0.40510586226770601</v>
      </c>
      <c r="K325" s="17">
        <v>0.45806978965005002</v>
      </c>
      <c r="L325" s="17">
        <v>0.41432954386918203</v>
      </c>
      <c r="M325" s="17"/>
      <c r="N325" s="17">
        <v>0.40194698732330603</v>
      </c>
      <c r="O325" s="17">
        <v>0.41645999547913598</v>
      </c>
      <c r="P325" s="17">
        <v>0.35217725991185</v>
      </c>
      <c r="Q325" s="17">
        <v>0.40612070348472401</v>
      </c>
      <c r="R325" s="17">
        <v>0.399413538652865</v>
      </c>
      <c r="S325" s="17"/>
      <c r="T325" s="17">
        <v>0.37726935290612901</v>
      </c>
      <c r="U325" s="17">
        <v>0.40022317233159799</v>
      </c>
      <c r="V325" s="17"/>
      <c r="W325" s="17">
        <v>0.41946122166784799</v>
      </c>
      <c r="X325" s="17">
        <v>0.380132514168941</v>
      </c>
      <c r="Y325" s="17"/>
      <c r="Z325" s="17">
        <v>0.44090396974217699</v>
      </c>
      <c r="AA325" s="17">
        <v>0.375974956412223</v>
      </c>
      <c r="AB325" s="17">
        <v>0.39114413271273202</v>
      </c>
      <c r="AC325" s="17"/>
      <c r="AD325" s="17">
        <v>0.39578170873301699</v>
      </c>
      <c r="AE325" s="17">
        <v>0.39527474347557001</v>
      </c>
      <c r="AF325" s="17"/>
      <c r="AG325" s="17">
        <v>0.40249538691416797</v>
      </c>
      <c r="AH325" s="17">
        <v>0.45191633013499299</v>
      </c>
      <c r="AI325" s="17">
        <v>0.36217630366117198</v>
      </c>
      <c r="AJ325" s="17"/>
      <c r="AK325" s="17">
        <v>0.43021133319058003</v>
      </c>
      <c r="AL325" s="17">
        <v>0.415156909773088</v>
      </c>
      <c r="AM325" s="17">
        <v>0.30999633158742301</v>
      </c>
      <c r="AN325" s="17"/>
      <c r="AO325" s="17">
        <v>0.40014380018442203</v>
      </c>
      <c r="AP325" s="17">
        <v>0.43941542473629402</v>
      </c>
      <c r="AQ325" s="17">
        <v>0.360646233621571</v>
      </c>
      <c r="AR325" s="17"/>
      <c r="AS325" s="17">
        <v>0.40947877445917202</v>
      </c>
      <c r="AT325" s="17">
        <v>0.30661095816351203</v>
      </c>
      <c r="AU325" s="17">
        <v>0.33663969182694198</v>
      </c>
      <c r="AV325" s="17">
        <v>0.44210470650213601</v>
      </c>
      <c r="AW325" s="17">
        <v>0.42157154971203897</v>
      </c>
      <c r="AX325" s="17">
        <v>0.34355890118182503</v>
      </c>
      <c r="AY325" s="17">
        <v>0.37188498870425901</v>
      </c>
      <c r="AZ325" s="17">
        <v>0.45893793221581503</v>
      </c>
      <c r="BA325" s="17">
        <v>0.45901023011653402</v>
      </c>
      <c r="BB325" s="17">
        <v>0.456346762355543</v>
      </c>
      <c r="BC325" s="17">
        <v>0.32475874117180598</v>
      </c>
      <c r="BD325" s="17">
        <v>0.47701602282458799</v>
      </c>
      <c r="BE325" s="17">
        <v>0.29860208195354399</v>
      </c>
      <c r="BF325" s="17">
        <v>0.31135383242529402</v>
      </c>
      <c r="BG325" s="17">
        <v>0.331527509586376</v>
      </c>
    </row>
    <row r="326" spans="2:59" x14ac:dyDescent="0.35">
      <c r="B326" t="s">
        <v>113</v>
      </c>
      <c r="C326" s="17">
        <v>0.225181999511576</v>
      </c>
      <c r="D326" s="17">
        <v>0.23136681095359801</v>
      </c>
      <c r="E326" s="17">
        <v>0.21828812512429099</v>
      </c>
      <c r="F326" s="17"/>
      <c r="G326" s="17">
        <v>0.20058281484867499</v>
      </c>
      <c r="H326" s="17">
        <v>0.23267342885144399</v>
      </c>
      <c r="I326" s="17">
        <v>0.29428032294414003</v>
      </c>
      <c r="J326" s="17">
        <v>0.233363500514673</v>
      </c>
      <c r="K326" s="17">
        <v>0.19007908373892099</v>
      </c>
      <c r="L326" s="17">
        <v>0.20791820440098599</v>
      </c>
      <c r="M326" s="17"/>
      <c r="N326" s="17">
        <v>0.23999628128372699</v>
      </c>
      <c r="O326" s="17">
        <v>0.20842429029700099</v>
      </c>
      <c r="P326" s="17">
        <v>0.20231895196872299</v>
      </c>
      <c r="Q326" s="17">
        <v>0.23066947845682301</v>
      </c>
      <c r="R326" s="17">
        <v>0.248859763212884</v>
      </c>
      <c r="S326" s="17"/>
      <c r="T326" s="17">
        <v>0.20733866416160901</v>
      </c>
      <c r="U326" s="17">
        <v>0.22967555340166501</v>
      </c>
      <c r="V326" s="17"/>
      <c r="W326" s="17">
        <v>0.24506872371048999</v>
      </c>
      <c r="X326" s="17">
        <v>0.22122781033552499</v>
      </c>
      <c r="Y326" s="17"/>
      <c r="Z326" s="17">
        <v>0.19271458570314601</v>
      </c>
      <c r="AA326" s="17">
        <v>0.27403776251167999</v>
      </c>
      <c r="AB326" s="17">
        <v>0.21305902750685099</v>
      </c>
      <c r="AC326" s="17"/>
      <c r="AD326" s="17">
        <v>0.19818688793886399</v>
      </c>
      <c r="AE326" s="17">
        <v>0.275857935334124</v>
      </c>
      <c r="AF326" s="17"/>
      <c r="AG326" s="17">
        <v>0.16918840738827401</v>
      </c>
      <c r="AH326" s="17">
        <v>0.231414819422532</v>
      </c>
      <c r="AI326" s="17">
        <v>0.23479089132804401</v>
      </c>
      <c r="AJ326" s="17"/>
      <c r="AK326" s="17">
        <v>0.14705681210503599</v>
      </c>
      <c r="AL326" s="17">
        <v>0.24097952348131199</v>
      </c>
      <c r="AM326" s="17">
        <v>0.27375990058974398</v>
      </c>
      <c r="AN326" s="17"/>
      <c r="AO326" s="17">
        <v>0.15661258766595099</v>
      </c>
      <c r="AP326" s="17">
        <v>0.216125959882983</v>
      </c>
      <c r="AQ326" s="17">
        <v>0.246411972702855</v>
      </c>
      <c r="AR326" s="17"/>
      <c r="AS326" s="17">
        <v>0.28920394082133499</v>
      </c>
      <c r="AT326" s="17">
        <v>0.20907529536930999</v>
      </c>
      <c r="AU326" s="17">
        <v>0.19618480205087099</v>
      </c>
      <c r="AV326" s="17">
        <v>0.19096315948959999</v>
      </c>
      <c r="AW326" s="17">
        <v>0.171206113235051</v>
      </c>
      <c r="AX326" s="17">
        <v>0.255165019866198</v>
      </c>
      <c r="AY326" s="17">
        <v>0.27802285274371602</v>
      </c>
      <c r="AZ326" s="17">
        <v>0.269775415824687</v>
      </c>
      <c r="BA326" s="17">
        <v>0.18939671251047399</v>
      </c>
      <c r="BB326" s="17">
        <v>0.122236924726199</v>
      </c>
      <c r="BC326" s="17">
        <v>0.31812340576022802</v>
      </c>
      <c r="BD326" s="17">
        <v>0.18470777751894199</v>
      </c>
      <c r="BE326" s="17">
        <v>3.6871986872233101E-2</v>
      </c>
      <c r="BF326" s="17">
        <v>0.136917160669005</v>
      </c>
      <c r="BG326" s="17">
        <v>0.41919608184267398</v>
      </c>
    </row>
    <row r="327" spans="2:59" x14ac:dyDescent="0.35">
      <c r="B327" t="s">
        <v>176</v>
      </c>
      <c r="C327" s="17">
        <v>9.5939459246995595E-2</v>
      </c>
      <c r="D327" s="17">
        <v>0.101542290294044</v>
      </c>
      <c r="E327" s="17">
        <v>9.1115216015433195E-2</v>
      </c>
      <c r="F327" s="17"/>
      <c r="G327" s="17">
        <v>0.172265174790006</v>
      </c>
      <c r="H327" s="17">
        <v>0.123262458710025</v>
      </c>
      <c r="I327" s="17">
        <v>0.135582237417646</v>
      </c>
      <c r="J327" s="17">
        <v>6.0617865424324499E-2</v>
      </c>
      <c r="K327" s="17">
        <v>8.2448379619029399E-2</v>
      </c>
      <c r="L327" s="17">
        <v>7.2047015226267497E-2</v>
      </c>
      <c r="M327" s="17"/>
      <c r="N327" s="17">
        <v>0.13100926464728699</v>
      </c>
      <c r="O327" s="17">
        <v>5.9415744100821101E-2</v>
      </c>
      <c r="P327" s="17">
        <v>0.121721056357726</v>
      </c>
      <c r="Q327" s="17">
        <v>8.1489258248121504E-2</v>
      </c>
      <c r="R327" s="17">
        <v>5.8366622347795001E-2</v>
      </c>
      <c r="S327" s="17"/>
      <c r="T327" s="17">
        <v>0.11718611065810899</v>
      </c>
      <c r="U327" s="17">
        <v>9.0588835541996399E-2</v>
      </c>
      <c r="V327" s="17"/>
      <c r="W327" s="17">
        <v>0.101439504541821</v>
      </c>
      <c r="X327" s="17">
        <v>9.3230016220947301E-2</v>
      </c>
      <c r="Y327" s="17"/>
      <c r="Z327" s="17">
        <v>0.103078518671932</v>
      </c>
      <c r="AA327" s="17">
        <v>8.8084260712439993E-2</v>
      </c>
      <c r="AB327" s="17">
        <v>0.10124249048603801</v>
      </c>
      <c r="AC327" s="17"/>
      <c r="AD327" s="17">
        <v>0.104457452324485</v>
      </c>
      <c r="AE327" s="17">
        <v>7.9949257859271594E-2</v>
      </c>
      <c r="AF327" s="17"/>
      <c r="AG327" s="17">
        <v>8.3611007845299595E-2</v>
      </c>
      <c r="AH327" s="17">
        <v>9.6701198287917206E-2</v>
      </c>
      <c r="AI327" s="17">
        <v>9.7250653614595797E-2</v>
      </c>
      <c r="AJ327" s="17"/>
      <c r="AK327" s="17">
        <v>9.5350360002078902E-2</v>
      </c>
      <c r="AL327" s="17">
        <v>9.9895749547177101E-2</v>
      </c>
      <c r="AM327" s="17">
        <v>8.4535048030025803E-2</v>
      </c>
      <c r="AN327" s="17"/>
      <c r="AO327" s="17">
        <v>5.2323525127517499E-2</v>
      </c>
      <c r="AP327" s="17">
        <v>9.6962709154111995E-2</v>
      </c>
      <c r="AQ327" s="17">
        <v>0.108346360288442</v>
      </c>
      <c r="AR327" s="17"/>
      <c r="AS327" s="17">
        <v>0.105721222701068</v>
      </c>
      <c r="AT327" s="17">
        <v>8.9369127231718498E-2</v>
      </c>
      <c r="AU327" s="17">
        <v>0.107660840754183</v>
      </c>
      <c r="AV327" s="17">
        <v>7.6494088496802101E-2</v>
      </c>
      <c r="AW327" s="17">
        <v>0.112190077073754</v>
      </c>
      <c r="AX327" s="17">
        <v>0.15449450263172201</v>
      </c>
      <c r="AY327" s="17">
        <v>0.113867211191832</v>
      </c>
      <c r="AZ327" s="17">
        <v>4.2513531332448E-2</v>
      </c>
      <c r="BA327" s="17">
        <v>3.9445751655315199E-2</v>
      </c>
      <c r="BB327" s="17">
        <v>0.14838077627378199</v>
      </c>
      <c r="BC327" s="17">
        <v>0.123721282712904</v>
      </c>
      <c r="BD327" s="17">
        <v>0</v>
      </c>
      <c r="BE327" s="17">
        <v>0.12332090579122899</v>
      </c>
      <c r="BF327" s="17">
        <v>0.19017680728559799</v>
      </c>
      <c r="BG327" s="17">
        <v>4.4209337215465598E-2</v>
      </c>
    </row>
    <row r="328" spans="2:59" x14ac:dyDescent="0.35">
      <c r="B328" t="s">
        <v>177</v>
      </c>
      <c r="C328" s="17">
        <v>5.770673945891E-2</v>
      </c>
      <c r="D328" s="17">
        <v>6.6566642273489005E-2</v>
      </c>
      <c r="E328" s="17">
        <v>4.9690751253309497E-2</v>
      </c>
      <c r="F328" s="17"/>
      <c r="G328" s="17">
        <v>0.13639542540787</v>
      </c>
      <c r="H328" s="17">
        <v>6.33271240743805E-2</v>
      </c>
      <c r="I328" s="17">
        <v>3.7070785866541403E-2</v>
      </c>
      <c r="J328" s="17">
        <v>7.3248734148929601E-2</v>
      </c>
      <c r="K328" s="17">
        <v>7.2728304004997496E-2</v>
      </c>
      <c r="L328" s="17">
        <v>2.29000086682986E-2</v>
      </c>
      <c r="M328" s="17"/>
      <c r="N328" s="17">
        <v>2.5676457234309301E-2</v>
      </c>
      <c r="O328" s="17">
        <v>7.3688966785316903E-2</v>
      </c>
      <c r="P328" s="17">
        <v>7.48896648188037E-2</v>
      </c>
      <c r="Q328" s="17">
        <v>6.1851477458433203E-2</v>
      </c>
      <c r="R328" s="17">
        <v>6.8064968051175304E-2</v>
      </c>
      <c r="S328" s="17"/>
      <c r="T328" s="17">
        <v>5.1294936036572397E-2</v>
      </c>
      <c r="U328" s="17">
        <v>5.9321447900232097E-2</v>
      </c>
      <c r="V328" s="17"/>
      <c r="W328" s="17">
        <v>5.0289769822535302E-2</v>
      </c>
      <c r="X328" s="17">
        <v>6.1560396889205497E-2</v>
      </c>
      <c r="Y328" s="17"/>
      <c r="Z328" s="17">
        <v>6.5408685938376704E-2</v>
      </c>
      <c r="AA328" s="17">
        <v>4.3815470293010299E-2</v>
      </c>
      <c r="AB328" s="17">
        <v>6.08733780263154E-2</v>
      </c>
      <c r="AC328" s="17"/>
      <c r="AD328" s="17">
        <v>6.4929527180356203E-2</v>
      </c>
      <c r="AE328" s="17">
        <v>4.4147931744928003E-2</v>
      </c>
      <c r="AF328" s="17"/>
      <c r="AG328" s="17">
        <v>2.58345141925433E-2</v>
      </c>
      <c r="AH328" s="17">
        <v>4.0211406609606398E-2</v>
      </c>
      <c r="AI328" s="17">
        <v>8.23752002667959E-2</v>
      </c>
      <c r="AJ328" s="17"/>
      <c r="AK328" s="17">
        <v>6.2173471708772597E-2</v>
      </c>
      <c r="AL328" s="17">
        <v>4.71485680440887E-2</v>
      </c>
      <c r="AM328" s="17">
        <v>9.3322700511112494E-2</v>
      </c>
      <c r="AN328" s="17"/>
      <c r="AO328" s="17">
        <v>4.5412098487012997E-2</v>
      </c>
      <c r="AP328" s="17">
        <v>2.85529364259982E-2</v>
      </c>
      <c r="AQ328" s="17">
        <v>9.2121815141479796E-2</v>
      </c>
      <c r="AR328" s="17"/>
      <c r="AS328" s="17">
        <v>5.27208603917418E-2</v>
      </c>
      <c r="AT328" s="17">
        <v>7.3456483102727593E-2</v>
      </c>
      <c r="AU328" s="17">
        <v>5.0178273287735997E-2</v>
      </c>
      <c r="AV328" s="17">
        <v>8.0500435337841694E-2</v>
      </c>
      <c r="AW328" s="17">
        <v>8.2149965957567406E-2</v>
      </c>
      <c r="AX328" s="17">
        <v>6.6668936957740094E-2</v>
      </c>
      <c r="AY328" s="17">
        <v>4.4624600961545899E-2</v>
      </c>
      <c r="AZ328" s="17">
        <v>5.06502365283076E-2</v>
      </c>
      <c r="BA328" s="17">
        <v>6.45313097625662E-2</v>
      </c>
      <c r="BB328" s="17">
        <v>6.8943255802494705E-2</v>
      </c>
      <c r="BC328" s="17">
        <v>1.9374136737024601E-2</v>
      </c>
      <c r="BD328" s="17">
        <v>1.43637195290242E-2</v>
      </c>
      <c r="BE328" s="17">
        <v>0</v>
      </c>
      <c r="BF328" s="17">
        <v>0</v>
      </c>
      <c r="BG328" s="17">
        <v>6.5225765170446107E-2</v>
      </c>
    </row>
    <row r="329" spans="2:59" x14ac:dyDescent="0.35">
      <c r="B329" t="s">
        <v>133</v>
      </c>
      <c r="C329" s="17">
        <v>5.00987023455663E-2</v>
      </c>
      <c r="D329" s="17">
        <v>4.1807560176370502E-2</v>
      </c>
      <c r="E329" s="17">
        <v>5.8028986174980597E-2</v>
      </c>
      <c r="F329" s="17"/>
      <c r="G329" s="17">
        <v>5.3514926701961799E-2</v>
      </c>
      <c r="H329" s="17">
        <v>5.6685743412374798E-2</v>
      </c>
      <c r="I329" s="17">
        <v>2.97905442282646E-2</v>
      </c>
      <c r="J329" s="17">
        <v>8.1116161167312101E-2</v>
      </c>
      <c r="K329" s="17">
        <v>1.8310253225264101E-2</v>
      </c>
      <c r="L329" s="17">
        <v>5.5387264543805201E-2</v>
      </c>
      <c r="M329" s="17"/>
      <c r="N329" s="17">
        <v>3.9799608326929997E-2</v>
      </c>
      <c r="O329" s="17">
        <v>3.9591193189253401E-2</v>
      </c>
      <c r="P329" s="17">
        <v>4.3525968786833999E-2</v>
      </c>
      <c r="Q329" s="17">
        <v>7.3318029255720493E-2</v>
      </c>
      <c r="R329" s="17">
        <v>5.7386197723177899E-2</v>
      </c>
      <c r="S329" s="17"/>
      <c r="T329" s="17">
        <v>4.0813682794468002E-2</v>
      </c>
      <c r="U329" s="17">
        <v>5.2436983552811102E-2</v>
      </c>
      <c r="V329" s="17"/>
      <c r="W329" s="17">
        <v>1.4354886711884901E-2</v>
      </c>
      <c r="X329" s="17">
        <v>6.7246428105681599E-2</v>
      </c>
      <c r="Y329" s="17"/>
      <c r="Z329" s="17">
        <v>1.55670728451922E-2</v>
      </c>
      <c r="AA329" s="17">
        <v>1.9788172637795101E-2</v>
      </c>
      <c r="AB329" s="17">
        <v>4.7671570804925699E-2</v>
      </c>
      <c r="AC329" s="17"/>
      <c r="AD329" s="17">
        <v>3.3704677299745203E-2</v>
      </c>
      <c r="AE329" s="17">
        <v>8.08739987860915E-2</v>
      </c>
      <c r="AF329" s="17"/>
      <c r="AG329" s="17">
        <v>4.7704556882748599E-2</v>
      </c>
      <c r="AH329" s="17">
        <v>3.0901150383766399E-2</v>
      </c>
      <c r="AI329" s="17">
        <v>3.8753840664392303E-2</v>
      </c>
      <c r="AJ329" s="17"/>
      <c r="AK329" s="17">
        <v>2.7652259602403199E-2</v>
      </c>
      <c r="AL329" s="17">
        <v>4.4359904465011701E-2</v>
      </c>
      <c r="AM329" s="17">
        <v>5.5284201223975898E-2</v>
      </c>
      <c r="AN329" s="17"/>
      <c r="AO329" s="17">
        <v>1.9642187670056099E-2</v>
      </c>
      <c r="AP329" s="17">
        <v>2.9758881896833501E-2</v>
      </c>
      <c r="AQ329" s="17">
        <v>4.8356166559825997E-2</v>
      </c>
      <c r="AR329" s="17"/>
      <c r="AS329" s="17">
        <v>2.8803139960910301E-2</v>
      </c>
      <c r="AT329" s="17">
        <v>0.10318394520552999</v>
      </c>
      <c r="AU329" s="17">
        <v>9.1504567898333097E-2</v>
      </c>
      <c r="AV329" s="17">
        <v>6.55714420622691E-2</v>
      </c>
      <c r="AW329" s="17">
        <v>2.1519104918620999E-2</v>
      </c>
      <c r="AX329" s="17">
        <v>3.9317609207397103E-2</v>
      </c>
      <c r="AY329" s="17">
        <v>1.9998135546069402E-2</v>
      </c>
      <c r="AZ329" s="17">
        <v>4.1413283580979003E-2</v>
      </c>
      <c r="BA329" s="17">
        <v>3.7510737065329501E-2</v>
      </c>
      <c r="BB329" s="17">
        <v>1.23284744660783E-2</v>
      </c>
      <c r="BC329" s="17">
        <v>0</v>
      </c>
      <c r="BD329" s="17">
        <v>5.5707188533381399E-2</v>
      </c>
      <c r="BE329" s="17">
        <v>9.0595229979707495E-2</v>
      </c>
      <c r="BF329" s="17">
        <v>0</v>
      </c>
      <c r="BG329" s="17">
        <v>0</v>
      </c>
    </row>
    <row r="330" spans="2:59" x14ac:dyDescent="0.35">
      <c r="B330" t="s">
        <v>118</v>
      </c>
      <c r="C330" s="17">
        <v>0.57107309943695195</v>
      </c>
      <c r="D330" s="17">
        <v>0.55871669630249798</v>
      </c>
      <c r="E330" s="17">
        <v>0.582876921431985</v>
      </c>
      <c r="F330" s="17"/>
      <c r="G330" s="17">
        <v>0.43724165825148698</v>
      </c>
      <c r="H330" s="17">
        <v>0.52405124495177502</v>
      </c>
      <c r="I330" s="17">
        <v>0.50327610954340796</v>
      </c>
      <c r="J330" s="17">
        <v>0.55165373874476098</v>
      </c>
      <c r="K330" s="17">
        <v>0.63643397941178803</v>
      </c>
      <c r="L330" s="17">
        <v>0.64174750716064299</v>
      </c>
      <c r="M330" s="17"/>
      <c r="N330" s="17">
        <v>0.56351838850774705</v>
      </c>
      <c r="O330" s="17">
        <v>0.61887980562760803</v>
      </c>
      <c r="P330" s="17">
        <v>0.55754435806791403</v>
      </c>
      <c r="Q330" s="17">
        <v>0.55267175658090195</v>
      </c>
      <c r="R330" s="17">
        <v>0.56732244866496795</v>
      </c>
      <c r="S330" s="17"/>
      <c r="T330" s="17">
        <v>0.58336660634924198</v>
      </c>
      <c r="U330" s="17">
        <v>0.56797717960329497</v>
      </c>
      <c r="V330" s="17"/>
      <c r="W330" s="17">
        <v>0.58884711521326805</v>
      </c>
      <c r="X330" s="17">
        <v>0.55673534844864003</v>
      </c>
      <c r="Y330" s="17"/>
      <c r="Z330" s="17">
        <v>0.62323113684135401</v>
      </c>
      <c r="AA330" s="17">
        <v>0.57427433384507498</v>
      </c>
      <c r="AB330" s="17">
        <v>0.57715353317587004</v>
      </c>
      <c r="AC330" s="17"/>
      <c r="AD330" s="17">
        <v>0.59872145525654996</v>
      </c>
      <c r="AE330" s="17">
        <v>0.519170876275585</v>
      </c>
      <c r="AF330" s="17"/>
      <c r="AG330" s="17">
        <v>0.67366151369113403</v>
      </c>
      <c r="AH330" s="17">
        <v>0.600771425296178</v>
      </c>
      <c r="AI330" s="17">
        <v>0.54682941412617203</v>
      </c>
      <c r="AJ330" s="17"/>
      <c r="AK330" s="17">
        <v>0.66776709658170996</v>
      </c>
      <c r="AL330" s="17">
        <v>0.56761625446241104</v>
      </c>
      <c r="AM330" s="17">
        <v>0.49309814964514198</v>
      </c>
      <c r="AN330" s="17"/>
      <c r="AO330" s="17">
        <v>0.72600960104946199</v>
      </c>
      <c r="AP330" s="17">
        <v>0.62859951264007397</v>
      </c>
      <c r="AQ330" s="17">
        <v>0.50476368530739801</v>
      </c>
      <c r="AR330" s="17"/>
      <c r="AS330" s="17">
        <v>0.52355083612494502</v>
      </c>
      <c r="AT330" s="17">
        <v>0.52491514909071402</v>
      </c>
      <c r="AU330" s="17">
        <v>0.55447151600887701</v>
      </c>
      <c r="AV330" s="17">
        <v>0.58647087461348701</v>
      </c>
      <c r="AW330" s="17">
        <v>0.61293473881500704</v>
      </c>
      <c r="AX330" s="17">
        <v>0.48435393133694299</v>
      </c>
      <c r="AY330" s="17">
        <v>0.543487199556836</v>
      </c>
      <c r="AZ330" s="17">
        <v>0.59564753273357796</v>
      </c>
      <c r="BA330" s="17">
        <v>0.66911548900631501</v>
      </c>
      <c r="BB330" s="17">
        <v>0.64811056873144601</v>
      </c>
      <c r="BC330" s="17">
        <v>0.538781174789844</v>
      </c>
      <c r="BD330" s="17">
        <v>0.74522131441865203</v>
      </c>
      <c r="BE330" s="17">
        <v>0.74921187735683004</v>
      </c>
      <c r="BF330" s="17">
        <v>0.67290603204539701</v>
      </c>
      <c r="BG330" s="17">
        <v>0.47136881577141498</v>
      </c>
    </row>
    <row r="331" spans="2:59" x14ac:dyDescent="0.35">
      <c r="B331" t="s">
        <v>119</v>
      </c>
      <c r="C331" s="17">
        <v>0.15364619870590601</v>
      </c>
      <c r="D331" s="17">
        <v>0.16810893256753301</v>
      </c>
      <c r="E331" s="17">
        <v>0.140805967268743</v>
      </c>
      <c r="F331" s="17"/>
      <c r="G331" s="17">
        <v>0.308660600197876</v>
      </c>
      <c r="H331" s="17">
        <v>0.18658958278440599</v>
      </c>
      <c r="I331" s="17">
        <v>0.172653023284188</v>
      </c>
      <c r="J331" s="17">
        <v>0.133866599573254</v>
      </c>
      <c r="K331" s="17">
        <v>0.15517668362402701</v>
      </c>
      <c r="L331" s="17">
        <v>9.4947023894565996E-2</v>
      </c>
      <c r="M331" s="17"/>
      <c r="N331" s="17">
        <v>0.15668572188159699</v>
      </c>
      <c r="O331" s="17">
        <v>0.13310471088613801</v>
      </c>
      <c r="P331" s="17">
        <v>0.196610721176529</v>
      </c>
      <c r="Q331" s="17">
        <v>0.14334073570655501</v>
      </c>
      <c r="R331" s="17">
        <v>0.12643159039897001</v>
      </c>
      <c r="S331" s="17"/>
      <c r="T331" s="17">
        <v>0.168481046694681</v>
      </c>
      <c r="U331" s="17">
        <v>0.14991028344222901</v>
      </c>
      <c r="V331" s="17"/>
      <c r="W331" s="17">
        <v>0.15172927436435599</v>
      </c>
      <c r="X331" s="17">
        <v>0.15479041311015301</v>
      </c>
      <c r="Y331" s="17"/>
      <c r="Z331" s="17">
        <v>0.168487204610309</v>
      </c>
      <c r="AA331" s="17">
        <v>0.13189973100544999</v>
      </c>
      <c r="AB331" s="17">
        <v>0.16211586851235299</v>
      </c>
      <c r="AC331" s="17"/>
      <c r="AD331" s="17">
        <v>0.169386979504841</v>
      </c>
      <c r="AE331" s="17">
        <v>0.12409718960420001</v>
      </c>
      <c r="AF331" s="17"/>
      <c r="AG331" s="17">
        <v>0.109445522037843</v>
      </c>
      <c r="AH331" s="17">
        <v>0.13691260489752399</v>
      </c>
      <c r="AI331" s="17">
        <v>0.17962585388139199</v>
      </c>
      <c r="AJ331" s="17"/>
      <c r="AK331" s="17">
        <v>0.15752383171085099</v>
      </c>
      <c r="AL331" s="17">
        <v>0.14704431759126599</v>
      </c>
      <c r="AM331" s="17">
        <v>0.17785774854113801</v>
      </c>
      <c r="AN331" s="17"/>
      <c r="AO331" s="17">
        <v>9.7735623614530504E-2</v>
      </c>
      <c r="AP331" s="17">
        <v>0.12551564558011</v>
      </c>
      <c r="AQ331" s="17">
        <v>0.20046817542992201</v>
      </c>
      <c r="AR331" s="17"/>
      <c r="AS331" s="17">
        <v>0.15844208309280999</v>
      </c>
      <c r="AT331" s="17">
        <v>0.16282561033444601</v>
      </c>
      <c r="AU331" s="17">
        <v>0.157839114041919</v>
      </c>
      <c r="AV331" s="17">
        <v>0.15699452383464399</v>
      </c>
      <c r="AW331" s="17">
        <v>0.19434004303132099</v>
      </c>
      <c r="AX331" s="17">
        <v>0.221163439589462</v>
      </c>
      <c r="AY331" s="17">
        <v>0.15849181215337799</v>
      </c>
      <c r="AZ331" s="17">
        <v>9.31637678607556E-2</v>
      </c>
      <c r="BA331" s="17">
        <v>0.103977061417881</v>
      </c>
      <c r="BB331" s="17">
        <v>0.21732403207627701</v>
      </c>
      <c r="BC331" s="17">
        <v>0.14309541944992801</v>
      </c>
      <c r="BD331" s="17">
        <v>1.43637195290242E-2</v>
      </c>
      <c r="BE331" s="17">
        <v>0.12332090579122899</v>
      </c>
      <c r="BF331" s="17">
        <v>0.19017680728559799</v>
      </c>
      <c r="BG331" s="17">
        <v>0.109435102385912</v>
      </c>
    </row>
    <row r="332" spans="2:59" x14ac:dyDescent="0.35">
      <c r="B332" t="s">
        <v>120</v>
      </c>
      <c r="C332" s="17">
        <v>0.41742690073104699</v>
      </c>
      <c r="D332" s="17">
        <v>0.39060776373496497</v>
      </c>
      <c r="E332" s="17">
        <v>0.44207095416324299</v>
      </c>
      <c r="F332" s="17"/>
      <c r="G332" s="17">
        <v>0.128581058053611</v>
      </c>
      <c r="H332" s="17">
        <v>0.33746166216737</v>
      </c>
      <c r="I332" s="17">
        <v>0.33062308625921999</v>
      </c>
      <c r="J332" s="17">
        <v>0.417787139171507</v>
      </c>
      <c r="K332" s="17">
        <v>0.481257295787761</v>
      </c>
      <c r="L332" s="17">
        <v>0.546800483266077</v>
      </c>
      <c r="M332" s="17"/>
      <c r="N332" s="17">
        <v>0.40683266662614997</v>
      </c>
      <c r="O332" s="17">
        <v>0.48577509474147001</v>
      </c>
      <c r="P332" s="17">
        <v>0.36093363689138502</v>
      </c>
      <c r="Q332" s="17">
        <v>0.40933102087434797</v>
      </c>
      <c r="R332" s="17">
        <v>0.440890858265998</v>
      </c>
      <c r="S332" s="17"/>
      <c r="T332" s="17">
        <v>0.41488555965455998</v>
      </c>
      <c r="U332" s="17">
        <v>0.41806689616106602</v>
      </c>
      <c r="V332" s="17"/>
      <c r="W332" s="17">
        <v>0.43711784084891198</v>
      </c>
      <c r="X332" s="17">
        <v>0.40194493533848802</v>
      </c>
      <c r="Y332" s="17"/>
      <c r="Z332" s="17">
        <v>0.45474393223104498</v>
      </c>
      <c r="AA332" s="17">
        <v>0.44237460283962399</v>
      </c>
      <c r="AB332" s="17">
        <v>0.41503766466351699</v>
      </c>
      <c r="AC332" s="17"/>
      <c r="AD332" s="17">
        <v>0.42933447575170902</v>
      </c>
      <c r="AE332" s="17">
        <v>0.39507368667138498</v>
      </c>
      <c r="AF332" s="17"/>
      <c r="AG332" s="17">
        <v>0.56421599165329095</v>
      </c>
      <c r="AH332" s="17">
        <v>0.463858820398654</v>
      </c>
      <c r="AI332" s="17">
        <v>0.36720356024478101</v>
      </c>
      <c r="AJ332" s="17"/>
      <c r="AK332" s="17">
        <v>0.51024326487085803</v>
      </c>
      <c r="AL332" s="17">
        <v>0.42057193687114502</v>
      </c>
      <c r="AM332" s="17">
        <v>0.31524040110400398</v>
      </c>
      <c r="AN332" s="17"/>
      <c r="AO332" s="17">
        <v>0.62827397743493196</v>
      </c>
      <c r="AP332" s="17">
        <v>0.503083867059964</v>
      </c>
      <c r="AQ332" s="17">
        <v>0.304295509877476</v>
      </c>
      <c r="AR332" s="17"/>
      <c r="AS332" s="17">
        <v>0.36510875303213502</v>
      </c>
      <c r="AT332" s="17">
        <v>0.36208953875626798</v>
      </c>
      <c r="AU332" s="17">
        <v>0.39663240196695798</v>
      </c>
      <c r="AV332" s="17">
        <v>0.429476350778843</v>
      </c>
      <c r="AW332" s="17">
        <v>0.41859469578368602</v>
      </c>
      <c r="AX332" s="17">
        <v>0.26319049174748199</v>
      </c>
      <c r="AY332" s="17">
        <v>0.38499538740345701</v>
      </c>
      <c r="AZ332" s="17">
        <v>0.50248376487282298</v>
      </c>
      <c r="BA332" s="17">
        <v>0.56513842758843302</v>
      </c>
      <c r="BB332" s="17">
        <v>0.43078653665516897</v>
      </c>
      <c r="BC332" s="17">
        <v>0.39568575533991501</v>
      </c>
      <c r="BD332" s="17">
        <v>0.73085759488962798</v>
      </c>
      <c r="BE332" s="17">
        <v>0.62589097156560003</v>
      </c>
      <c r="BF332" s="17">
        <v>0.48272922475979901</v>
      </c>
      <c r="BG332" s="17">
        <v>0.36193371338550301</v>
      </c>
    </row>
    <row r="333" spans="2:59" x14ac:dyDescent="0.35">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row>
    <row r="334" spans="2:59" x14ac:dyDescent="0.35">
      <c r="B334" s="6" t="s">
        <v>197</v>
      </c>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row>
    <row r="335" spans="2:59" x14ac:dyDescent="0.35">
      <c r="B335" s="24" t="s">
        <v>86</v>
      </c>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row>
    <row r="336" spans="2:59" x14ac:dyDescent="0.35">
      <c r="B336" t="s">
        <v>191</v>
      </c>
      <c r="C336" s="17">
        <v>0.27366001021161601</v>
      </c>
      <c r="D336" s="17">
        <v>0.28629220853088899</v>
      </c>
      <c r="E336" s="17">
        <v>0.26301951387501599</v>
      </c>
      <c r="F336" s="17"/>
      <c r="G336" s="17">
        <v>0.17626643147169299</v>
      </c>
      <c r="H336" s="17">
        <v>0.217808120067223</v>
      </c>
      <c r="I336" s="17">
        <v>0.23714670599651799</v>
      </c>
      <c r="J336" s="17">
        <v>0.24251512165233299</v>
      </c>
      <c r="K336" s="17">
        <v>0.27145799708916002</v>
      </c>
      <c r="L336" s="17">
        <v>0.37031959602459502</v>
      </c>
      <c r="M336" s="17"/>
      <c r="N336" s="17">
        <v>0.279244045163905</v>
      </c>
      <c r="O336" s="17">
        <v>0.33350268758996998</v>
      </c>
      <c r="P336" s="17">
        <v>0.314353438286534</v>
      </c>
      <c r="Q336" s="17">
        <v>0.20045113783024701</v>
      </c>
      <c r="R336" s="17">
        <v>0.23263801401192699</v>
      </c>
      <c r="S336" s="17"/>
      <c r="T336" s="17">
        <v>0.252916755031317</v>
      </c>
      <c r="U336" s="17">
        <v>0.27888386176068902</v>
      </c>
      <c r="V336" s="17"/>
      <c r="W336" s="17">
        <v>0.254448809438656</v>
      </c>
      <c r="X336" s="17">
        <v>0.281511814422229</v>
      </c>
      <c r="Y336" s="17"/>
      <c r="Z336" s="17">
        <v>0.14462456523390099</v>
      </c>
      <c r="AA336" s="17">
        <v>0.29907800299340198</v>
      </c>
      <c r="AB336" s="17">
        <v>0.38158187783638298</v>
      </c>
      <c r="AC336" s="17"/>
      <c r="AD336" s="17">
        <v>0.27766399864684799</v>
      </c>
      <c r="AE336" s="17">
        <v>0.26614361745911702</v>
      </c>
      <c r="AF336" s="17"/>
      <c r="AG336" s="17">
        <v>0.41150291618424101</v>
      </c>
      <c r="AH336" s="17">
        <v>0.30325030435696698</v>
      </c>
      <c r="AI336" s="17">
        <v>0.22207874535119301</v>
      </c>
      <c r="AJ336" s="17"/>
      <c r="AK336" s="17">
        <v>0.33865529152595703</v>
      </c>
      <c r="AL336" s="17">
        <v>0.24030674817221301</v>
      </c>
      <c r="AM336" s="17">
        <v>0.32131239992329702</v>
      </c>
      <c r="AN336" s="17"/>
      <c r="AO336" s="17">
        <v>0.31398872670226802</v>
      </c>
      <c r="AP336" s="17">
        <v>0.28230337176615899</v>
      </c>
      <c r="AQ336" s="17">
        <v>0.26314988923347499</v>
      </c>
      <c r="AR336" s="17"/>
      <c r="AS336" s="17">
        <v>0.20882898866945701</v>
      </c>
      <c r="AT336" s="17">
        <v>0.27202282791502902</v>
      </c>
      <c r="AU336" s="17">
        <v>0.28099636955077401</v>
      </c>
      <c r="AV336" s="17">
        <v>0.229447709369131</v>
      </c>
      <c r="AW336" s="17">
        <v>0.36176463093939099</v>
      </c>
      <c r="AX336" s="17">
        <v>0.23290911546554499</v>
      </c>
      <c r="AY336" s="17">
        <v>0.33090067411825003</v>
      </c>
      <c r="AZ336" s="17">
        <v>0.36286822011737002</v>
      </c>
      <c r="BA336" s="17">
        <v>0.213976218582075</v>
      </c>
      <c r="BB336" s="17">
        <v>0.255220061527135</v>
      </c>
      <c r="BC336" s="17">
        <v>0.24052149962945099</v>
      </c>
      <c r="BD336" s="17">
        <v>0.26071595996658697</v>
      </c>
      <c r="BE336" s="17">
        <v>0.16918450672166299</v>
      </c>
      <c r="BF336" s="17">
        <v>0.60936018738906605</v>
      </c>
      <c r="BG336" s="17">
        <v>0.21076859610823101</v>
      </c>
    </row>
    <row r="337" spans="2:59" x14ac:dyDescent="0.35">
      <c r="B337" t="s">
        <v>192</v>
      </c>
      <c r="C337" s="17">
        <v>0.32846598256083198</v>
      </c>
      <c r="D337" s="17">
        <v>0.31709307924889502</v>
      </c>
      <c r="E337" s="17">
        <v>0.34041401546268402</v>
      </c>
      <c r="F337" s="17"/>
      <c r="G337" s="17">
        <v>0.25278170728168697</v>
      </c>
      <c r="H337" s="17">
        <v>0.25343621521126097</v>
      </c>
      <c r="I337" s="17">
        <v>0.27623686588437801</v>
      </c>
      <c r="J337" s="17">
        <v>0.39230179536459198</v>
      </c>
      <c r="K337" s="17">
        <v>0.38622839800638498</v>
      </c>
      <c r="L337" s="17">
        <v>0.33358076614453702</v>
      </c>
      <c r="M337" s="17"/>
      <c r="N337" s="17">
        <v>0.352295638074763</v>
      </c>
      <c r="O337" s="17">
        <v>0.23488857997177201</v>
      </c>
      <c r="P337" s="17">
        <v>0.31497843715999502</v>
      </c>
      <c r="Q337" s="17">
        <v>0.37216714338271401</v>
      </c>
      <c r="R337" s="17">
        <v>0.37020048831828301</v>
      </c>
      <c r="S337" s="17"/>
      <c r="T337" s="17">
        <v>0.30840453238059701</v>
      </c>
      <c r="U337" s="17">
        <v>0.33351813260622099</v>
      </c>
      <c r="V337" s="17"/>
      <c r="W337" s="17">
        <v>0.33225071445105397</v>
      </c>
      <c r="X337" s="17">
        <v>0.33108544954257402</v>
      </c>
      <c r="Y337" s="17"/>
      <c r="Z337" s="17">
        <v>0.33793535392388502</v>
      </c>
      <c r="AA337" s="17">
        <v>0.34022911599273897</v>
      </c>
      <c r="AB337" s="17">
        <v>0.31522642744533202</v>
      </c>
      <c r="AC337" s="17"/>
      <c r="AD337" s="17">
        <v>0.32820311105306099</v>
      </c>
      <c r="AE337" s="17">
        <v>0.32895945189217701</v>
      </c>
      <c r="AF337" s="17"/>
      <c r="AG337" s="17">
        <v>0.26879082155563899</v>
      </c>
      <c r="AH337" s="17">
        <v>0.37704315330051003</v>
      </c>
      <c r="AI337" s="17">
        <v>0.29969542222032503</v>
      </c>
      <c r="AJ337" s="17"/>
      <c r="AK337" s="17">
        <v>0.32646627737952699</v>
      </c>
      <c r="AL337" s="17">
        <v>0.33933082532261499</v>
      </c>
      <c r="AM337" s="17">
        <v>0.284462158206163</v>
      </c>
      <c r="AN337" s="17"/>
      <c r="AO337" s="17">
        <v>0.37869496140822101</v>
      </c>
      <c r="AP337" s="17">
        <v>0.306637739296791</v>
      </c>
      <c r="AQ337" s="17">
        <v>0.35677545581283698</v>
      </c>
      <c r="AR337" s="17"/>
      <c r="AS337" s="17">
        <v>0.26041474294580402</v>
      </c>
      <c r="AT337" s="17">
        <v>0.32751518542467001</v>
      </c>
      <c r="AU337" s="17">
        <v>0.251333809156082</v>
      </c>
      <c r="AV337" s="17">
        <v>0.37938879526223901</v>
      </c>
      <c r="AW337" s="17">
        <v>0.25770581918596502</v>
      </c>
      <c r="AX337" s="17">
        <v>0.30356961149188899</v>
      </c>
      <c r="AY337" s="17">
        <v>0.40557447860825702</v>
      </c>
      <c r="AZ337" s="17">
        <v>0.32387525142097801</v>
      </c>
      <c r="BA337" s="17">
        <v>0.43853991419307498</v>
      </c>
      <c r="BB337" s="17">
        <v>0.34906626024593201</v>
      </c>
      <c r="BC337" s="17">
        <v>0.43255381195898901</v>
      </c>
      <c r="BD337" s="17">
        <v>0.37340604098313301</v>
      </c>
      <c r="BE337" s="17">
        <v>0.121763973671704</v>
      </c>
      <c r="BF337" s="17">
        <v>0.10340804598832901</v>
      </c>
      <c r="BG337" s="17">
        <v>0.40781093248081901</v>
      </c>
    </row>
    <row r="338" spans="2:59" x14ac:dyDescent="0.35">
      <c r="B338" t="s">
        <v>193</v>
      </c>
      <c r="C338" s="17">
        <v>0.18785592475620799</v>
      </c>
      <c r="D338" s="17">
        <v>0.18243012176752499</v>
      </c>
      <c r="E338" s="17">
        <v>0.19162451927001201</v>
      </c>
      <c r="F338" s="17"/>
      <c r="G338" s="17">
        <v>0.25003726684737598</v>
      </c>
      <c r="H338" s="17">
        <v>0.21241900385870699</v>
      </c>
      <c r="I338" s="17">
        <v>0.25598268745381803</v>
      </c>
      <c r="J338" s="17">
        <v>0.18296101353813199</v>
      </c>
      <c r="K338" s="17">
        <v>0.17273269030112301</v>
      </c>
      <c r="L338" s="17">
        <v>0.13418661470218901</v>
      </c>
      <c r="M338" s="17"/>
      <c r="N338" s="17">
        <v>0.20314839436808199</v>
      </c>
      <c r="O338" s="17">
        <v>0.20494982570282</v>
      </c>
      <c r="P338" s="17">
        <v>0.13030042873064701</v>
      </c>
      <c r="Q338" s="17">
        <v>0.20312120868626399</v>
      </c>
      <c r="R338" s="17">
        <v>0.192028580368928</v>
      </c>
      <c r="S338" s="17"/>
      <c r="T338" s="17">
        <v>0.18517285493497401</v>
      </c>
      <c r="U338" s="17">
        <v>0.18853161226620099</v>
      </c>
      <c r="V338" s="17"/>
      <c r="W338" s="17">
        <v>0.170634345322659</v>
      </c>
      <c r="X338" s="17">
        <v>0.19430332846682899</v>
      </c>
      <c r="Y338" s="17"/>
      <c r="Z338" s="17">
        <v>0.23585548543524601</v>
      </c>
      <c r="AA338" s="17">
        <v>0.15673177153337101</v>
      </c>
      <c r="AB338" s="17">
        <v>0.14622253494854201</v>
      </c>
      <c r="AC338" s="17"/>
      <c r="AD338" s="17">
        <v>0.171121533351691</v>
      </c>
      <c r="AE338" s="17">
        <v>0.21927016590725801</v>
      </c>
      <c r="AF338" s="17"/>
      <c r="AG338" s="17">
        <v>0.19030322663457699</v>
      </c>
      <c r="AH338" s="17">
        <v>0.15208920312756499</v>
      </c>
      <c r="AI338" s="17">
        <v>0.21156954064127401</v>
      </c>
      <c r="AJ338" s="17"/>
      <c r="AK338" s="17">
        <v>0.12588770418796599</v>
      </c>
      <c r="AL338" s="17">
        <v>0.213759033655266</v>
      </c>
      <c r="AM338" s="17">
        <v>0.18022764566843399</v>
      </c>
      <c r="AN338" s="17"/>
      <c r="AO338" s="17">
        <v>0.136840278285562</v>
      </c>
      <c r="AP338" s="17">
        <v>0.19872723136949999</v>
      </c>
      <c r="AQ338" s="17">
        <v>0.170180571100052</v>
      </c>
      <c r="AR338" s="17"/>
      <c r="AS338" s="17">
        <v>0.31923361995183003</v>
      </c>
      <c r="AT338" s="17">
        <v>0.17781357505460799</v>
      </c>
      <c r="AU338" s="17">
        <v>0.162793489610668</v>
      </c>
      <c r="AV338" s="17">
        <v>0.20635846856382101</v>
      </c>
      <c r="AW338" s="17">
        <v>0.17757963104010299</v>
      </c>
      <c r="AX338" s="17">
        <v>0.243332883514044</v>
      </c>
      <c r="AY338" s="17">
        <v>0.109066532157997</v>
      </c>
      <c r="AZ338" s="17">
        <v>0.172367785550712</v>
      </c>
      <c r="BA338" s="17">
        <v>0.12999653898265401</v>
      </c>
      <c r="BB338" s="17">
        <v>0.115819528185736</v>
      </c>
      <c r="BC338" s="17">
        <v>0.100064856375876</v>
      </c>
      <c r="BD338" s="17">
        <v>0.167123203768829</v>
      </c>
      <c r="BE338" s="17">
        <v>0.49199570783579799</v>
      </c>
      <c r="BF338" s="17">
        <v>0.20649284277496799</v>
      </c>
      <c r="BG338" s="17">
        <v>9.5022505208710806E-2</v>
      </c>
    </row>
    <row r="339" spans="2:59" x14ac:dyDescent="0.35">
      <c r="B339" t="s">
        <v>194</v>
      </c>
      <c r="C339" s="17">
        <v>0.13900111509920701</v>
      </c>
      <c r="D339" s="17">
        <v>0.15232234069723199</v>
      </c>
      <c r="E339" s="17">
        <v>0.12510402798578599</v>
      </c>
      <c r="F339" s="17"/>
      <c r="G339" s="17">
        <v>0.22558560718696199</v>
      </c>
      <c r="H339" s="17">
        <v>0.243541021596341</v>
      </c>
      <c r="I339" s="17">
        <v>0.16493952992331801</v>
      </c>
      <c r="J339" s="17">
        <v>0.11103058067304</v>
      </c>
      <c r="K339" s="17">
        <v>9.4269566999895499E-2</v>
      </c>
      <c r="L339" s="17">
        <v>9.8846840193754407E-2</v>
      </c>
      <c r="M339" s="17"/>
      <c r="N339" s="17">
        <v>0.13061272182439801</v>
      </c>
      <c r="O339" s="17">
        <v>0.13964288538951999</v>
      </c>
      <c r="P339" s="17">
        <v>0.16723930138726301</v>
      </c>
      <c r="Q339" s="17">
        <v>0.132834491216792</v>
      </c>
      <c r="R339" s="17">
        <v>0.120067690728016</v>
      </c>
      <c r="S339" s="17"/>
      <c r="T339" s="17">
        <v>0.17519755558035899</v>
      </c>
      <c r="U339" s="17">
        <v>0.129885630088061</v>
      </c>
      <c r="V339" s="17"/>
      <c r="W339" s="17">
        <v>0.14356545821450201</v>
      </c>
      <c r="X339" s="17">
        <v>0.13561841959301699</v>
      </c>
      <c r="Y339" s="17"/>
      <c r="Z339" s="17">
        <v>0.17668219899704701</v>
      </c>
      <c r="AA339" s="17">
        <v>0.14177370859181099</v>
      </c>
      <c r="AB339" s="17">
        <v>0.11299984372966899</v>
      </c>
      <c r="AC339" s="17"/>
      <c r="AD339" s="17">
        <v>0.14969325455760399</v>
      </c>
      <c r="AE339" s="17">
        <v>0.118929548751352</v>
      </c>
      <c r="AF339" s="17"/>
      <c r="AG339" s="17">
        <v>6.3548326237516106E-2</v>
      </c>
      <c r="AH339" s="17">
        <v>0.13727570311841</v>
      </c>
      <c r="AI339" s="17">
        <v>0.15765821301558999</v>
      </c>
      <c r="AJ339" s="17"/>
      <c r="AK339" s="17">
        <v>0.15196849871149301</v>
      </c>
      <c r="AL339" s="17">
        <v>0.12238961956793901</v>
      </c>
      <c r="AM339" s="17">
        <v>0.15659259549523399</v>
      </c>
      <c r="AN339" s="17"/>
      <c r="AO339" s="17">
        <v>0.105827432760272</v>
      </c>
      <c r="AP339" s="17">
        <v>0.14353829857125699</v>
      </c>
      <c r="AQ339" s="17">
        <v>0.13470572024392199</v>
      </c>
      <c r="AR339" s="17"/>
      <c r="AS339" s="17">
        <v>0.133062007828918</v>
      </c>
      <c r="AT339" s="17">
        <v>0.13180095722712201</v>
      </c>
      <c r="AU339" s="17">
        <v>0.19119654571911199</v>
      </c>
      <c r="AV339" s="17">
        <v>0.13114466672088301</v>
      </c>
      <c r="AW339" s="17">
        <v>0.12000414941420399</v>
      </c>
      <c r="AX339" s="17">
        <v>0.13422015127103601</v>
      </c>
      <c r="AY339" s="17">
        <v>0.124228802699585</v>
      </c>
      <c r="AZ339" s="17">
        <v>9.7120844987805099E-2</v>
      </c>
      <c r="BA339" s="17">
        <v>0.181047523267337</v>
      </c>
      <c r="BB339" s="17">
        <v>0.20239550508305201</v>
      </c>
      <c r="BC339" s="17">
        <v>0.134108391089828</v>
      </c>
      <c r="BD339" s="17">
        <v>0.14255164490823399</v>
      </c>
      <c r="BE339" s="17">
        <v>7.8542174638840695E-2</v>
      </c>
      <c r="BF339" s="17">
        <v>8.0738923847637298E-2</v>
      </c>
      <c r="BG339" s="17">
        <v>0.25189110150326799</v>
      </c>
    </row>
    <row r="340" spans="2:59" x14ac:dyDescent="0.35">
      <c r="B340" t="s">
        <v>195</v>
      </c>
      <c r="C340" s="17">
        <v>7.1016967372136502E-2</v>
      </c>
      <c r="D340" s="17">
        <v>6.1862249755458003E-2</v>
      </c>
      <c r="E340" s="17">
        <v>7.9837923406502295E-2</v>
      </c>
      <c r="F340" s="17"/>
      <c r="G340" s="17">
        <v>9.5328987212281599E-2</v>
      </c>
      <c r="H340" s="17">
        <v>7.2795639266468301E-2</v>
      </c>
      <c r="I340" s="17">
        <v>6.5694210741969003E-2</v>
      </c>
      <c r="J340" s="17">
        <v>7.1191488771903302E-2</v>
      </c>
      <c r="K340" s="17">
        <v>7.5311347603436704E-2</v>
      </c>
      <c r="L340" s="17">
        <v>6.3066182934924497E-2</v>
      </c>
      <c r="M340" s="17"/>
      <c r="N340" s="17">
        <v>3.4699200568851903E-2</v>
      </c>
      <c r="O340" s="17">
        <v>8.7016021345918002E-2</v>
      </c>
      <c r="P340" s="17">
        <v>7.3128394435560407E-2</v>
      </c>
      <c r="Q340" s="17">
        <v>9.1426018883983204E-2</v>
      </c>
      <c r="R340" s="17">
        <v>8.50652265728465E-2</v>
      </c>
      <c r="S340" s="17"/>
      <c r="T340" s="17">
        <v>7.8308302072752994E-2</v>
      </c>
      <c r="U340" s="17">
        <v>6.9180763278827204E-2</v>
      </c>
      <c r="V340" s="17"/>
      <c r="W340" s="17">
        <v>9.9100672573129406E-2</v>
      </c>
      <c r="X340" s="17">
        <v>5.7480987975350603E-2</v>
      </c>
      <c r="Y340" s="17"/>
      <c r="Z340" s="17">
        <v>0.10490239640992199</v>
      </c>
      <c r="AA340" s="17">
        <v>6.2187400888676803E-2</v>
      </c>
      <c r="AB340" s="17">
        <v>4.3969316040074098E-2</v>
      </c>
      <c r="AC340" s="17"/>
      <c r="AD340" s="17">
        <v>7.3318102390795503E-2</v>
      </c>
      <c r="AE340" s="17">
        <v>6.6697215990095399E-2</v>
      </c>
      <c r="AF340" s="17"/>
      <c r="AG340" s="17">
        <v>6.5854709388027594E-2</v>
      </c>
      <c r="AH340" s="17">
        <v>3.0341636096547098E-2</v>
      </c>
      <c r="AI340" s="17">
        <v>0.108998078771619</v>
      </c>
      <c r="AJ340" s="17"/>
      <c r="AK340" s="17">
        <v>5.7022228195057097E-2</v>
      </c>
      <c r="AL340" s="17">
        <v>8.4213773281967497E-2</v>
      </c>
      <c r="AM340" s="17">
        <v>5.7405200706872002E-2</v>
      </c>
      <c r="AN340" s="17"/>
      <c r="AO340" s="17">
        <v>6.4648600843676393E-2</v>
      </c>
      <c r="AP340" s="17">
        <v>6.8793358996294504E-2</v>
      </c>
      <c r="AQ340" s="17">
        <v>7.5188363609713996E-2</v>
      </c>
      <c r="AR340" s="17"/>
      <c r="AS340" s="17">
        <v>7.8460640603990398E-2</v>
      </c>
      <c r="AT340" s="17">
        <v>9.0847454378570905E-2</v>
      </c>
      <c r="AU340" s="17">
        <v>0.11367978596336401</v>
      </c>
      <c r="AV340" s="17">
        <v>5.3660360083925301E-2</v>
      </c>
      <c r="AW340" s="17">
        <v>8.2945769420337295E-2</v>
      </c>
      <c r="AX340" s="17">
        <v>8.5968238257486299E-2</v>
      </c>
      <c r="AY340" s="17">
        <v>3.02295124159116E-2</v>
      </c>
      <c r="AZ340" s="17">
        <v>4.3767897923134798E-2</v>
      </c>
      <c r="BA340" s="17">
        <v>3.6439804974859401E-2</v>
      </c>
      <c r="BB340" s="17">
        <v>7.7498644958144805E-2</v>
      </c>
      <c r="BC340" s="17">
        <v>9.2751440945856897E-2</v>
      </c>
      <c r="BD340" s="17">
        <v>5.6203150373216E-2</v>
      </c>
      <c r="BE340" s="17">
        <v>0.13851363713199399</v>
      </c>
      <c r="BF340" s="17">
        <v>0</v>
      </c>
      <c r="BG340" s="17">
        <v>3.4506864698971601E-2</v>
      </c>
    </row>
    <row r="341" spans="2:59" x14ac:dyDescent="0.3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row>
    <row r="342" spans="2:59" x14ac:dyDescent="0.35">
      <c r="B342" s="6" t="s">
        <v>198</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row>
    <row r="343" spans="2:59" x14ac:dyDescent="0.35">
      <c r="B343" s="24" t="s">
        <v>86</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row>
    <row r="344" spans="2:59" x14ac:dyDescent="0.35">
      <c r="B344" t="s">
        <v>191</v>
      </c>
      <c r="C344" s="17">
        <v>5.65504993769343E-2</v>
      </c>
      <c r="D344" s="17">
        <v>6.3787368700313998E-2</v>
      </c>
      <c r="E344" s="17">
        <v>5.0041737479314202E-2</v>
      </c>
      <c r="F344" s="17"/>
      <c r="G344" s="17">
        <v>3.3381825275726799E-2</v>
      </c>
      <c r="H344" s="17">
        <v>6.5273002451449694E-2</v>
      </c>
      <c r="I344" s="17">
        <v>2.9549764860861201E-2</v>
      </c>
      <c r="J344" s="17">
        <v>4.9512412790357598E-2</v>
      </c>
      <c r="K344" s="17">
        <v>4.9304464029895398E-2</v>
      </c>
      <c r="L344" s="17">
        <v>8.3389134276564497E-2</v>
      </c>
      <c r="M344" s="17"/>
      <c r="N344" s="17">
        <v>5.0783113570998802E-2</v>
      </c>
      <c r="O344" s="17">
        <v>9.4374014432525702E-2</v>
      </c>
      <c r="P344" s="17">
        <v>6.9199873200830903E-2</v>
      </c>
      <c r="Q344" s="17">
        <v>2.9726896051093799E-2</v>
      </c>
      <c r="R344" s="17">
        <v>3.6352808418242302E-2</v>
      </c>
      <c r="S344" s="17"/>
      <c r="T344" s="17">
        <v>5.1397410331820298E-2</v>
      </c>
      <c r="U344" s="17">
        <v>5.7848221068002199E-2</v>
      </c>
      <c r="V344" s="17"/>
      <c r="W344" s="17">
        <v>5.8888007858595298E-2</v>
      </c>
      <c r="X344" s="17">
        <v>5.8658672895387502E-2</v>
      </c>
      <c r="Y344" s="17"/>
      <c r="Z344" s="17">
        <v>4.4147984953801803E-2</v>
      </c>
      <c r="AA344" s="17">
        <v>7.9614907407878993E-2</v>
      </c>
      <c r="AB344" s="17">
        <v>6.2305880923676699E-2</v>
      </c>
      <c r="AC344" s="17"/>
      <c r="AD344" s="17">
        <v>6.2263392127951997E-2</v>
      </c>
      <c r="AE344" s="17">
        <v>4.5826106346297198E-2</v>
      </c>
      <c r="AF344" s="17"/>
      <c r="AG344" s="17">
        <v>8.9136605127662999E-2</v>
      </c>
      <c r="AH344" s="17">
        <v>9.0418570546365998E-2</v>
      </c>
      <c r="AI344" s="17">
        <v>2.0058287687138101E-2</v>
      </c>
      <c r="AJ344" s="17"/>
      <c r="AK344" s="17">
        <v>8.6370742915326898E-2</v>
      </c>
      <c r="AL344" s="17">
        <v>5.0690660274349701E-2</v>
      </c>
      <c r="AM344" s="17">
        <v>3.6767914328038498E-2</v>
      </c>
      <c r="AN344" s="17"/>
      <c r="AO344" s="17">
        <v>8.5583950584049495E-2</v>
      </c>
      <c r="AP344" s="17">
        <v>7.0062698680273899E-2</v>
      </c>
      <c r="AQ344" s="17">
        <v>3.4585587350500102E-2</v>
      </c>
      <c r="AR344" s="17"/>
      <c r="AS344" s="17">
        <v>1.93132102546048E-2</v>
      </c>
      <c r="AT344" s="17">
        <v>3.3980081901493098E-2</v>
      </c>
      <c r="AU344" s="17">
        <v>3.2372997051539003E-2</v>
      </c>
      <c r="AV344" s="17">
        <v>7.5385554193555498E-2</v>
      </c>
      <c r="AW344" s="17">
        <v>6.6290241065014896E-2</v>
      </c>
      <c r="AX344" s="17">
        <v>4.7913840721267698E-2</v>
      </c>
      <c r="AY344" s="17">
        <v>9.0085417139612101E-2</v>
      </c>
      <c r="AZ344" s="17">
        <v>6.3493585320829798E-2</v>
      </c>
      <c r="BA344" s="17">
        <v>0.106646616177209</v>
      </c>
      <c r="BB344" s="17">
        <v>6.5207048085206998E-2</v>
      </c>
      <c r="BC344" s="17">
        <v>1.9374136737024601E-2</v>
      </c>
      <c r="BD344" s="17">
        <v>9.6340992272706594E-2</v>
      </c>
      <c r="BE344" s="17">
        <v>0</v>
      </c>
      <c r="BF344" s="17">
        <v>4.4750468383038797E-2</v>
      </c>
      <c r="BG344" s="17">
        <v>3.5389878946900197E-2</v>
      </c>
    </row>
    <row r="345" spans="2:59" x14ac:dyDescent="0.35">
      <c r="B345" t="s">
        <v>192</v>
      </c>
      <c r="C345" s="17">
        <v>0.17168624316173201</v>
      </c>
      <c r="D345" s="17">
        <v>0.19947859831280201</v>
      </c>
      <c r="E345" s="17">
        <v>0.146502690127051</v>
      </c>
      <c r="F345" s="17"/>
      <c r="G345" s="17">
        <v>0.203146682971795</v>
      </c>
      <c r="H345" s="17">
        <v>0.152520825845474</v>
      </c>
      <c r="I345" s="17">
        <v>0.17953013302044901</v>
      </c>
      <c r="J345" s="17">
        <v>0.15746983236951001</v>
      </c>
      <c r="K345" s="17">
        <v>0.18461963505354101</v>
      </c>
      <c r="L345" s="17">
        <v>0.168495939293448</v>
      </c>
      <c r="M345" s="17"/>
      <c r="N345" s="17">
        <v>0.150456275052641</v>
      </c>
      <c r="O345" s="17">
        <v>0.154685502468043</v>
      </c>
      <c r="P345" s="17">
        <v>0.229646488981022</v>
      </c>
      <c r="Q345" s="17">
        <v>0.14976854947325599</v>
      </c>
      <c r="R345" s="17">
        <v>0.195412845983617</v>
      </c>
      <c r="S345" s="17"/>
      <c r="T345" s="17">
        <v>0.20725016621109599</v>
      </c>
      <c r="U345" s="17">
        <v>0.16273004738157401</v>
      </c>
      <c r="V345" s="17"/>
      <c r="W345" s="17">
        <v>0.18559188580882599</v>
      </c>
      <c r="X345" s="17">
        <v>0.16384343395179499</v>
      </c>
      <c r="Y345" s="17"/>
      <c r="Z345" s="17">
        <v>0.17967208706461599</v>
      </c>
      <c r="AA345" s="17">
        <v>0.148838230808922</v>
      </c>
      <c r="AB345" s="17">
        <v>0.198680743418717</v>
      </c>
      <c r="AC345" s="17"/>
      <c r="AD345" s="17">
        <v>0.171372323067597</v>
      </c>
      <c r="AE345" s="17">
        <v>0.172275542246528</v>
      </c>
      <c r="AF345" s="17"/>
      <c r="AG345" s="17">
        <v>0.22798144645394999</v>
      </c>
      <c r="AH345" s="17">
        <v>0.18428849424455701</v>
      </c>
      <c r="AI345" s="17">
        <v>0.151729207633928</v>
      </c>
      <c r="AJ345" s="17"/>
      <c r="AK345" s="17">
        <v>0.20849377166677699</v>
      </c>
      <c r="AL345" s="17">
        <v>0.154423154217391</v>
      </c>
      <c r="AM345" s="17">
        <v>0.18904451304016001</v>
      </c>
      <c r="AN345" s="17"/>
      <c r="AO345" s="17">
        <v>0.28264422241772902</v>
      </c>
      <c r="AP345" s="17">
        <v>0.16237916248640599</v>
      </c>
      <c r="AQ345" s="17">
        <v>0.16746077310142199</v>
      </c>
      <c r="AR345" s="17"/>
      <c r="AS345" s="17">
        <v>0.17228962943200299</v>
      </c>
      <c r="AT345" s="17">
        <v>0.157994638308493</v>
      </c>
      <c r="AU345" s="17">
        <v>7.4871016900323606E-2</v>
      </c>
      <c r="AV345" s="17">
        <v>0.14321076940576699</v>
      </c>
      <c r="AW345" s="17">
        <v>0.120436916743301</v>
      </c>
      <c r="AX345" s="17">
        <v>0.12336678742540801</v>
      </c>
      <c r="AY345" s="17">
        <v>0.20473271615511601</v>
      </c>
      <c r="AZ345" s="17">
        <v>0.170546286213728</v>
      </c>
      <c r="BA345" s="17">
        <v>0.19608413931138099</v>
      </c>
      <c r="BB345" s="17">
        <v>0.25963124135090399</v>
      </c>
      <c r="BC345" s="17">
        <v>0.26670651482006003</v>
      </c>
      <c r="BD345" s="17">
        <v>0.1652932135846</v>
      </c>
      <c r="BE345" s="17">
        <v>0.40551222764822098</v>
      </c>
      <c r="BF345" s="17">
        <v>6.3626606547180803E-2</v>
      </c>
      <c r="BG345" s="17">
        <v>0.39969740591805603</v>
      </c>
    </row>
    <row r="346" spans="2:59" x14ac:dyDescent="0.35">
      <c r="B346" t="s">
        <v>193</v>
      </c>
      <c r="C346" s="17">
        <v>0.24516845938720899</v>
      </c>
      <c r="D346" s="17">
        <v>0.24792936512396599</v>
      </c>
      <c r="E346" s="17">
        <v>0.24360650687084801</v>
      </c>
      <c r="F346" s="17"/>
      <c r="G346" s="17">
        <v>0.16564891280740501</v>
      </c>
      <c r="H346" s="17">
        <v>0.285070766297361</v>
      </c>
      <c r="I346" s="17">
        <v>0.24473152330164899</v>
      </c>
      <c r="J346" s="17">
        <v>0.209419311744964</v>
      </c>
      <c r="K346" s="17">
        <v>0.288122298113548</v>
      </c>
      <c r="L346" s="17">
        <v>0.2491515193363</v>
      </c>
      <c r="M346" s="17"/>
      <c r="N346" s="17">
        <v>0.26217736962992799</v>
      </c>
      <c r="O346" s="17">
        <v>0.225673942676623</v>
      </c>
      <c r="P346" s="17">
        <v>0.200705478143065</v>
      </c>
      <c r="Q346" s="17">
        <v>0.25902187306232199</v>
      </c>
      <c r="R346" s="17">
        <v>0.29010845758820197</v>
      </c>
      <c r="S346" s="17"/>
      <c r="T346" s="17">
        <v>0.235517622110749</v>
      </c>
      <c r="U346" s="17">
        <v>0.24759886584069399</v>
      </c>
      <c r="V346" s="17"/>
      <c r="W346" s="17">
        <v>0.20793939724725799</v>
      </c>
      <c r="X346" s="17">
        <v>0.26625705804470901</v>
      </c>
      <c r="Y346" s="17"/>
      <c r="Z346" s="17">
        <v>0.23100138291618399</v>
      </c>
      <c r="AA346" s="17">
        <v>0.22437106497925699</v>
      </c>
      <c r="AB346" s="17">
        <v>0.23123412195022899</v>
      </c>
      <c r="AC346" s="17"/>
      <c r="AD346" s="17">
        <v>0.21363861686105801</v>
      </c>
      <c r="AE346" s="17">
        <v>0.30435711182328201</v>
      </c>
      <c r="AF346" s="17"/>
      <c r="AG346" s="17">
        <v>0.24555910313601101</v>
      </c>
      <c r="AH346" s="17">
        <v>0.27859211031543701</v>
      </c>
      <c r="AI346" s="17">
        <v>0.208605887282207</v>
      </c>
      <c r="AJ346" s="17"/>
      <c r="AK346" s="17">
        <v>0.212923536998708</v>
      </c>
      <c r="AL346" s="17">
        <v>0.26993621035728899</v>
      </c>
      <c r="AM346" s="17">
        <v>0.18701901231690199</v>
      </c>
      <c r="AN346" s="17"/>
      <c r="AO346" s="17">
        <v>0.25369357354646499</v>
      </c>
      <c r="AP346" s="17">
        <v>0.26296528335674302</v>
      </c>
      <c r="AQ346" s="17">
        <v>0.210876412391929</v>
      </c>
      <c r="AR346" s="17"/>
      <c r="AS346" s="17">
        <v>0.323083224448796</v>
      </c>
      <c r="AT346" s="17">
        <v>0.143826193811353</v>
      </c>
      <c r="AU346" s="17">
        <v>0.131611211635657</v>
      </c>
      <c r="AV346" s="17">
        <v>0.23565171586561301</v>
      </c>
      <c r="AW346" s="17">
        <v>0.24605226729777399</v>
      </c>
      <c r="AX346" s="17">
        <v>0.28988448193854699</v>
      </c>
      <c r="AY346" s="17">
        <v>0.209282572986973</v>
      </c>
      <c r="AZ346" s="17">
        <v>0.30941832363258698</v>
      </c>
      <c r="BA346" s="17">
        <v>0.23735558988223801</v>
      </c>
      <c r="BB346" s="17">
        <v>0.24413463091416701</v>
      </c>
      <c r="BC346" s="17">
        <v>0.25030818586060799</v>
      </c>
      <c r="BD346" s="17">
        <v>0.29806951518900399</v>
      </c>
      <c r="BE346" s="17">
        <v>0.41764966406993898</v>
      </c>
      <c r="BF346" s="17">
        <v>0.29503779693592302</v>
      </c>
      <c r="BG346" s="17">
        <v>0.139572596346663</v>
      </c>
    </row>
    <row r="347" spans="2:59" x14ac:dyDescent="0.35">
      <c r="B347" t="s">
        <v>194</v>
      </c>
      <c r="C347" s="17">
        <v>0.32492549820466499</v>
      </c>
      <c r="D347" s="17">
        <v>0.33686829739670499</v>
      </c>
      <c r="E347" s="17">
        <v>0.31307851139673398</v>
      </c>
      <c r="F347" s="17"/>
      <c r="G347" s="17">
        <v>0.39446578850623598</v>
      </c>
      <c r="H347" s="17">
        <v>0.35213235982175001</v>
      </c>
      <c r="I347" s="17">
        <v>0.33226514633765297</v>
      </c>
      <c r="J347" s="17">
        <v>0.30873892916137902</v>
      </c>
      <c r="K347" s="17">
        <v>0.29180485622533298</v>
      </c>
      <c r="L347" s="17">
        <v>0.31950892353754101</v>
      </c>
      <c r="M347" s="17"/>
      <c r="N347" s="17">
        <v>0.36275253468090501</v>
      </c>
      <c r="O347" s="17">
        <v>0.30401336343635399</v>
      </c>
      <c r="P347" s="17">
        <v>0.28725438197689901</v>
      </c>
      <c r="Q347" s="17">
        <v>0.35156139627074401</v>
      </c>
      <c r="R347" s="17">
        <v>0.28133537529075198</v>
      </c>
      <c r="S347" s="17"/>
      <c r="T347" s="17">
        <v>0.34221294192381602</v>
      </c>
      <c r="U347" s="17">
        <v>0.320571936583461</v>
      </c>
      <c r="V347" s="17"/>
      <c r="W347" s="17">
        <v>0.35666176736298899</v>
      </c>
      <c r="X347" s="17">
        <v>0.30457579631923698</v>
      </c>
      <c r="Y347" s="17"/>
      <c r="Z347" s="17">
        <v>0.354024594809699</v>
      </c>
      <c r="AA347" s="17">
        <v>0.32082614172588497</v>
      </c>
      <c r="AB347" s="17">
        <v>0.33492970171968001</v>
      </c>
      <c r="AC347" s="17"/>
      <c r="AD347" s="17">
        <v>0.35387328317306699</v>
      </c>
      <c r="AE347" s="17">
        <v>0.27058395235432398</v>
      </c>
      <c r="AF347" s="17"/>
      <c r="AG347" s="17">
        <v>0.31319785584048698</v>
      </c>
      <c r="AH347" s="17">
        <v>0.34737197509867701</v>
      </c>
      <c r="AI347" s="17">
        <v>0.31356433087588897</v>
      </c>
      <c r="AJ347" s="17"/>
      <c r="AK347" s="17">
        <v>0.29817214836703998</v>
      </c>
      <c r="AL347" s="17">
        <v>0.330175601887507</v>
      </c>
      <c r="AM347" s="17">
        <v>0.31916188931610801</v>
      </c>
      <c r="AN347" s="17"/>
      <c r="AO347" s="17">
        <v>0.21479131268707799</v>
      </c>
      <c r="AP347" s="17">
        <v>0.34992074432459203</v>
      </c>
      <c r="AQ347" s="17">
        <v>0.32308465430345801</v>
      </c>
      <c r="AR347" s="17"/>
      <c r="AS347" s="17">
        <v>0.28194535756026901</v>
      </c>
      <c r="AT347" s="17">
        <v>0.39061051508917299</v>
      </c>
      <c r="AU347" s="17">
        <v>0.37738283313930898</v>
      </c>
      <c r="AV347" s="17">
        <v>0.35600539666417402</v>
      </c>
      <c r="AW347" s="17">
        <v>0.29922247839823601</v>
      </c>
      <c r="AX347" s="17">
        <v>0.33203753637626199</v>
      </c>
      <c r="AY347" s="17">
        <v>0.29073804285888299</v>
      </c>
      <c r="AZ347" s="17">
        <v>0.35323426920995799</v>
      </c>
      <c r="BA347" s="17">
        <v>0.40769290832105098</v>
      </c>
      <c r="BB347" s="17">
        <v>0.29468077518019198</v>
      </c>
      <c r="BC347" s="17">
        <v>0.316314304648186</v>
      </c>
      <c r="BD347" s="17">
        <v>0.35769707158549702</v>
      </c>
      <c r="BE347" s="17">
        <v>0</v>
      </c>
      <c r="BF347" s="17">
        <v>0.35940123268108598</v>
      </c>
      <c r="BG347" s="17">
        <v>0.211384925296699</v>
      </c>
    </row>
    <row r="348" spans="2:59" x14ac:dyDescent="0.35">
      <c r="B348" t="s">
        <v>195</v>
      </c>
      <c r="C348" s="17">
        <v>0.201669299869459</v>
      </c>
      <c r="D348" s="17">
        <v>0.151936370466214</v>
      </c>
      <c r="E348" s="17">
        <v>0.24677055412605201</v>
      </c>
      <c r="F348" s="17"/>
      <c r="G348" s="17">
        <v>0.203356790438837</v>
      </c>
      <c r="H348" s="17">
        <v>0.14500304558396501</v>
      </c>
      <c r="I348" s="17">
        <v>0.213923432479388</v>
      </c>
      <c r="J348" s="17">
        <v>0.27485951393378799</v>
      </c>
      <c r="K348" s="17">
        <v>0.18614874657768299</v>
      </c>
      <c r="L348" s="17">
        <v>0.17945448355614799</v>
      </c>
      <c r="M348" s="17"/>
      <c r="N348" s="17">
        <v>0.173830707065527</v>
      </c>
      <c r="O348" s="17">
        <v>0.221253176986454</v>
      </c>
      <c r="P348" s="17">
        <v>0.21319377769818301</v>
      </c>
      <c r="Q348" s="17">
        <v>0.20992128514258501</v>
      </c>
      <c r="R348" s="17">
        <v>0.19679051271918699</v>
      </c>
      <c r="S348" s="17"/>
      <c r="T348" s="17">
        <v>0.16362185942252</v>
      </c>
      <c r="U348" s="17">
        <v>0.211250929126268</v>
      </c>
      <c r="V348" s="17"/>
      <c r="W348" s="17">
        <v>0.19091894172233101</v>
      </c>
      <c r="X348" s="17">
        <v>0.20666503878887199</v>
      </c>
      <c r="Y348" s="17"/>
      <c r="Z348" s="17">
        <v>0.19115395025569901</v>
      </c>
      <c r="AA348" s="17">
        <v>0.22634965507805699</v>
      </c>
      <c r="AB348" s="17">
        <v>0.172849551987698</v>
      </c>
      <c r="AC348" s="17"/>
      <c r="AD348" s="17">
        <v>0.19885238477032599</v>
      </c>
      <c r="AE348" s="17">
        <v>0.20695728722956899</v>
      </c>
      <c r="AF348" s="17"/>
      <c r="AG348" s="17">
        <v>0.124124989441889</v>
      </c>
      <c r="AH348" s="17">
        <v>9.9328849794962204E-2</v>
      </c>
      <c r="AI348" s="17">
        <v>0.30604228652083698</v>
      </c>
      <c r="AJ348" s="17"/>
      <c r="AK348" s="17">
        <v>0.19403980005214799</v>
      </c>
      <c r="AL348" s="17">
        <v>0.194774373263463</v>
      </c>
      <c r="AM348" s="17">
        <v>0.26800667099879</v>
      </c>
      <c r="AN348" s="17"/>
      <c r="AO348" s="17">
        <v>0.16328694076467901</v>
      </c>
      <c r="AP348" s="17">
        <v>0.15467211115198601</v>
      </c>
      <c r="AQ348" s="17">
        <v>0.26399257285269201</v>
      </c>
      <c r="AR348" s="17"/>
      <c r="AS348" s="17">
        <v>0.203368578304327</v>
      </c>
      <c r="AT348" s="17">
        <v>0.27358857088948701</v>
      </c>
      <c r="AU348" s="17">
        <v>0.38376194127317098</v>
      </c>
      <c r="AV348" s="17">
        <v>0.18974656387089001</v>
      </c>
      <c r="AW348" s="17">
        <v>0.26799809649567402</v>
      </c>
      <c r="AX348" s="17">
        <v>0.206797353538515</v>
      </c>
      <c r="AY348" s="17">
        <v>0.205161250859415</v>
      </c>
      <c r="AZ348" s="17">
        <v>0.103307535622897</v>
      </c>
      <c r="BA348" s="17">
        <v>5.22207463081205E-2</v>
      </c>
      <c r="BB348" s="17">
        <v>0.13634630446953</v>
      </c>
      <c r="BC348" s="17">
        <v>0.14729685793412201</v>
      </c>
      <c r="BD348" s="17">
        <v>8.2599207368192901E-2</v>
      </c>
      <c r="BE348" s="17">
        <v>0.17683810828183899</v>
      </c>
      <c r="BF348" s="17">
        <v>0.23718389545277099</v>
      </c>
      <c r="BG348" s="17">
        <v>0.21395519349168199</v>
      </c>
    </row>
    <row r="349" spans="2:59" x14ac:dyDescent="0.35">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row>
    <row r="350" spans="2:59" x14ac:dyDescent="0.35">
      <c r="B350" s="6" t="s">
        <v>199</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row>
    <row r="351" spans="2:59" x14ac:dyDescent="0.35">
      <c r="B351" s="24" t="s">
        <v>86</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row>
    <row r="352" spans="2:59" x14ac:dyDescent="0.35">
      <c r="B352" t="s">
        <v>191</v>
      </c>
      <c r="C352" s="17">
        <v>1.24849921879853E-2</v>
      </c>
      <c r="D352" s="17">
        <v>1.02479557571403E-2</v>
      </c>
      <c r="E352" s="17">
        <v>1.4620412934666999E-2</v>
      </c>
      <c r="F352" s="17"/>
      <c r="G352" s="17">
        <v>1.32424402962006E-2</v>
      </c>
      <c r="H352" s="17">
        <v>1.5502311836897599E-2</v>
      </c>
      <c r="I352" s="17">
        <v>1.4160089211810001E-2</v>
      </c>
      <c r="J352" s="17">
        <v>0</v>
      </c>
      <c r="K352" s="17">
        <v>1.8039220133592701E-2</v>
      </c>
      <c r="L352" s="17">
        <v>1.51371372476879E-2</v>
      </c>
      <c r="M352" s="17"/>
      <c r="N352" s="17">
        <v>8.5781949965971493E-3</v>
      </c>
      <c r="O352" s="17">
        <v>1.04254528091904E-2</v>
      </c>
      <c r="P352" s="17">
        <v>2.0090897737387502E-2</v>
      </c>
      <c r="Q352" s="17">
        <v>1.74216334033791E-2</v>
      </c>
      <c r="R352" s="17">
        <v>1.51410818533391E-3</v>
      </c>
      <c r="S352" s="17"/>
      <c r="T352" s="17">
        <v>1.47202804534609E-2</v>
      </c>
      <c r="U352" s="17">
        <v>1.19220711822543E-2</v>
      </c>
      <c r="V352" s="17"/>
      <c r="W352" s="17">
        <v>1.21491679411725E-2</v>
      </c>
      <c r="X352" s="17">
        <v>1.23098623986675E-2</v>
      </c>
      <c r="Y352" s="17"/>
      <c r="Z352" s="17">
        <v>3.8918719913638099E-3</v>
      </c>
      <c r="AA352" s="17">
        <v>1.48706191211006E-2</v>
      </c>
      <c r="AB352" s="17">
        <v>2.1570407877903899E-2</v>
      </c>
      <c r="AC352" s="17"/>
      <c r="AD352" s="17">
        <v>8.9760840248889993E-3</v>
      </c>
      <c r="AE352" s="17">
        <v>1.9072007188880101E-2</v>
      </c>
      <c r="AF352" s="17"/>
      <c r="AG352" s="17">
        <v>2.1714546871110699E-2</v>
      </c>
      <c r="AH352" s="17">
        <v>1.16208886873916E-2</v>
      </c>
      <c r="AI352" s="17">
        <v>1.21398386753758E-2</v>
      </c>
      <c r="AJ352" s="17"/>
      <c r="AK352" s="17">
        <v>6.2375491267303096E-3</v>
      </c>
      <c r="AL352" s="17">
        <v>1.0565375607975E-2</v>
      </c>
      <c r="AM352" s="17">
        <v>3.57482086785137E-2</v>
      </c>
      <c r="AN352" s="17"/>
      <c r="AO352" s="17">
        <v>2.1381399071779598E-2</v>
      </c>
      <c r="AP352" s="17">
        <v>1.117301984098E-2</v>
      </c>
      <c r="AQ352" s="17">
        <v>1.37814140700066E-2</v>
      </c>
      <c r="AR352" s="17"/>
      <c r="AS352" s="17">
        <v>1.04687551612318E-2</v>
      </c>
      <c r="AT352" s="17">
        <v>1.09971885276405E-2</v>
      </c>
      <c r="AU352" s="17">
        <v>1.26594642495857E-2</v>
      </c>
      <c r="AV352" s="17">
        <v>0</v>
      </c>
      <c r="AW352" s="17">
        <v>2.3484149639279601E-2</v>
      </c>
      <c r="AX352" s="17">
        <v>1.32946712515109E-2</v>
      </c>
      <c r="AY352" s="17">
        <v>3.32451687688749E-2</v>
      </c>
      <c r="AZ352" s="17">
        <v>0</v>
      </c>
      <c r="BA352" s="17">
        <v>1.3287751551120599E-2</v>
      </c>
      <c r="BB352" s="17">
        <v>1.32438578726062E-2</v>
      </c>
      <c r="BC352" s="17">
        <v>0</v>
      </c>
      <c r="BD352" s="17">
        <v>4.7855421284667297E-3</v>
      </c>
      <c r="BE352" s="17">
        <v>0</v>
      </c>
      <c r="BF352" s="17">
        <v>0</v>
      </c>
      <c r="BG352" s="17">
        <v>3.5389878946900197E-2</v>
      </c>
    </row>
    <row r="353" spans="2:59" x14ac:dyDescent="0.35">
      <c r="B353" t="s">
        <v>192</v>
      </c>
      <c r="C353" s="17">
        <v>4.5185996337751E-2</v>
      </c>
      <c r="D353" s="17">
        <v>5.0410513020064197E-2</v>
      </c>
      <c r="E353" s="17">
        <v>4.0505087116494497E-2</v>
      </c>
      <c r="F353" s="17"/>
      <c r="G353" s="17">
        <v>4.0490145241042101E-2</v>
      </c>
      <c r="H353" s="17">
        <v>5.6876572726312198E-2</v>
      </c>
      <c r="I353" s="17">
        <v>7.2908831920138695E-2</v>
      </c>
      <c r="J353" s="17">
        <v>4.8226704089326403E-2</v>
      </c>
      <c r="K353" s="17">
        <v>3.9832870766077201E-2</v>
      </c>
      <c r="L353" s="17">
        <v>2.7578550213044398E-2</v>
      </c>
      <c r="M353" s="17"/>
      <c r="N353" s="17">
        <v>2.29458632288938E-2</v>
      </c>
      <c r="O353" s="17">
        <v>4.3962850768689901E-2</v>
      </c>
      <c r="P353" s="17">
        <v>5.6590279947236199E-2</v>
      </c>
      <c r="Q353" s="17">
        <v>6.4315003431906007E-2</v>
      </c>
      <c r="R353" s="17">
        <v>4.1122780146997003E-2</v>
      </c>
      <c r="S353" s="17"/>
      <c r="T353" s="17">
        <v>5.9201640494562897E-2</v>
      </c>
      <c r="U353" s="17">
        <v>4.16563842395807E-2</v>
      </c>
      <c r="V353" s="17"/>
      <c r="W353" s="17">
        <v>6.2774112008994604E-2</v>
      </c>
      <c r="X353" s="17">
        <v>3.1050691615884501E-2</v>
      </c>
      <c r="Y353" s="17"/>
      <c r="Z353" s="17">
        <v>4.4228410112732097E-2</v>
      </c>
      <c r="AA353" s="17">
        <v>6.2059432029564397E-2</v>
      </c>
      <c r="AB353" s="17">
        <v>4.3439529685006903E-2</v>
      </c>
      <c r="AC353" s="17"/>
      <c r="AD353" s="17">
        <v>4.2496629079649802E-2</v>
      </c>
      <c r="AE353" s="17">
        <v>5.0234547524794698E-2</v>
      </c>
      <c r="AF353" s="17"/>
      <c r="AG353" s="17">
        <v>5.2935138307100303E-2</v>
      </c>
      <c r="AH353" s="17">
        <v>4.72398576187135E-2</v>
      </c>
      <c r="AI353" s="17">
        <v>3.9321369221547997E-2</v>
      </c>
      <c r="AJ353" s="17"/>
      <c r="AK353" s="17">
        <v>4.6766850480846001E-2</v>
      </c>
      <c r="AL353" s="17">
        <v>3.3065509418970102E-2</v>
      </c>
      <c r="AM353" s="17">
        <v>6.9274282927368896E-2</v>
      </c>
      <c r="AN353" s="17"/>
      <c r="AO353" s="17">
        <v>6.4817126959516205E-2</v>
      </c>
      <c r="AP353" s="17">
        <v>4.0973452605543699E-2</v>
      </c>
      <c r="AQ353" s="17">
        <v>5.0115978363401398E-2</v>
      </c>
      <c r="AR353" s="17"/>
      <c r="AS353" s="17">
        <v>4.1551472444393903E-2</v>
      </c>
      <c r="AT353" s="17">
        <v>5.0641007081794399E-2</v>
      </c>
      <c r="AU353" s="17">
        <v>6.7403396140788593E-2</v>
      </c>
      <c r="AV353" s="17">
        <v>5.6693949868563097E-2</v>
      </c>
      <c r="AW353" s="17">
        <v>0</v>
      </c>
      <c r="AX353" s="17">
        <v>8.8470601625600498E-2</v>
      </c>
      <c r="AY353" s="17">
        <v>5.3114765857574402E-2</v>
      </c>
      <c r="AZ353" s="17">
        <v>6.7521405143346203E-2</v>
      </c>
      <c r="BA353" s="17">
        <v>3.4618947612131801E-2</v>
      </c>
      <c r="BB353" s="17">
        <v>2.0739475320450399E-2</v>
      </c>
      <c r="BC353" s="17">
        <v>3.3862114196596502E-2</v>
      </c>
      <c r="BD353" s="17">
        <v>8.4036585675498904E-2</v>
      </c>
      <c r="BE353" s="17">
        <v>5.1840717811221203E-2</v>
      </c>
      <c r="BF353" s="17">
        <v>0</v>
      </c>
      <c r="BG353" s="17">
        <v>4.3060492152676398E-2</v>
      </c>
    </row>
    <row r="354" spans="2:59" x14ac:dyDescent="0.35">
      <c r="B354" t="s">
        <v>193</v>
      </c>
      <c r="C354" s="17">
        <v>8.8943198798527898E-2</v>
      </c>
      <c r="D354" s="17">
        <v>0.10829635917217501</v>
      </c>
      <c r="E354" s="17">
        <v>7.1280563621673093E-2</v>
      </c>
      <c r="F354" s="17"/>
      <c r="G354" s="17">
        <v>8.89673826023996E-2</v>
      </c>
      <c r="H354" s="17">
        <v>0.136878915845423</v>
      </c>
      <c r="I354" s="17">
        <v>0.10380912419982299</v>
      </c>
      <c r="J354" s="17">
        <v>8.8458312771135E-2</v>
      </c>
      <c r="K354" s="17">
        <v>9.9434963084679903E-2</v>
      </c>
      <c r="L354" s="17">
        <v>5.31577092576722E-2</v>
      </c>
      <c r="M354" s="17"/>
      <c r="N354" s="17">
        <v>7.6195572688183694E-2</v>
      </c>
      <c r="O354" s="17">
        <v>0.116233877754559</v>
      </c>
      <c r="P354" s="17">
        <v>6.4223205830548094E-2</v>
      </c>
      <c r="Q354" s="17">
        <v>0.104339970820598</v>
      </c>
      <c r="R354" s="17">
        <v>8.39026601929483E-2</v>
      </c>
      <c r="S354" s="17"/>
      <c r="T354" s="17">
        <v>0.10127362808955701</v>
      </c>
      <c r="U354" s="17">
        <v>8.5837980664112301E-2</v>
      </c>
      <c r="V354" s="17"/>
      <c r="W354" s="17">
        <v>9.1417505029225396E-2</v>
      </c>
      <c r="X354" s="17">
        <v>8.3433746620887095E-2</v>
      </c>
      <c r="Y354" s="17"/>
      <c r="Z354" s="17">
        <v>5.41851463700216E-2</v>
      </c>
      <c r="AA354" s="17">
        <v>7.0189625627120694E-2</v>
      </c>
      <c r="AB354" s="17">
        <v>0.109280332800255</v>
      </c>
      <c r="AC354" s="17"/>
      <c r="AD354" s="17">
        <v>6.6126666254730501E-2</v>
      </c>
      <c r="AE354" s="17">
        <v>0.13177499579881599</v>
      </c>
      <c r="AF354" s="17"/>
      <c r="AG354" s="17">
        <v>0.17285264703824399</v>
      </c>
      <c r="AH354" s="17">
        <v>8.9897412436204194E-2</v>
      </c>
      <c r="AI354" s="17">
        <v>5.8633630489244401E-2</v>
      </c>
      <c r="AJ354" s="17"/>
      <c r="AK354" s="17">
        <v>5.2748635061782602E-2</v>
      </c>
      <c r="AL354" s="17">
        <v>9.8734124519644098E-2</v>
      </c>
      <c r="AM354" s="17">
        <v>0.107497254579033</v>
      </c>
      <c r="AN354" s="17"/>
      <c r="AO354" s="17">
        <v>0.10874023767711601</v>
      </c>
      <c r="AP354" s="17">
        <v>8.3555271173847201E-2</v>
      </c>
      <c r="AQ354" s="17">
        <v>8.2040441248087598E-2</v>
      </c>
      <c r="AR354" s="17"/>
      <c r="AS354" s="17">
        <v>0.119844795633886</v>
      </c>
      <c r="AT354" s="17">
        <v>4.1165335666245702E-2</v>
      </c>
      <c r="AU354" s="17">
        <v>8.2040569309238004E-2</v>
      </c>
      <c r="AV354" s="17">
        <v>8.1916591451871995E-2</v>
      </c>
      <c r="AW354" s="17">
        <v>8.6712140551084102E-2</v>
      </c>
      <c r="AX354" s="17">
        <v>6.7646796742497795E-2</v>
      </c>
      <c r="AY354" s="17">
        <v>6.6024679033784797E-2</v>
      </c>
      <c r="AZ354" s="17">
        <v>9.1307390296485894E-2</v>
      </c>
      <c r="BA354" s="17">
        <v>6.8143308329700697E-2</v>
      </c>
      <c r="BB354" s="17">
        <v>3.6178135556637202E-2</v>
      </c>
      <c r="BC354" s="17">
        <v>8.5946560521676901E-2</v>
      </c>
      <c r="BD354" s="17">
        <v>8.2205889245717298E-2</v>
      </c>
      <c r="BE354" s="17">
        <v>0.44661522765636003</v>
      </c>
      <c r="BF354" s="17">
        <v>0.25420911745140201</v>
      </c>
      <c r="BG354" s="17">
        <v>0.120274539474389</v>
      </c>
    </row>
    <row r="355" spans="2:59" x14ac:dyDescent="0.35">
      <c r="B355" t="s">
        <v>194</v>
      </c>
      <c r="C355" s="17">
        <v>0.41898778848193502</v>
      </c>
      <c r="D355" s="17">
        <v>0.45071480728016799</v>
      </c>
      <c r="E355" s="17">
        <v>0.391157618429399</v>
      </c>
      <c r="F355" s="17"/>
      <c r="G355" s="17">
        <v>0.463058116735589</v>
      </c>
      <c r="H355" s="17">
        <v>0.45564443136589</v>
      </c>
      <c r="I355" s="17">
        <v>0.315352797091425</v>
      </c>
      <c r="J355" s="17">
        <v>0.41622748937152898</v>
      </c>
      <c r="K355" s="17">
        <v>0.32779019403437398</v>
      </c>
      <c r="L355" s="17">
        <v>0.50337595855268902</v>
      </c>
      <c r="M355" s="17"/>
      <c r="N355" s="17">
        <v>0.42778691611313602</v>
      </c>
      <c r="O355" s="17">
        <v>0.38087091508063298</v>
      </c>
      <c r="P355" s="17">
        <v>0.399955768811392</v>
      </c>
      <c r="Q355" s="17">
        <v>0.43556284974438703</v>
      </c>
      <c r="R355" s="17">
        <v>0.46558457029844003</v>
      </c>
      <c r="S355" s="17"/>
      <c r="T355" s="17">
        <v>0.42298809735690002</v>
      </c>
      <c r="U355" s="17">
        <v>0.41798037573347202</v>
      </c>
      <c r="V355" s="17"/>
      <c r="W355" s="17">
        <v>0.40860568787774498</v>
      </c>
      <c r="X355" s="17">
        <v>0.422104828842229</v>
      </c>
      <c r="Y355" s="17"/>
      <c r="Z355" s="17">
        <v>0.42012150977435397</v>
      </c>
      <c r="AA355" s="17">
        <v>0.37431539572504002</v>
      </c>
      <c r="AB355" s="17">
        <v>0.46037127150225998</v>
      </c>
      <c r="AC355" s="17"/>
      <c r="AD355" s="17">
        <v>0.42897828084871598</v>
      </c>
      <c r="AE355" s="17">
        <v>0.40023337257033698</v>
      </c>
      <c r="AF355" s="17"/>
      <c r="AG355" s="17">
        <v>0.50865587661939105</v>
      </c>
      <c r="AH355" s="17">
        <v>0.50932754322001805</v>
      </c>
      <c r="AI355" s="17">
        <v>0.31771167027699299</v>
      </c>
      <c r="AJ355" s="17"/>
      <c r="AK355" s="17">
        <v>0.39890354798612199</v>
      </c>
      <c r="AL355" s="17">
        <v>0.44979233352776599</v>
      </c>
      <c r="AM355" s="17">
        <v>0.33927895548831799</v>
      </c>
      <c r="AN355" s="17"/>
      <c r="AO355" s="17">
        <v>0.40007880746337798</v>
      </c>
      <c r="AP355" s="17">
        <v>0.44562045562036101</v>
      </c>
      <c r="AQ355" s="17">
        <v>0.388013071660741</v>
      </c>
      <c r="AR355" s="17"/>
      <c r="AS355" s="17">
        <v>0.335196851199073</v>
      </c>
      <c r="AT355" s="17">
        <v>0.34730331228410999</v>
      </c>
      <c r="AU355" s="17">
        <v>0.38548783491440097</v>
      </c>
      <c r="AV355" s="17">
        <v>0.50333685404513295</v>
      </c>
      <c r="AW355" s="17">
        <v>0.34343815614099699</v>
      </c>
      <c r="AX355" s="17">
        <v>0.36590440143453801</v>
      </c>
      <c r="AY355" s="17">
        <v>0.38541613520778001</v>
      </c>
      <c r="AZ355" s="17">
        <v>0.43826432434790802</v>
      </c>
      <c r="BA355" s="17">
        <v>0.66634761603327497</v>
      </c>
      <c r="BB355" s="17">
        <v>0.56038807877475005</v>
      </c>
      <c r="BC355" s="17">
        <v>0.43079955170901801</v>
      </c>
      <c r="BD355" s="17">
        <v>0.47781352871860999</v>
      </c>
      <c r="BE355" s="17">
        <v>0.21085469448827099</v>
      </c>
      <c r="BF355" s="17">
        <v>0.49512877992038201</v>
      </c>
      <c r="BG355" s="17">
        <v>0.539598429290994</v>
      </c>
    </row>
    <row r="356" spans="2:59" x14ac:dyDescent="0.35">
      <c r="B356" t="s">
        <v>195</v>
      </c>
      <c r="C356" s="17">
        <v>0.43439802419380102</v>
      </c>
      <c r="D356" s="17">
        <v>0.38033036477045201</v>
      </c>
      <c r="E356" s="17">
        <v>0.48243631789776598</v>
      </c>
      <c r="F356" s="17"/>
      <c r="G356" s="17">
        <v>0.39424191512476803</v>
      </c>
      <c r="H356" s="17">
        <v>0.33509776822547699</v>
      </c>
      <c r="I356" s="17">
        <v>0.49376915757680301</v>
      </c>
      <c r="J356" s="17">
        <v>0.44708749376800999</v>
      </c>
      <c r="K356" s="17">
        <v>0.514902751981276</v>
      </c>
      <c r="L356" s="17">
        <v>0.40075064472890698</v>
      </c>
      <c r="M356" s="17"/>
      <c r="N356" s="17">
        <v>0.46449345297319</v>
      </c>
      <c r="O356" s="17">
        <v>0.44850690358692702</v>
      </c>
      <c r="P356" s="17">
        <v>0.45913984767343702</v>
      </c>
      <c r="Q356" s="17">
        <v>0.37836054259973001</v>
      </c>
      <c r="R356" s="17">
        <v>0.40787588117628099</v>
      </c>
      <c r="S356" s="17"/>
      <c r="T356" s="17">
        <v>0.40181635360551898</v>
      </c>
      <c r="U356" s="17">
        <v>0.44260318818057998</v>
      </c>
      <c r="V356" s="17"/>
      <c r="W356" s="17">
        <v>0.42505352714286299</v>
      </c>
      <c r="X356" s="17">
        <v>0.451100870522332</v>
      </c>
      <c r="Y356" s="17"/>
      <c r="Z356" s="17">
        <v>0.47757306175152903</v>
      </c>
      <c r="AA356" s="17">
        <v>0.478564927497174</v>
      </c>
      <c r="AB356" s="17">
        <v>0.365338458134573</v>
      </c>
      <c r="AC356" s="17"/>
      <c r="AD356" s="17">
        <v>0.45342233979201502</v>
      </c>
      <c r="AE356" s="17">
        <v>0.39868507691717098</v>
      </c>
      <c r="AF356" s="17"/>
      <c r="AG356" s="17">
        <v>0.243841791164153</v>
      </c>
      <c r="AH356" s="17">
        <v>0.34191429803767198</v>
      </c>
      <c r="AI356" s="17">
        <v>0.57219349133683906</v>
      </c>
      <c r="AJ356" s="17"/>
      <c r="AK356" s="17">
        <v>0.49534341734451898</v>
      </c>
      <c r="AL356" s="17">
        <v>0.40784265692564398</v>
      </c>
      <c r="AM356" s="17">
        <v>0.44820129832676597</v>
      </c>
      <c r="AN356" s="17"/>
      <c r="AO356" s="17">
        <v>0.40498242882821101</v>
      </c>
      <c r="AP356" s="17">
        <v>0.41867780075926803</v>
      </c>
      <c r="AQ356" s="17">
        <v>0.46604909465776301</v>
      </c>
      <c r="AR356" s="17"/>
      <c r="AS356" s="17">
        <v>0.49293812556141497</v>
      </c>
      <c r="AT356" s="17">
        <v>0.54989315644020997</v>
      </c>
      <c r="AU356" s="17">
        <v>0.45240873538598603</v>
      </c>
      <c r="AV356" s="17">
        <v>0.358052604634432</v>
      </c>
      <c r="AW356" s="17">
        <v>0.54636555366863904</v>
      </c>
      <c r="AX356" s="17">
        <v>0.46468352894585202</v>
      </c>
      <c r="AY356" s="17">
        <v>0.46219925113198601</v>
      </c>
      <c r="AZ356" s="17">
        <v>0.40290688021225901</v>
      </c>
      <c r="BA356" s="17">
        <v>0.21760237647377201</v>
      </c>
      <c r="BB356" s="17">
        <v>0.36945045247555702</v>
      </c>
      <c r="BC356" s="17">
        <v>0.44939177357270799</v>
      </c>
      <c r="BD356" s="17">
        <v>0.351158454231707</v>
      </c>
      <c r="BE356" s="17">
        <v>0.29068936004414803</v>
      </c>
      <c r="BF356" s="17">
        <v>0.25066210262821598</v>
      </c>
      <c r="BG356" s="17">
        <v>0.26167666013503998</v>
      </c>
    </row>
    <row r="357" spans="2:59" x14ac:dyDescent="0.35">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row>
    <row r="358" spans="2:59" x14ac:dyDescent="0.35">
      <c r="B358" s="6" t="s">
        <v>200</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row>
    <row r="359" spans="2:59" x14ac:dyDescent="0.35">
      <c r="B359" s="24" t="s">
        <v>86</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row>
    <row r="360" spans="2:59" x14ac:dyDescent="0.35">
      <c r="B360" t="s">
        <v>191</v>
      </c>
      <c r="C360" s="17">
        <v>4.8863353514859098E-2</v>
      </c>
      <c r="D360" s="17">
        <v>5.0663783139813803E-2</v>
      </c>
      <c r="E360" s="17">
        <v>4.7387414607097597E-2</v>
      </c>
      <c r="F360" s="17"/>
      <c r="G360" s="17">
        <v>3.7155700915036102E-2</v>
      </c>
      <c r="H360" s="17">
        <v>3.3184772510677703E-2</v>
      </c>
      <c r="I360" s="17">
        <v>4.0968650733317902E-2</v>
      </c>
      <c r="J360" s="17">
        <v>3.8240998843802797E-2</v>
      </c>
      <c r="K360" s="17">
        <v>6.0521529944693203E-2</v>
      </c>
      <c r="L360" s="17">
        <v>6.3780476902244407E-2</v>
      </c>
      <c r="M360" s="17"/>
      <c r="N360" s="17">
        <v>2.2568039268242902E-2</v>
      </c>
      <c r="O360" s="17">
        <v>8.1594253042693202E-2</v>
      </c>
      <c r="P360" s="17">
        <v>6.4752612307027002E-2</v>
      </c>
      <c r="Q360" s="17">
        <v>5.2730078717516699E-2</v>
      </c>
      <c r="R360" s="17">
        <v>1.7768163127143601E-2</v>
      </c>
      <c r="S360" s="17"/>
      <c r="T360" s="17">
        <v>5.11301548543108E-2</v>
      </c>
      <c r="U360" s="17">
        <v>4.8292496453823601E-2</v>
      </c>
      <c r="V360" s="17"/>
      <c r="W360" s="17">
        <v>7.3903807969648502E-2</v>
      </c>
      <c r="X360" s="17">
        <v>3.36401477597114E-2</v>
      </c>
      <c r="Y360" s="17"/>
      <c r="Z360" s="17">
        <v>4.9290112766809502E-2</v>
      </c>
      <c r="AA360" s="17">
        <v>2.16597588425466E-2</v>
      </c>
      <c r="AB360" s="17">
        <v>6.5909340301820094E-2</v>
      </c>
      <c r="AC360" s="17"/>
      <c r="AD360" s="17">
        <v>5.0850637283574703E-2</v>
      </c>
      <c r="AE360" s="17">
        <v>4.5132771981481599E-2</v>
      </c>
      <c r="AF360" s="17"/>
      <c r="AG360" s="17">
        <v>9.9427230813795897E-2</v>
      </c>
      <c r="AH360" s="17">
        <v>3.9973486137507799E-2</v>
      </c>
      <c r="AI360" s="17">
        <v>4.6111268306852998E-2</v>
      </c>
      <c r="AJ360" s="17"/>
      <c r="AK360" s="17">
        <v>6.1166923408772098E-2</v>
      </c>
      <c r="AL360" s="17">
        <v>2.9860139778029399E-2</v>
      </c>
      <c r="AM360" s="17">
        <v>0.104919765195156</v>
      </c>
      <c r="AN360" s="17"/>
      <c r="AO360" s="17">
        <v>5.42280647448838E-2</v>
      </c>
      <c r="AP360" s="17">
        <v>4.6396383634836301E-2</v>
      </c>
      <c r="AQ360" s="17">
        <v>5.4397977933710803E-2</v>
      </c>
      <c r="AR360" s="17"/>
      <c r="AS360" s="17">
        <v>2.1341016927214001E-2</v>
      </c>
      <c r="AT360" s="17">
        <v>9.6079248117372798E-2</v>
      </c>
      <c r="AU360" s="17">
        <v>1.30717155338697E-2</v>
      </c>
      <c r="AV360" s="17">
        <v>5.3969549567365001E-2</v>
      </c>
      <c r="AW360" s="17">
        <v>5.7502052060890103E-2</v>
      </c>
      <c r="AX360" s="17">
        <v>3.1295357177052403E-2</v>
      </c>
      <c r="AY360" s="17">
        <v>2.18021394980937E-2</v>
      </c>
      <c r="AZ360" s="17">
        <v>7.48160270105898E-2</v>
      </c>
      <c r="BA360" s="17">
        <v>0.14126556378934099</v>
      </c>
      <c r="BB360" s="17">
        <v>8.3448229054520501E-3</v>
      </c>
      <c r="BC360" s="17">
        <v>5.4646886869481999E-2</v>
      </c>
      <c r="BD360" s="17">
        <v>6.2572514936739307E-2</v>
      </c>
      <c r="BE360" s="17">
        <v>0.115303736039921</v>
      </c>
      <c r="BF360" s="17">
        <v>4.4750468383038797E-2</v>
      </c>
      <c r="BG360" s="17">
        <v>9.5597046227011206E-2</v>
      </c>
    </row>
    <row r="361" spans="2:59" x14ac:dyDescent="0.35">
      <c r="B361" t="s">
        <v>192</v>
      </c>
      <c r="C361" s="17">
        <v>0.11597531538651799</v>
      </c>
      <c r="D361" s="17">
        <v>0.14370713265725399</v>
      </c>
      <c r="E361" s="17">
        <v>9.0618637245868106E-2</v>
      </c>
      <c r="F361" s="17"/>
      <c r="G361" s="17">
        <v>0.16110658095785099</v>
      </c>
      <c r="H361" s="17">
        <v>0.145461563900632</v>
      </c>
      <c r="I361" s="17">
        <v>9.3763762799103006E-2</v>
      </c>
      <c r="J361" s="17">
        <v>0.119038040796174</v>
      </c>
      <c r="K361" s="17">
        <v>8.7987276388559396E-2</v>
      </c>
      <c r="L361" s="17">
        <v>0.116366629799317</v>
      </c>
      <c r="M361" s="17"/>
      <c r="N361" s="17">
        <v>9.7495022606510398E-2</v>
      </c>
      <c r="O361" s="17">
        <v>0.112399497927047</v>
      </c>
      <c r="P361" s="17">
        <v>0.13162637516753201</v>
      </c>
      <c r="Q361" s="17">
        <v>0.13398744236561599</v>
      </c>
      <c r="R361" s="17">
        <v>0.10143903919148101</v>
      </c>
      <c r="S361" s="17"/>
      <c r="T361" s="17">
        <v>0.14967382597578099</v>
      </c>
      <c r="U361" s="17">
        <v>0.107488893404381</v>
      </c>
      <c r="V361" s="17"/>
      <c r="W361" s="17">
        <v>0.12548602514860999</v>
      </c>
      <c r="X361" s="17">
        <v>0.102226929593978</v>
      </c>
      <c r="Y361" s="17"/>
      <c r="Z361" s="17">
        <v>9.2775463554669604E-2</v>
      </c>
      <c r="AA361" s="17">
        <v>0.13066807953627499</v>
      </c>
      <c r="AB361" s="17">
        <v>0.139050361531592</v>
      </c>
      <c r="AC361" s="17"/>
      <c r="AD361" s="17">
        <v>0.11963890843059</v>
      </c>
      <c r="AE361" s="17">
        <v>0.109097921845053</v>
      </c>
      <c r="AF361" s="17"/>
      <c r="AG361" s="17">
        <v>0.247119570834515</v>
      </c>
      <c r="AH361" s="17">
        <v>0.14137424415480901</v>
      </c>
      <c r="AI361" s="17">
        <v>7.0289865390606401E-2</v>
      </c>
      <c r="AJ361" s="17"/>
      <c r="AK361" s="17">
        <v>0.13274024706927601</v>
      </c>
      <c r="AL361" s="17">
        <v>0.10718579724761799</v>
      </c>
      <c r="AM361" s="17">
        <v>0.12994080428990401</v>
      </c>
      <c r="AN361" s="17"/>
      <c r="AO361" s="17">
        <v>0.20952165636884301</v>
      </c>
      <c r="AP361" s="17">
        <v>0.119176637465757</v>
      </c>
      <c r="AQ361" s="17">
        <v>0.105037128898472</v>
      </c>
      <c r="AR361" s="17"/>
      <c r="AS361" s="17">
        <v>0.116141112427718</v>
      </c>
      <c r="AT361" s="17">
        <v>9.1904988369335305E-2</v>
      </c>
      <c r="AU361" s="17">
        <v>3.1071547561163499E-2</v>
      </c>
      <c r="AV361" s="17">
        <v>0.16086454332179001</v>
      </c>
      <c r="AW361" s="17">
        <v>0.10738458187092501</v>
      </c>
      <c r="AX361" s="17">
        <v>0.117409565098984</v>
      </c>
      <c r="AY361" s="17">
        <v>0.117127090734197</v>
      </c>
      <c r="AZ361" s="17">
        <v>0.16527492307627001</v>
      </c>
      <c r="BA361" s="17">
        <v>0.1346694727094</v>
      </c>
      <c r="BB361" s="17">
        <v>0.121867585592895</v>
      </c>
      <c r="BC361" s="17">
        <v>0.17205917160888901</v>
      </c>
      <c r="BD361" s="17">
        <v>5.8924359519949503E-2</v>
      </c>
      <c r="BE361" s="17">
        <v>0.220174810276664</v>
      </c>
      <c r="BF361" s="17">
        <v>0.203404004016495</v>
      </c>
      <c r="BG361" s="17">
        <v>0.11130146212568399</v>
      </c>
    </row>
    <row r="362" spans="2:59" x14ac:dyDescent="0.35">
      <c r="B362" t="s">
        <v>193</v>
      </c>
      <c r="C362" s="17">
        <v>0.185001272424858</v>
      </c>
      <c r="D362" s="17">
        <v>0.180494209781904</v>
      </c>
      <c r="E362" s="17">
        <v>0.18996215290618701</v>
      </c>
      <c r="F362" s="17"/>
      <c r="G362" s="17">
        <v>0.13668016838307701</v>
      </c>
      <c r="H362" s="17">
        <v>0.22518919428663101</v>
      </c>
      <c r="I362" s="17">
        <v>0.209832008356056</v>
      </c>
      <c r="J362" s="17">
        <v>0.148471068134711</v>
      </c>
      <c r="K362" s="17">
        <v>0.19216531369940401</v>
      </c>
      <c r="L362" s="17">
        <v>0.18854652247106601</v>
      </c>
      <c r="M362" s="17"/>
      <c r="N362" s="17">
        <v>0.20871780946621701</v>
      </c>
      <c r="O362" s="17">
        <v>0.154930084981523</v>
      </c>
      <c r="P362" s="17">
        <v>0.140258494930105</v>
      </c>
      <c r="Q362" s="17">
        <v>0.184149123136051</v>
      </c>
      <c r="R362" s="17">
        <v>0.264056954148088</v>
      </c>
      <c r="S362" s="17"/>
      <c r="T362" s="17">
        <v>0.18558774597021199</v>
      </c>
      <c r="U362" s="17">
        <v>0.184853578598033</v>
      </c>
      <c r="V362" s="17"/>
      <c r="W362" s="17">
        <v>0.158630594420125</v>
      </c>
      <c r="X362" s="17">
        <v>0.20149662601937199</v>
      </c>
      <c r="Y362" s="17"/>
      <c r="Z362" s="17">
        <v>0.12576428461205499</v>
      </c>
      <c r="AA362" s="17">
        <v>0.14942209017389499</v>
      </c>
      <c r="AB362" s="17">
        <v>0.25012338185431798</v>
      </c>
      <c r="AC362" s="17"/>
      <c r="AD362" s="17">
        <v>0.15121666633446201</v>
      </c>
      <c r="AE362" s="17">
        <v>0.24842262652504299</v>
      </c>
      <c r="AF362" s="17"/>
      <c r="AG362" s="17">
        <v>0.24039268162698099</v>
      </c>
      <c r="AH362" s="17">
        <v>0.21967701582600199</v>
      </c>
      <c r="AI362" s="17">
        <v>0.13178165170877601</v>
      </c>
      <c r="AJ362" s="17"/>
      <c r="AK362" s="17">
        <v>0.15416333400674101</v>
      </c>
      <c r="AL362" s="17">
        <v>0.18773981391146799</v>
      </c>
      <c r="AM362" s="17">
        <v>0.18606143081833201</v>
      </c>
      <c r="AN362" s="17"/>
      <c r="AO362" s="17">
        <v>0.17467438319964099</v>
      </c>
      <c r="AP362" s="17">
        <v>0.190375153510558</v>
      </c>
      <c r="AQ362" s="17">
        <v>0.17469298059075999</v>
      </c>
      <c r="AR362" s="17"/>
      <c r="AS362" s="17">
        <v>0.226353527495708</v>
      </c>
      <c r="AT362" s="17">
        <v>5.7247781901747098E-2</v>
      </c>
      <c r="AU362" s="17">
        <v>0.188384405098243</v>
      </c>
      <c r="AV362" s="17">
        <v>0.13568239225977899</v>
      </c>
      <c r="AW362" s="17">
        <v>0.171548626587986</v>
      </c>
      <c r="AX362" s="17">
        <v>0.20539678129323</v>
      </c>
      <c r="AY362" s="17">
        <v>0.21279979479275801</v>
      </c>
      <c r="AZ362" s="17">
        <v>0.16116164937299601</v>
      </c>
      <c r="BA362" s="17">
        <v>0.113669303138814</v>
      </c>
      <c r="BB362" s="17">
        <v>0.18108355152024</v>
      </c>
      <c r="BC362" s="17">
        <v>0.17244292926987201</v>
      </c>
      <c r="BD362" s="17">
        <v>0.32360503921776801</v>
      </c>
      <c r="BE362" s="17">
        <v>0.34067039917986403</v>
      </c>
      <c r="BF362" s="17">
        <v>0.38649992411696399</v>
      </c>
      <c r="BG362" s="17">
        <v>0.13018872273618701</v>
      </c>
    </row>
    <row r="363" spans="2:59" x14ac:dyDescent="0.35">
      <c r="B363" t="s">
        <v>194</v>
      </c>
      <c r="C363" s="17">
        <v>0.34732739960534698</v>
      </c>
      <c r="D363" s="17">
        <v>0.34720545219348198</v>
      </c>
      <c r="E363" s="17">
        <v>0.34681201417225599</v>
      </c>
      <c r="F363" s="17"/>
      <c r="G363" s="17">
        <v>0.379778692371394</v>
      </c>
      <c r="H363" s="17">
        <v>0.31354149396460901</v>
      </c>
      <c r="I363" s="17">
        <v>0.33273651306702401</v>
      </c>
      <c r="J363" s="17">
        <v>0.33282976066248599</v>
      </c>
      <c r="K363" s="17">
        <v>0.39585967024625701</v>
      </c>
      <c r="L363" s="17">
        <v>0.340760885736973</v>
      </c>
      <c r="M363" s="17"/>
      <c r="N363" s="17">
        <v>0.38033829250169998</v>
      </c>
      <c r="O363" s="17">
        <v>0.32638334810484798</v>
      </c>
      <c r="P363" s="17">
        <v>0.31800064102006298</v>
      </c>
      <c r="Q363" s="17">
        <v>0.34957102128283801</v>
      </c>
      <c r="R363" s="17">
        <v>0.35215259853263398</v>
      </c>
      <c r="S363" s="17"/>
      <c r="T363" s="17">
        <v>0.31074240121206897</v>
      </c>
      <c r="U363" s="17">
        <v>0.35654073660903302</v>
      </c>
      <c r="V363" s="17"/>
      <c r="W363" s="17">
        <v>0.32722457994256399</v>
      </c>
      <c r="X363" s="17">
        <v>0.35956864139875699</v>
      </c>
      <c r="Y363" s="17"/>
      <c r="Z363" s="17">
        <v>0.39878605741533002</v>
      </c>
      <c r="AA363" s="17">
        <v>0.31820854258137898</v>
      </c>
      <c r="AB363" s="17">
        <v>0.32330323293891899</v>
      </c>
      <c r="AC363" s="17"/>
      <c r="AD363" s="17">
        <v>0.35111932384732097</v>
      </c>
      <c r="AE363" s="17">
        <v>0.340209099352628</v>
      </c>
      <c r="AF363" s="17"/>
      <c r="AG363" s="17">
        <v>0.244358594971986</v>
      </c>
      <c r="AH363" s="17">
        <v>0.39912449851840198</v>
      </c>
      <c r="AI363" s="17">
        <v>0.318910630098167</v>
      </c>
      <c r="AJ363" s="17"/>
      <c r="AK363" s="17">
        <v>0.366305622112441</v>
      </c>
      <c r="AL363" s="17">
        <v>0.35399656283109698</v>
      </c>
      <c r="AM363" s="17">
        <v>0.28401866217612698</v>
      </c>
      <c r="AN363" s="17"/>
      <c r="AO363" s="17">
        <v>0.28661204282401598</v>
      </c>
      <c r="AP363" s="17">
        <v>0.35828440722703903</v>
      </c>
      <c r="AQ363" s="17">
        <v>0.33682824919931598</v>
      </c>
      <c r="AR363" s="17"/>
      <c r="AS363" s="17">
        <v>0.34827487259609302</v>
      </c>
      <c r="AT363" s="17">
        <v>0.35790304570922998</v>
      </c>
      <c r="AU363" s="17">
        <v>0.26914870204729202</v>
      </c>
      <c r="AV363" s="17">
        <v>0.406946945115361</v>
      </c>
      <c r="AW363" s="17">
        <v>0.28011790093258099</v>
      </c>
      <c r="AX363" s="17">
        <v>0.33875310518691798</v>
      </c>
      <c r="AY363" s="17">
        <v>0.36161223245379498</v>
      </c>
      <c r="AZ363" s="17">
        <v>0.42649186572147502</v>
      </c>
      <c r="BA363" s="17">
        <v>0.46828768058029002</v>
      </c>
      <c r="BB363" s="17">
        <v>0.38002447096210501</v>
      </c>
      <c r="BC363" s="17">
        <v>0.29386554286095401</v>
      </c>
      <c r="BD363" s="17">
        <v>0.34859799791519802</v>
      </c>
      <c r="BE363" s="17">
        <v>0.14846543049932401</v>
      </c>
      <c r="BF363" s="17">
        <v>4.4211008736334698E-2</v>
      </c>
      <c r="BG363" s="17">
        <v>0.398306765114046</v>
      </c>
    </row>
    <row r="364" spans="2:59" x14ac:dyDescent="0.35">
      <c r="B364" t="s">
        <v>195</v>
      </c>
      <c r="C364" s="17">
        <v>0.302832659068418</v>
      </c>
      <c r="D364" s="17">
        <v>0.27792942222754602</v>
      </c>
      <c r="E364" s="17">
        <v>0.32521978106859201</v>
      </c>
      <c r="F364" s="17"/>
      <c r="G364" s="17">
        <v>0.28527885737264203</v>
      </c>
      <c r="H364" s="17">
        <v>0.28262297533745101</v>
      </c>
      <c r="I364" s="17">
        <v>0.32269906504449902</v>
      </c>
      <c r="J364" s="17">
        <v>0.36142013156282599</v>
      </c>
      <c r="K364" s="17">
        <v>0.26346620972108697</v>
      </c>
      <c r="L364" s="17">
        <v>0.29054548509040001</v>
      </c>
      <c r="M364" s="17"/>
      <c r="N364" s="17">
        <v>0.29088083615733001</v>
      </c>
      <c r="O364" s="17">
        <v>0.32469281594388799</v>
      </c>
      <c r="P364" s="17">
        <v>0.34536187657527301</v>
      </c>
      <c r="Q364" s="17">
        <v>0.27956233449797901</v>
      </c>
      <c r="R364" s="17">
        <v>0.264583245000654</v>
      </c>
      <c r="S364" s="17"/>
      <c r="T364" s="17">
        <v>0.30286587198762699</v>
      </c>
      <c r="U364" s="17">
        <v>0.30282429493472901</v>
      </c>
      <c r="V364" s="17"/>
      <c r="W364" s="17">
        <v>0.31475499251905298</v>
      </c>
      <c r="X364" s="17">
        <v>0.30306765522818102</v>
      </c>
      <c r="Y364" s="17"/>
      <c r="Z364" s="17">
        <v>0.33338408165113598</v>
      </c>
      <c r="AA364" s="17">
        <v>0.38004152886590498</v>
      </c>
      <c r="AB364" s="17">
        <v>0.22161368337335</v>
      </c>
      <c r="AC364" s="17"/>
      <c r="AD364" s="17">
        <v>0.32717446410405299</v>
      </c>
      <c r="AE364" s="17">
        <v>0.25713758029579498</v>
      </c>
      <c r="AF364" s="17"/>
      <c r="AG364" s="17">
        <v>0.168701921752723</v>
      </c>
      <c r="AH364" s="17">
        <v>0.19985075536327901</v>
      </c>
      <c r="AI364" s="17">
        <v>0.43290658449559799</v>
      </c>
      <c r="AJ364" s="17"/>
      <c r="AK364" s="17">
        <v>0.28562387340277001</v>
      </c>
      <c r="AL364" s="17">
        <v>0.32121768623178698</v>
      </c>
      <c r="AM364" s="17">
        <v>0.29505933752048202</v>
      </c>
      <c r="AN364" s="17"/>
      <c r="AO364" s="17">
        <v>0.27496385286261699</v>
      </c>
      <c r="AP364" s="17">
        <v>0.28576741816181001</v>
      </c>
      <c r="AQ364" s="17">
        <v>0.32904366337774099</v>
      </c>
      <c r="AR364" s="17"/>
      <c r="AS364" s="17">
        <v>0.28788947055326702</v>
      </c>
      <c r="AT364" s="17">
        <v>0.39686493590231398</v>
      </c>
      <c r="AU364" s="17">
        <v>0.49832362975943301</v>
      </c>
      <c r="AV364" s="17">
        <v>0.242536569735706</v>
      </c>
      <c r="AW364" s="17">
        <v>0.38344683854761902</v>
      </c>
      <c r="AX364" s="17">
        <v>0.30714519124381501</v>
      </c>
      <c r="AY364" s="17">
        <v>0.28665874252115697</v>
      </c>
      <c r="AZ364" s="17">
        <v>0.17225553481866901</v>
      </c>
      <c r="BA364" s="17">
        <v>0.142107979782155</v>
      </c>
      <c r="BB364" s="17">
        <v>0.30867956901930799</v>
      </c>
      <c r="BC364" s="17">
        <v>0.30698546939080301</v>
      </c>
      <c r="BD364" s="17">
        <v>0.206300088410345</v>
      </c>
      <c r="BE364" s="17">
        <v>0.175385624004227</v>
      </c>
      <c r="BF364" s="17">
        <v>0.32113459474716699</v>
      </c>
      <c r="BG364" s="17">
        <v>0.264606003797072</v>
      </c>
    </row>
    <row r="365" spans="2:59" x14ac:dyDescent="0.3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row>
    <row r="366" spans="2:59" x14ac:dyDescent="0.35">
      <c r="B366" s="6" t="s">
        <v>201</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row>
    <row r="367" spans="2:59" x14ac:dyDescent="0.35">
      <c r="B367" s="24" t="s">
        <v>86</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row>
    <row r="368" spans="2:59" x14ac:dyDescent="0.35">
      <c r="B368" t="s">
        <v>191</v>
      </c>
      <c r="C368" s="17">
        <v>0.409769552349948</v>
      </c>
      <c r="D368" s="17">
        <v>0.417689387780317</v>
      </c>
      <c r="E368" s="17">
        <v>0.40201983432279098</v>
      </c>
      <c r="F368" s="17"/>
      <c r="G368" s="17">
        <v>0.38647552001174001</v>
      </c>
      <c r="H368" s="17">
        <v>0.37809526755685202</v>
      </c>
      <c r="I368" s="17">
        <v>0.43169740551207098</v>
      </c>
      <c r="J368" s="17">
        <v>0.49499068139695601</v>
      </c>
      <c r="K368" s="17">
        <v>0.42991055058035998</v>
      </c>
      <c r="L368" s="17">
        <v>0.34825129480336797</v>
      </c>
      <c r="M368" s="17"/>
      <c r="N368" s="17">
        <v>0.39021528447694898</v>
      </c>
      <c r="O368" s="17">
        <v>0.42481421140671899</v>
      </c>
      <c r="P368" s="17">
        <v>0.47789471930079402</v>
      </c>
      <c r="Q368" s="17">
        <v>0.37674867982532001</v>
      </c>
      <c r="R368" s="17">
        <v>0.37650803645306902</v>
      </c>
      <c r="S368" s="17"/>
      <c r="T368" s="17">
        <v>0.400651493138524</v>
      </c>
      <c r="U368" s="17">
        <v>0.41206578731028198</v>
      </c>
      <c r="V368" s="17"/>
      <c r="W368" s="17">
        <v>0.42158721695753898</v>
      </c>
      <c r="X368" s="17">
        <v>0.41572754957772001</v>
      </c>
      <c r="Y368" s="17"/>
      <c r="Z368" s="17">
        <v>0.494843443276203</v>
      </c>
      <c r="AA368" s="17">
        <v>0.49649623783843799</v>
      </c>
      <c r="AB368" s="17">
        <v>0.27918523407381701</v>
      </c>
      <c r="AC368" s="17"/>
      <c r="AD368" s="17">
        <v>0.43800300730678998</v>
      </c>
      <c r="AE368" s="17">
        <v>0.35676896564787403</v>
      </c>
      <c r="AF368" s="17"/>
      <c r="AG368" s="17">
        <v>0.183288957975976</v>
      </c>
      <c r="AH368" s="17">
        <v>0.31366965369664401</v>
      </c>
      <c r="AI368" s="17">
        <v>0.55961382909317203</v>
      </c>
      <c r="AJ368" s="17"/>
      <c r="AK368" s="17">
        <v>0.46774819274010798</v>
      </c>
      <c r="AL368" s="17">
        <v>0.40685901425501703</v>
      </c>
      <c r="AM368" s="17">
        <v>0.373139860749094</v>
      </c>
      <c r="AN368" s="17"/>
      <c r="AO368" s="17">
        <v>0.38131425721337098</v>
      </c>
      <c r="AP368" s="17">
        <v>0.42368831856241401</v>
      </c>
      <c r="AQ368" s="17">
        <v>0.41086509121655201</v>
      </c>
      <c r="AR368" s="17"/>
      <c r="AS368" s="17">
        <v>0.36984361431149299</v>
      </c>
      <c r="AT368" s="17">
        <v>0.48201504101276599</v>
      </c>
      <c r="AU368" s="17">
        <v>0.54293795311557502</v>
      </c>
      <c r="AV368" s="17">
        <v>0.35171451138715598</v>
      </c>
      <c r="AW368" s="17">
        <v>0.454542981643896</v>
      </c>
      <c r="AX368" s="17">
        <v>0.411260179181684</v>
      </c>
      <c r="AY368" s="17">
        <v>0.379305181934876</v>
      </c>
      <c r="AZ368" s="17">
        <v>0.44517562939666899</v>
      </c>
      <c r="BA368" s="17">
        <v>0.39961491807746602</v>
      </c>
      <c r="BB368" s="17">
        <v>0.42387239899693002</v>
      </c>
      <c r="BC368" s="17">
        <v>0.412658568931557</v>
      </c>
      <c r="BD368" s="17">
        <v>0.227782867207033</v>
      </c>
      <c r="BE368" s="17">
        <v>0.315833884752242</v>
      </c>
      <c r="BF368" s="17">
        <v>0.33891186951947699</v>
      </c>
      <c r="BG368" s="17">
        <v>0.30917510136016002</v>
      </c>
    </row>
    <row r="369" spans="2:59" x14ac:dyDescent="0.35">
      <c r="B369" t="s">
        <v>192</v>
      </c>
      <c r="C369" s="17">
        <v>0.33876201428091202</v>
      </c>
      <c r="D369" s="17">
        <v>0.33456117107553901</v>
      </c>
      <c r="E369" s="17">
        <v>0.34407109856080198</v>
      </c>
      <c r="F369" s="17"/>
      <c r="G369" s="17">
        <v>0.28031187713661998</v>
      </c>
      <c r="H369" s="17">
        <v>0.33865890695515399</v>
      </c>
      <c r="I369" s="17">
        <v>0.25693900653071999</v>
      </c>
      <c r="J369" s="17">
        <v>0.32382300748048698</v>
      </c>
      <c r="K369" s="17">
        <v>0.32816798265782499</v>
      </c>
      <c r="L369" s="17">
        <v>0.41715687092992598</v>
      </c>
      <c r="M369" s="17"/>
      <c r="N369" s="17">
        <v>0.37434275915106902</v>
      </c>
      <c r="O369" s="17">
        <v>0.290535274562575</v>
      </c>
      <c r="P369" s="17">
        <v>0.239321116954649</v>
      </c>
      <c r="Q369" s="17">
        <v>0.40517555867260702</v>
      </c>
      <c r="R369" s="17">
        <v>0.37864117916581003</v>
      </c>
      <c r="S369" s="17"/>
      <c r="T369" s="17">
        <v>0.31496320719465398</v>
      </c>
      <c r="U369" s="17">
        <v>0.34475535689676601</v>
      </c>
      <c r="V369" s="17"/>
      <c r="W369" s="17">
        <v>0.31974231085198901</v>
      </c>
      <c r="X369" s="17">
        <v>0.345881171264527</v>
      </c>
      <c r="Y369" s="17"/>
      <c r="Z369" s="17">
        <v>0.32751036370708098</v>
      </c>
      <c r="AA369" s="17">
        <v>0.26549277877694799</v>
      </c>
      <c r="AB369" s="17">
        <v>0.41652856064620902</v>
      </c>
      <c r="AC369" s="17"/>
      <c r="AD369" s="17">
        <v>0.323321963357102</v>
      </c>
      <c r="AE369" s="17">
        <v>0.36774648532502302</v>
      </c>
      <c r="AF369" s="17"/>
      <c r="AG369" s="17">
        <v>0.40648046600792398</v>
      </c>
      <c r="AH369" s="17">
        <v>0.42199591437626199</v>
      </c>
      <c r="AI369" s="17">
        <v>0.25885415629990499</v>
      </c>
      <c r="AJ369" s="17"/>
      <c r="AK369" s="17">
        <v>0.367869978265567</v>
      </c>
      <c r="AL369" s="17">
        <v>0.35474718800702099</v>
      </c>
      <c r="AM369" s="17">
        <v>0.23681639435996801</v>
      </c>
      <c r="AN369" s="17"/>
      <c r="AO369" s="17">
        <v>0.31650652608754598</v>
      </c>
      <c r="AP369" s="17">
        <v>0.36361657211970799</v>
      </c>
      <c r="AQ369" s="17">
        <v>0.320053367669344</v>
      </c>
      <c r="AR369" s="17"/>
      <c r="AS369" s="17">
        <v>0.26893553062458397</v>
      </c>
      <c r="AT369" s="17">
        <v>0.186277972624038</v>
      </c>
      <c r="AU369" s="17">
        <v>0.30783697549753303</v>
      </c>
      <c r="AV369" s="17">
        <v>0.38178758829193798</v>
      </c>
      <c r="AW369" s="17">
        <v>0.278328421545182</v>
      </c>
      <c r="AX369" s="17">
        <v>0.336550928475017</v>
      </c>
      <c r="AY369" s="17">
        <v>0.38244807066731401</v>
      </c>
      <c r="AZ369" s="17">
        <v>0.33895299244995197</v>
      </c>
      <c r="BA369" s="17">
        <v>0.426171583058014</v>
      </c>
      <c r="BB369" s="17">
        <v>0.392989958502516</v>
      </c>
      <c r="BC369" s="17">
        <v>0.29030222726371002</v>
      </c>
      <c r="BD369" s="17">
        <v>0.52983969293469702</v>
      </c>
      <c r="BE369" s="17">
        <v>0.37602798908139601</v>
      </c>
      <c r="BF369" s="17">
        <v>0.454707500830837</v>
      </c>
      <c r="BG369" s="17">
        <v>0.48800271880685298</v>
      </c>
    </row>
    <row r="370" spans="2:59" x14ac:dyDescent="0.35">
      <c r="B370" t="s">
        <v>193</v>
      </c>
      <c r="C370" s="17">
        <v>0.119960833767548</v>
      </c>
      <c r="D370" s="17">
        <v>0.102314906236337</v>
      </c>
      <c r="E370" s="17">
        <v>0.136893695512463</v>
      </c>
      <c r="F370" s="17"/>
      <c r="G370" s="17">
        <v>0.12729555659533801</v>
      </c>
      <c r="H370" s="17">
        <v>0.121305743143494</v>
      </c>
      <c r="I370" s="17">
        <v>0.14941248605118801</v>
      </c>
      <c r="J370" s="17">
        <v>8.7289176846834293E-2</v>
      </c>
      <c r="K370" s="17">
        <v>0.11410801783579599</v>
      </c>
      <c r="L370" s="17">
        <v>0.12732077187284599</v>
      </c>
      <c r="M370" s="17"/>
      <c r="N370" s="17">
        <v>0.11066545137622701</v>
      </c>
      <c r="O370" s="17">
        <v>0.117488742638352</v>
      </c>
      <c r="P370" s="17">
        <v>0.105874974141175</v>
      </c>
      <c r="Q370" s="17">
        <v>0.135104789120331</v>
      </c>
      <c r="R370" s="17">
        <v>0.141119216663326</v>
      </c>
      <c r="S370" s="17"/>
      <c r="T370" s="17">
        <v>0.12666689810467999</v>
      </c>
      <c r="U370" s="17">
        <v>0.118272020499273</v>
      </c>
      <c r="V370" s="17"/>
      <c r="W370" s="17">
        <v>0.114011667240347</v>
      </c>
      <c r="X370" s="17">
        <v>0.11914971577841101</v>
      </c>
      <c r="Y370" s="17"/>
      <c r="Z370" s="17">
        <v>6.6672154417910204E-2</v>
      </c>
      <c r="AA370" s="17">
        <v>9.8333237360636497E-2</v>
      </c>
      <c r="AB370" s="17">
        <v>0.16171365000888099</v>
      </c>
      <c r="AC370" s="17"/>
      <c r="AD370" s="17">
        <v>9.90677703734794E-2</v>
      </c>
      <c r="AE370" s="17">
        <v>0.15918184372123501</v>
      </c>
      <c r="AF370" s="17"/>
      <c r="AG370" s="17">
        <v>0.20538959925429301</v>
      </c>
      <c r="AH370" s="17">
        <v>0.155652533129848</v>
      </c>
      <c r="AI370" s="17">
        <v>6.2872828964767605E-2</v>
      </c>
      <c r="AJ370" s="17"/>
      <c r="AK370" s="17">
        <v>6.0924741707436302E-2</v>
      </c>
      <c r="AL370" s="17">
        <v>0.12080135559577999</v>
      </c>
      <c r="AM370" s="17">
        <v>0.17592088384282301</v>
      </c>
      <c r="AN370" s="17"/>
      <c r="AO370" s="17">
        <v>0.118030841480913</v>
      </c>
      <c r="AP370" s="17">
        <v>0.11464335085649301</v>
      </c>
      <c r="AQ370" s="17">
        <v>0.110077324731084</v>
      </c>
      <c r="AR370" s="17"/>
      <c r="AS370" s="17">
        <v>0.17688692349076199</v>
      </c>
      <c r="AT370" s="17">
        <v>9.1447940744827302E-2</v>
      </c>
      <c r="AU370" s="17">
        <v>4.2722865070800697E-2</v>
      </c>
      <c r="AV370" s="17">
        <v>0.107628650065311</v>
      </c>
      <c r="AW370" s="17">
        <v>0.16639457216150899</v>
      </c>
      <c r="AX370" s="17">
        <v>9.1844710038302302E-2</v>
      </c>
      <c r="AY370" s="17">
        <v>0.12301884000504899</v>
      </c>
      <c r="AZ370" s="17">
        <v>0.11435526754099699</v>
      </c>
      <c r="BA370" s="17">
        <v>8.8541340320411499E-2</v>
      </c>
      <c r="BB370" s="17">
        <v>0.12745979435511001</v>
      </c>
      <c r="BC370" s="17">
        <v>0.136873193949131</v>
      </c>
      <c r="BD370" s="17">
        <v>0.180329835652697</v>
      </c>
      <c r="BE370" s="17">
        <v>0.26179648526520799</v>
      </c>
      <c r="BF370" s="17">
        <v>0.16985271453838299</v>
      </c>
      <c r="BG370" s="17">
        <v>6.3294457929398501E-2</v>
      </c>
    </row>
    <row r="371" spans="2:59" x14ac:dyDescent="0.35">
      <c r="B371" t="s">
        <v>194</v>
      </c>
      <c r="C371" s="17">
        <v>9.1849359943015907E-2</v>
      </c>
      <c r="D371" s="17">
        <v>0.103100488138124</v>
      </c>
      <c r="E371" s="17">
        <v>7.9686481105941495E-2</v>
      </c>
      <c r="F371" s="17"/>
      <c r="G371" s="17">
        <v>0.13492995780212999</v>
      </c>
      <c r="H371" s="17">
        <v>0.14212430577658999</v>
      </c>
      <c r="I371" s="17">
        <v>0.121750854345269</v>
      </c>
      <c r="J371" s="17">
        <v>7.0275885901287596E-2</v>
      </c>
      <c r="K371" s="17">
        <v>8.7767721539224797E-2</v>
      </c>
      <c r="L371" s="17">
        <v>5.7529164323238E-2</v>
      </c>
      <c r="M371" s="17"/>
      <c r="N371" s="17">
        <v>9.3031478544278595E-2</v>
      </c>
      <c r="O371" s="17">
        <v>0.12088322743763499</v>
      </c>
      <c r="P371" s="17">
        <v>0.108322364540408</v>
      </c>
      <c r="Q371" s="17">
        <v>5.58275414333523E-2</v>
      </c>
      <c r="R371" s="17">
        <v>8.2775550739851794E-2</v>
      </c>
      <c r="S371" s="17"/>
      <c r="T371" s="17">
        <v>9.1782467474450097E-2</v>
      </c>
      <c r="U371" s="17">
        <v>9.1866205723608305E-2</v>
      </c>
      <c r="V371" s="17"/>
      <c r="W371" s="17">
        <v>0.10307408950991399</v>
      </c>
      <c r="X371" s="17">
        <v>7.9556562358254299E-2</v>
      </c>
      <c r="Y371" s="17"/>
      <c r="Z371" s="17">
        <v>7.2483535700061399E-2</v>
      </c>
      <c r="AA371" s="17">
        <v>9.6876951526985194E-2</v>
      </c>
      <c r="AB371" s="17">
        <v>0.100918984879214</v>
      </c>
      <c r="AC371" s="17"/>
      <c r="AD371" s="17">
        <v>9.2977266726216798E-2</v>
      </c>
      <c r="AE371" s="17">
        <v>8.9732023565081406E-2</v>
      </c>
      <c r="AF371" s="17"/>
      <c r="AG371" s="17">
        <v>0.162507385098728</v>
      </c>
      <c r="AH371" s="17">
        <v>8.5071599191237898E-2</v>
      </c>
      <c r="AI371" s="17">
        <v>6.9367133524174895E-2</v>
      </c>
      <c r="AJ371" s="17"/>
      <c r="AK371" s="17">
        <v>7.0743230912982694E-2</v>
      </c>
      <c r="AL371" s="17">
        <v>7.0949366808578995E-2</v>
      </c>
      <c r="AM371" s="17">
        <v>0.17958356597188799</v>
      </c>
      <c r="AN371" s="17"/>
      <c r="AO371" s="17">
        <v>0.10630066423401199</v>
      </c>
      <c r="AP371" s="17">
        <v>6.3143719680774202E-2</v>
      </c>
      <c r="AQ371" s="17">
        <v>0.122118981093949</v>
      </c>
      <c r="AR371" s="17"/>
      <c r="AS371" s="17">
        <v>0.13678208306791201</v>
      </c>
      <c r="AT371" s="17">
        <v>0.17308545220867499</v>
      </c>
      <c r="AU371" s="17">
        <v>9.4166863495410605E-2</v>
      </c>
      <c r="AV371" s="17">
        <v>6.5551982527914401E-2</v>
      </c>
      <c r="AW371" s="17">
        <v>6.3709837465375799E-2</v>
      </c>
      <c r="AX371" s="17">
        <v>0.111812715140631</v>
      </c>
      <c r="AY371" s="17">
        <v>8.3352178409288297E-2</v>
      </c>
      <c r="AZ371" s="17">
        <v>9.4899136805277604E-2</v>
      </c>
      <c r="BA371" s="17">
        <v>5.8189280851118498E-2</v>
      </c>
      <c r="BB371" s="17">
        <v>5.5677848145444603E-2</v>
      </c>
      <c r="BC371" s="17">
        <v>8.8606109397385502E-2</v>
      </c>
      <c r="BD371" s="17">
        <v>4.5875243145535601E-2</v>
      </c>
      <c r="BE371" s="17">
        <v>4.6341640901154099E-2</v>
      </c>
      <c r="BF371" s="17">
        <v>3.6527915111302503E-2</v>
      </c>
      <c r="BG371" s="17">
        <v>9.5318384688122995E-2</v>
      </c>
    </row>
    <row r="372" spans="2:59" x14ac:dyDescent="0.35">
      <c r="B372" t="s">
        <v>195</v>
      </c>
      <c r="C372" s="17">
        <v>3.9658239658576101E-2</v>
      </c>
      <c r="D372" s="17">
        <v>4.2334046769683803E-2</v>
      </c>
      <c r="E372" s="17">
        <v>3.7328890498002601E-2</v>
      </c>
      <c r="F372" s="17"/>
      <c r="G372" s="17">
        <v>7.0987088454170899E-2</v>
      </c>
      <c r="H372" s="17">
        <v>1.98157765679088E-2</v>
      </c>
      <c r="I372" s="17">
        <v>4.0200247560751398E-2</v>
      </c>
      <c r="J372" s="17">
        <v>2.36212483744353E-2</v>
      </c>
      <c r="K372" s="17">
        <v>4.00457273867936E-2</v>
      </c>
      <c r="L372" s="17">
        <v>4.9741898070622598E-2</v>
      </c>
      <c r="M372" s="17"/>
      <c r="N372" s="17">
        <v>3.1745026451476803E-2</v>
      </c>
      <c r="O372" s="17">
        <v>4.6278543954718997E-2</v>
      </c>
      <c r="P372" s="17">
        <v>6.8586825062973603E-2</v>
      </c>
      <c r="Q372" s="17">
        <v>2.7143430948390099E-2</v>
      </c>
      <c r="R372" s="17">
        <v>2.0956016977943599E-2</v>
      </c>
      <c r="S372" s="17"/>
      <c r="T372" s="17">
        <v>6.5935934087690801E-2</v>
      </c>
      <c r="U372" s="17">
        <v>3.3040629570070403E-2</v>
      </c>
      <c r="V372" s="17"/>
      <c r="W372" s="17">
        <v>4.15847154402115E-2</v>
      </c>
      <c r="X372" s="17">
        <v>3.9685001021087803E-2</v>
      </c>
      <c r="Y372" s="17"/>
      <c r="Z372" s="17">
        <v>3.84905028987442E-2</v>
      </c>
      <c r="AA372" s="17">
        <v>4.2800794496992998E-2</v>
      </c>
      <c r="AB372" s="17">
        <v>4.1653570391878801E-2</v>
      </c>
      <c r="AC372" s="17"/>
      <c r="AD372" s="17">
        <v>4.6629992236411601E-2</v>
      </c>
      <c r="AE372" s="17">
        <v>2.6570681740786101E-2</v>
      </c>
      <c r="AF372" s="17"/>
      <c r="AG372" s="17">
        <v>4.2333591663079199E-2</v>
      </c>
      <c r="AH372" s="17">
        <v>2.3610299606007801E-2</v>
      </c>
      <c r="AI372" s="17">
        <v>4.92920521179806E-2</v>
      </c>
      <c r="AJ372" s="17"/>
      <c r="AK372" s="17">
        <v>3.2713856373906003E-2</v>
      </c>
      <c r="AL372" s="17">
        <v>4.6643075333602201E-2</v>
      </c>
      <c r="AM372" s="17">
        <v>3.45392950762268E-2</v>
      </c>
      <c r="AN372" s="17"/>
      <c r="AO372" s="17">
        <v>7.7847710984157797E-2</v>
      </c>
      <c r="AP372" s="17">
        <v>3.4908038780610003E-2</v>
      </c>
      <c r="AQ372" s="17">
        <v>3.6885235289070402E-2</v>
      </c>
      <c r="AR372" s="17"/>
      <c r="AS372" s="17">
        <v>4.75518485052491E-2</v>
      </c>
      <c r="AT372" s="17">
        <v>6.7173593409694296E-2</v>
      </c>
      <c r="AU372" s="17">
        <v>1.2335342820680901E-2</v>
      </c>
      <c r="AV372" s="17">
        <v>9.3317267727680606E-2</v>
      </c>
      <c r="AW372" s="17">
        <v>3.7024187184037903E-2</v>
      </c>
      <c r="AX372" s="17">
        <v>4.8531467164365599E-2</v>
      </c>
      <c r="AY372" s="17">
        <v>3.1875728983472802E-2</v>
      </c>
      <c r="AZ372" s="17">
        <v>6.6169738071049297E-3</v>
      </c>
      <c r="BA372" s="17">
        <v>2.74828776929903E-2</v>
      </c>
      <c r="BB372" s="17">
        <v>0</v>
      </c>
      <c r="BC372" s="17">
        <v>7.1559900458216197E-2</v>
      </c>
      <c r="BD372" s="17">
        <v>1.61723610600382E-2</v>
      </c>
      <c r="BE372" s="17">
        <v>0</v>
      </c>
      <c r="BF372" s="17">
        <v>0</v>
      </c>
      <c r="BG372" s="17">
        <v>4.4209337215465598E-2</v>
      </c>
    </row>
    <row r="373" spans="2:59" x14ac:dyDescent="0.35">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row>
    <row r="374" spans="2:59" x14ac:dyDescent="0.35">
      <c r="B374" s="6" t="s">
        <v>202</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row>
    <row r="375" spans="2:59" x14ac:dyDescent="0.35">
      <c r="B375" s="24" t="s">
        <v>86</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row>
    <row r="376" spans="2:59" x14ac:dyDescent="0.35">
      <c r="B376" t="s">
        <v>191</v>
      </c>
      <c r="C376" s="17">
        <v>0.42517225258466201</v>
      </c>
      <c r="D376" s="17">
        <v>0.42528500056373197</v>
      </c>
      <c r="E376" s="17">
        <v>0.42475893878322801</v>
      </c>
      <c r="F376" s="17"/>
      <c r="G376" s="17">
        <v>0.40897177815186497</v>
      </c>
      <c r="H376" s="17">
        <v>0.40720908494105101</v>
      </c>
      <c r="I376" s="17">
        <v>0.42407636360967499</v>
      </c>
      <c r="J376" s="17">
        <v>0.51102682121980103</v>
      </c>
      <c r="K376" s="17">
        <v>0.44989033895295699</v>
      </c>
      <c r="L376" s="17">
        <v>0.36451271993204398</v>
      </c>
      <c r="M376" s="17"/>
      <c r="N376" s="17">
        <v>0.40655424196038498</v>
      </c>
      <c r="O376" s="17">
        <v>0.49387601872396603</v>
      </c>
      <c r="P376" s="17">
        <v>0.43796600633327298</v>
      </c>
      <c r="Q376" s="17">
        <v>0.39161328497884601</v>
      </c>
      <c r="R376" s="17">
        <v>0.39514920314190899</v>
      </c>
      <c r="S376" s="17"/>
      <c r="T376" s="17">
        <v>0.39203995249184698</v>
      </c>
      <c r="U376" s="17">
        <v>0.43351608365937999</v>
      </c>
      <c r="V376" s="17"/>
      <c r="W376" s="17">
        <v>0.43078373115323099</v>
      </c>
      <c r="X376" s="17">
        <v>0.44036599331437598</v>
      </c>
      <c r="Y376" s="17"/>
      <c r="Z376" s="17">
        <v>0.48676045119845202</v>
      </c>
      <c r="AA376" s="17">
        <v>0.49884445538760802</v>
      </c>
      <c r="AB376" s="17">
        <v>0.317170671642034</v>
      </c>
      <c r="AC376" s="17"/>
      <c r="AD376" s="17">
        <v>0.45440525805537402</v>
      </c>
      <c r="AE376" s="17">
        <v>0.37029528328065298</v>
      </c>
      <c r="AF376" s="17"/>
      <c r="AG376" s="17">
        <v>0.303491772536155</v>
      </c>
      <c r="AH376" s="17">
        <v>0.34580337687137502</v>
      </c>
      <c r="AI376" s="17">
        <v>0.53820778085440402</v>
      </c>
      <c r="AJ376" s="17"/>
      <c r="AK376" s="17">
        <v>0.51962403442778404</v>
      </c>
      <c r="AL376" s="17">
        <v>0.41003064628538199</v>
      </c>
      <c r="AM376" s="17">
        <v>0.36304692859897297</v>
      </c>
      <c r="AN376" s="17"/>
      <c r="AO376" s="17">
        <v>0.37611710039389901</v>
      </c>
      <c r="AP376" s="17">
        <v>0.44018035029083802</v>
      </c>
      <c r="AQ376" s="17">
        <v>0.43483117859308701</v>
      </c>
      <c r="AR376" s="17"/>
      <c r="AS376" s="17">
        <v>0.34433895519947699</v>
      </c>
      <c r="AT376" s="17">
        <v>0.40730182513187102</v>
      </c>
      <c r="AU376" s="17">
        <v>0.55389704652549598</v>
      </c>
      <c r="AV376" s="17">
        <v>0.44329979913149797</v>
      </c>
      <c r="AW376" s="17">
        <v>0.50518268514991405</v>
      </c>
      <c r="AX376" s="17">
        <v>0.36406809091995301</v>
      </c>
      <c r="AY376" s="17">
        <v>0.40921222659533701</v>
      </c>
      <c r="AZ376" s="17">
        <v>0.439181695577749</v>
      </c>
      <c r="BA376" s="17">
        <v>0.35907695941037998</v>
      </c>
      <c r="BB376" s="17">
        <v>0.413251416833607</v>
      </c>
      <c r="BC376" s="17">
        <v>0.34049555811619397</v>
      </c>
      <c r="BD376" s="17">
        <v>0.327328058453286</v>
      </c>
      <c r="BE376" s="17">
        <v>0.26169874730741</v>
      </c>
      <c r="BF376" s="17">
        <v>0.47912422672045801</v>
      </c>
      <c r="BG376" s="17">
        <v>0.35358539952926998</v>
      </c>
    </row>
    <row r="377" spans="2:59" x14ac:dyDescent="0.35">
      <c r="B377" t="s">
        <v>192</v>
      </c>
      <c r="C377" s="17">
        <v>0.32417620057317198</v>
      </c>
      <c r="D377" s="17">
        <v>0.337068511710164</v>
      </c>
      <c r="E377" s="17">
        <v>0.31350150720825898</v>
      </c>
      <c r="F377" s="17"/>
      <c r="G377" s="17">
        <v>0.31123141373293001</v>
      </c>
      <c r="H377" s="17">
        <v>0.29530689100539997</v>
      </c>
      <c r="I377" s="17">
        <v>0.28287618775161499</v>
      </c>
      <c r="J377" s="17">
        <v>0.31015611287239803</v>
      </c>
      <c r="K377" s="17">
        <v>0.34005758462193802</v>
      </c>
      <c r="L377" s="17">
        <v>0.36315340658633599</v>
      </c>
      <c r="M377" s="17"/>
      <c r="N377" s="17">
        <v>0.36475157788275298</v>
      </c>
      <c r="O377" s="17">
        <v>0.25197580945982201</v>
      </c>
      <c r="P377" s="17">
        <v>0.27220451694519099</v>
      </c>
      <c r="Q377" s="17">
        <v>0.36103320793638199</v>
      </c>
      <c r="R377" s="17">
        <v>0.37073503221061999</v>
      </c>
      <c r="S377" s="17"/>
      <c r="T377" s="17">
        <v>0.33630538148182498</v>
      </c>
      <c r="U377" s="17">
        <v>0.321121663571727</v>
      </c>
      <c r="V377" s="17"/>
      <c r="W377" s="17">
        <v>0.30675041901858002</v>
      </c>
      <c r="X377" s="17">
        <v>0.33086418868334599</v>
      </c>
      <c r="Y377" s="17"/>
      <c r="Z377" s="17">
        <v>0.30865461241800801</v>
      </c>
      <c r="AA377" s="17">
        <v>0.26484194593469002</v>
      </c>
      <c r="AB377" s="17">
        <v>0.39739749020899201</v>
      </c>
      <c r="AC377" s="17"/>
      <c r="AD377" s="17">
        <v>0.31532358905827201</v>
      </c>
      <c r="AE377" s="17">
        <v>0.34079455652190399</v>
      </c>
      <c r="AF377" s="17"/>
      <c r="AG377" s="17">
        <v>0.32329004188428101</v>
      </c>
      <c r="AH377" s="17">
        <v>0.40068852632063301</v>
      </c>
      <c r="AI377" s="17">
        <v>0.26455016637725998</v>
      </c>
      <c r="AJ377" s="17"/>
      <c r="AK377" s="17">
        <v>0.32492898626672001</v>
      </c>
      <c r="AL377" s="17">
        <v>0.34609823883705298</v>
      </c>
      <c r="AM377" s="17">
        <v>0.258622389534296</v>
      </c>
      <c r="AN377" s="17"/>
      <c r="AO377" s="17">
        <v>0.26388831343209901</v>
      </c>
      <c r="AP377" s="17">
        <v>0.34776750420158697</v>
      </c>
      <c r="AQ377" s="17">
        <v>0.316985302234501</v>
      </c>
      <c r="AR377" s="17"/>
      <c r="AS377" s="17">
        <v>0.20560403410710601</v>
      </c>
      <c r="AT377" s="17">
        <v>0.185456376619345</v>
      </c>
      <c r="AU377" s="17">
        <v>0.27776586828101602</v>
      </c>
      <c r="AV377" s="17">
        <v>0.32938009174900001</v>
      </c>
      <c r="AW377" s="17">
        <v>0.31624620540154702</v>
      </c>
      <c r="AX377" s="17">
        <v>0.34213661809064699</v>
      </c>
      <c r="AY377" s="17">
        <v>0.411337550952666</v>
      </c>
      <c r="AZ377" s="17">
        <v>0.33191049835494502</v>
      </c>
      <c r="BA377" s="17">
        <v>0.40054305906861298</v>
      </c>
      <c r="BB377" s="17">
        <v>0.40189814712370298</v>
      </c>
      <c r="BC377" s="17">
        <v>0.344221635361394</v>
      </c>
      <c r="BD377" s="17">
        <v>0.54156811995185405</v>
      </c>
      <c r="BE377" s="17">
        <v>0.27951180150101601</v>
      </c>
      <c r="BF377" s="17">
        <v>0.31449514362985598</v>
      </c>
      <c r="BG377" s="17">
        <v>0.48780175785320901</v>
      </c>
    </row>
    <row r="378" spans="2:59" x14ac:dyDescent="0.35">
      <c r="B378" t="s">
        <v>193</v>
      </c>
      <c r="C378" s="17">
        <v>0.11727813258108601</v>
      </c>
      <c r="D378" s="17">
        <v>9.6992577173602004E-2</v>
      </c>
      <c r="E378" s="17">
        <v>0.13665897352933801</v>
      </c>
      <c r="F378" s="17"/>
      <c r="G378" s="17">
        <v>9.26762453232787E-2</v>
      </c>
      <c r="H378" s="17">
        <v>0.14855152928218801</v>
      </c>
      <c r="I378" s="17">
        <v>0.14860006584368199</v>
      </c>
      <c r="J378" s="17">
        <v>0.10272847276599199</v>
      </c>
      <c r="K378" s="17">
        <v>8.1332356971714995E-2</v>
      </c>
      <c r="L378" s="17">
        <v>0.12578507735105701</v>
      </c>
      <c r="M378" s="17"/>
      <c r="N378" s="17">
        <v>0.114114024325281</v>
      </c>
      <c r="O378" s="17">
        <v>0.109911520697777</v>
      </c>
      <c r="P378" s="17">
        <v>9.0592594410808705E-2</v>
      </c>
      <c r="Q378" s="17">
        <v>0.15098510723081399</v>
      </c>
      <c r="R378" s="17">
        <v>0.115774653569456</v>
      </c>
      <c r="S378" s="17"/>
      <c r="T378" s="17">
        <v>0.117083958287361</v>
      </c>
      <c r="U378" s="17">
        <v>0.117327032219848</v>
      </c>
      <c r="V378" s="17"/>
      <c r="W378" s="17">
        <v>0.116547641694512</v>
      </c>
      <c r="X378" s="17">
        <v>0.114371474239415</v>
      </c>
      <c r="Y378" s="17"/>
      <c r="Z378" s="17">
        <v>6.9795225235869396E-2</v>
      </c>
      <c r="AA378" s="17">
        <v>9.5086111138042495E-2</v>
      </c>
      <c r="AB378" s="17">
        <v>0.151940623400037</v>
      </c>
      <c r="AC378" s="17"/>
      <c r="AD378" s="17">
        <v>8.6568315507371402E-2</v>
      </c>
      <c r="AE378" s="17">
        <v>0.17492741159806299</v>
      </c>
      <c r="AF378" s="17"/>
      <c r="AG378" s="17">
        <v>0.219179974486792</v>
      </c>
      <c r="AH378" s="17">
        <v>0.12626461403147399</v>
      </c>
      <c r="AI378" s="17">
        <v>8.0135130135091798E-2</v>
      </c>
      <c r="AJ378" s="17"/>
      <c r="AK378" s="17">
        <v>3.8840091083628903E-2</v>
      </c>
      <c r="AL378" s="17">
        <v>0.135905526840359</v>
      </c>
      <c r="AM378" s="17">
        <v>0.16178108793271501</v>
      </c>
      <c r="AN378" s="17"/>
      <c r="AO378" s="17">
        <v>0.16061937745625601</v>
      </c>
      <c r="AP378" s="17">
        <v>0.106745227424296</v>
      </c>
      <c r="AQ378" s="17">
        <v>0.114178365486376</v>
      </c>
      <c r="AR378" s="17"/>
      <c r="AS378" s="17">
        <v>0.21115204562954301</v>
      </c>
      <c r="AT378" s="17">
        <v>0.15942894861023901</v>
      </c>
      <c r="AU378" s="17">
        <v>2.6312278005351099E-2</v>
      </c>
      <c r="AV378" s="17">
        <v>0.110688034328859</v>
      </c>
      <c r="AW378" s="17">
        <v>0.103585530916598</v>
      </c>
      <c r="AX378" s="17">
        <v>0.126172635955457</v>
      </c>
      <c r="AY378" s="17">
        <v>0.113640865511152</v>
      </c>
      <c r="AZ378" s="17">
        <v>0.114201807658231</v>
      </c>
      <c r="BA378" s="17">
        <v>8.8274166836985996E-2</v>
      </c>
      <c r="BB378" s="17">
        <v>6.6901362756654995E-2</v>
      </c>
      <c r="BC378" s="17">
        <v>0.18614822141220799</v>
      </c>
      <c r="BD378" s="17">
        <v>0.120867777330284</v>
      </c>
      <c r="BE378" s="17">
        <v>0.29781805788122101</v>
      </c>
      <c r="BF378" s="17">
        <v>0.100154521658483</v>
      </c>
      <c r="BG378" s="17">
        <v>0</v>
      </c>
    </row>
    <row r="379" spans="2:59" x14ac:dyDescent="0.35">
      <c r="B379" t="s">
        <v>194</v>
      </c>
      <c r="C379" s="17">
        <v>8.5544213459684798E-2</v>
      </c>
      <c r="D379" s="17">
        <v>9.5253872189980798E-2</v>
      </c>
      <c r="E379" s="17">
        <v>7.6851293836458806E-2</v>
      </c>
      <c r="F379" s="17"/>
      <c r="G379" s="17">
        <v>0.16210943327236599</v>
      </c>
      <c r="H379" s="17">
        <v>0.10425377265732499</v>
      </c>
      <c r="I379" s="17">
        <v>9.9722954149715104E-2</v>
      </c>
      <c r="J379" s="17">
        <v>5.5417625434771099E-2</v>
      </c>
      <c r="K379" s="17">
        <v>6.8544488735911999E-2</v>
      </c>
      <c r="L379" s="17">
        <v>7.7797435506925902E-2</v>
      </c>
      <c r="M379" s="17"/>
      <c r="N379" s="17">
        <v>7.6063719618090803E-2</v>
      </c>
      <c r="O379" s="17">
        <v>8.1261287767579099E-2</v>
      </c>
      <c r="P379" s="17">
        <v>0.123942150663836</v>
      </c>
      <c r="Q379" s="17">
        <v>6.8872771045007497E-2</v>
      </c>
      <c r="R379" s="17">
        <v>8.1877236349702995E-2</v>
      </c>
      <c r="S379" s="17"/>
      <c r="T379" s="17">
        <v>9.8545735253669303E-2</v>
      </c>
      <c r="U379" s="17">
        <v>8.2269991589806094E-2</v>
      </c>
      <c r="V379" s="17"/>
      <c r="W379" s="17">
        <v>9.88161462973495E-2</v>
      </c>
      <c r="X379" s="17">
        <v>6.8038940738274004E-2</v>
      </c>
      <c r="Y379" s="17"/>
      <c r="Z379" s="17">
        <v>8.7069763247944895E-2</v>
      </c>
      <c r="AA379" s="17">
        <v>8.2684751661940795E-2</v>
      </c>
      <c r="AB379" s="17">
        <v>8.7794325872858903E-2</v>
      </c>
      <c r="AC379" s="17"/>
      <c r="AD379" s="17">
        <v>8.9833984983135703E-2</v>
      </c>
      <c r="AE379" s="17">
        <v>7.7491341152406204E-2</v>
      </c>
      <c r="AF379" s="17"/>
      <c r="AG379" s="17">
        <v>0.115601175451977</v>
      </c>
      <c r="AH379" s="17">
        <v>9.5918245079008799E-2</v>
      </c>
      <c r="AI379" s="17">
        <v>5.5236753561919101E-2</v>
      </c>
      <c r="AJ379" s="17"/>
      <c r="AK379" s="17">
        <v>8.0582283592215795E-2</v>
      </c>
      <c r="AL379" s="17">
        <v>5.4750346824445198E-2</v>
      </c>
      <c r="AM379" s="17">
        <v>0.15685060306892801</v>
      </c>
      <c r="AN379" s="17"/>
      <c r="AO379" s="17">
        <v>0.112906626538112</v>
      </c>
      <c r="AP379" s="17">
        <v>6.8911207936858898E-2</v>
      </c>
      <c r="AQ379" s="17">
        <v>8.6952476050536007E-2</v>
      </c>
      <c r="AR379" s="17"/>
      <c r="AS379" s="17">
        <v>0.19889592253134999</v>
      </c>
      <c r="AT379" s="17">
        <v>0.140146707185864</v>
      </c>
      <c r="AU379" s="17">
        <v>0.11775579775651</v>
      </c>
      <c r="AV379" s="17">
        <v>6.2431944047369903E-2</v>
      </c>
      <c r="AW379" s="17">
        <v>3.6759624234208699E-2</v>
      </c>
      <c r="AX379" s="17">
        <v>0.10693418736160799</v>
      </c>
      <c r="AY379" s="17">
        <v>4.09361394222863E-2</v>
      </c>
      <c r="AZ379" s="17">
        <v>6.0890424461256198E-2</v>
      </c>
      <c r="BA379" s="17">
        <v>0.11133518543991</v>
      </c>
      <c r="BB379" s="17">
        <v>9.4489364691432307E-2</v>
      </c>
      <c r="BC379" s="17">
        <v>3.66155551868017E-2</v>
      </c>
      <c r="BD379" s="17">
        <v>1.0236044264575901E-2</v>
      </c>
      <c r="BE379" s="17">
        <v>9.9780246835928302E-2</v>
      </c>
      <c r="BF379" s="17">
        <v>0.106226107991202</v>
      </c>
      <c r="BG379" s="17">
        <v>9.4013358400873104E-2</v>
      </c>
    </row>
    <row r="380" spans="2:59" x14ac:dyDescent="0.35">
      <c r="B380" t="s">
        <v>195</v>
      </c>
      <c r="C380" s="17">
        <v>4.7829200801395501E-2</v>
      </c>
      <c r="D380" s="17">
        <v>4.5400038362521197E-2</v>
      </c>
      <c r="E380" s="17">
        <v>4.8229286642716397E-2</v>
      </c>
      <c r="F380" s="17"/>
      <c r="G380" s="17">
        <v>2.5011129519559899E-2</v>
      </c>
      <c r="H380" s="17">
        <v>4.4678722114036298E-2</v>
      </c>
      <c r="I380" s="17">
        <v>4.4724428645312397E-2</v>
      </c>
      <c r="J380" s="17">
        <v>2.0670967707037802E-2</v>
      </c>
      <c r="K380" s="17">
        <v>6.0175230717478899E-2</v>
      </c>
      <c r="L380" s="17">
        <v>6.8751360623637195E-2</v>
      </c>
      <c r="M380" s="17"/>
      <c r="N380" s="17">
        <v>3.8516436213491302E-2</v>
      </c>
      <c r="O380" s="17">
        <v>6.29753633508566E-2</v>
      </c>
      <c r="P380" s="17">
        <v>7.5294731646891905E-2</v>
      </c>
      <c r="Q380" s="17">
        <v>2.74956288089508E-2</v>
      </c>
      <c r="R380" s="17">
        <v>3.6463874728312001E-2</v>
      </c>
      <c r="S380" s="17"/>
      <c r="T380" s="17">
        <v>5.6024972485297198E-2</v>
      </c>
      <c r="U380" s="17">
        <v>4.5765228959239401E-2</v>
      </c>
      <c r="V380" s="17"/>
      <c r="W380" s="17">
        <v>4.7102061836327799E-2</v>
      </c>
      <c r="X380" s="17">
        <v>4.6359403024589498E-2</v>
      </c>
      <c r="Y380" s="17"/>
      <c r="Z380" s="17">
        <v>4.7719947899725099E-2</v>
      </c>
      <c r="AA380" s="17">
        <v>5.8542735877718403E-2</v>
      </c>
      <c r="AB380" s="17">
        <v>4.5696888876077597E-2</v>
      </c>
      <c r="AC380" s="17"/>
      <c r="AD380" s="17">
        <v>5.3868852395847003E-2</v>
      </c>
      <c r="AE380" s="17">
        <v>3.6491407446973802E-2</v>
      </c>
      <c r="AF380" s="17"/>
      <c r="AG380" s="17">
        <v>3.8437035640795598E-2</v>
      </c>
      <c r="AH380" s="17">
        <v>3.1325237697509001E-2</v>
      </c>
      <c r="AI380" s="17">
        <v>6.1870169071324602E-2</v>
      </c>
      <c r="AJ380" s="17"/>
      <c r="AK380" s="17">
        <v>3.6024604629651201E-2</v>
      </c>
      <c r="AL380" s="17">
        <v>5.3215241212761298E-2</v>
      </c>
      <c r="AM380" s="17">
        <v>5.9698990865088397E-2</v>
      </c>
      <c r="AN380" s="17"/>
      <c r="AO380" s="17">
        <v>8.6468582179633505E-2</v>
      </c>
      <c r="AP380" s="17">
        <v>3.6395710146419298E-2</v>
      </c>
      <c r="AQ380" s="17">
        <v>4.7052677635500098E-2</v>
      </c>
      <c r="AR380" s="17"/>
      <c r="AS380" s="17">
        <v>4.0009042532524103E-2</v>
      </c>
      <c r="AT380" s="17">
        <v>0.107666142452682</v>
      </c>
      <c r="AU380" s="17">
        <v>2.4269009431626701E-2</v>
      </c>
      <c r="AV380" s="17">
        <v>5.42001307432739E-2</v>
      </c>
      <c r="AW380" s="17">
        <v>3.8225954297732199E-2</v>
      </c>
      <c r="AX380" s="17">
        <v>6.0688467672335697E-2</v>
      </c>
      <c r="AY380" s="17">
        <v>2.48732175185589E-2</v>
      </c>
      <c r="AZ380" s="17">
        <v>5.3815573947819002E-2</v>
      </c>
      <c r="BA380" s="17">
        <v>4.0770629244110901E-2</v>
      </c>
      <c r="BB380" s="17">
        <v>2.3459708594602301E-2</v>
      </c>
      <c r="BC380" s="17">
        <v>9.2519029923401497E-2</v>
      </c>
      <c r="BD380" s="17">
        <v>0</v>
      </c>
      <c r="BE380" s="17">
        <v>6.1191146474424599E-2</v>
      </c>
      <c r="BF380" s="17">
        <v>0</v>
      </c>
      <c r="BG380" s="17">
        <v>6.4599484216648406E-2</v>
      </c>
    </row>
    <row r="381" spans="2:59" x14ac:dyDescent="0.35">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row>
    <row r="382" spans="2:59" x14ac:dyDescent="0.35">
      <c r="B382" s="6" t="s">
        <v>208</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row>
    <row r="383" spans="2:59" x14ac:dyDescent="0.35">
      <c r="B383" s="24" t="s">
        <v>86</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row>
    <row r="384" spans="2:59" x14ac:dyDescent="0.35">
      <c r="B384" t="s">
        <v>174</v>
      </c>
      <c r="C384" s="17">
        <v>0.341832756230319</v>
      </c>
      <c r="D384" s="17">
        <v>0.37189176883008901</v>
      </c>
      <c r="E384" s="17">
        <v>0.31317867469697303</v>
      </c>
      <c r="F384" s="17"/>
      <c r="G384" s="17">
        <v>0.234086978131581</v>
      </c>
      <c r="H384" s="17">
        <v>0.26369161541615999</v>
      </c>
      <c r="I384" s="17">
        <v>0.30971536371434499</v>
      </c>
      <c r="J384" s="17">
        <v>0.35745479385510098</v>
      </c>
      <c r="K384" s="17">
        <v>0.40661466424854797</v>
      </c>
      <c r="L384" s="17">
        <v>0.37582663520007298</v>
      </c>
      <c r="M384" s="17"/>
      <c r="N384" s="17">
        <v>0.32216163075768101</v>
      </c>
      <c r="O384" s="17">
        <v>0.37985232477891401</v>
      </c>
      <c r="P384" s="17">
        <v>0.416908862403642</v>
      </c>
      <c r="Q384" s="17">
        <v>0.279373305418193</v>
      </c>
      <c r="R384" s="17">
        <v>0.31710139398284398</v>
      </c>
      <c r="S384" s="17"/>
      <c r="T384" s="17">
        <v>0.339278721261286</v>
      </c>
      <c r="U384" s="17">
        <v>0.34247594841078399</v>
      </c>
      <c r="V384" s="17"/>
      <c r="W384" s="17">
        <v>0.323434447640707</v>
      </c>
      <c r="X384" s="17">
        <v>0.35525545805145098</v>
      </c>
      <c r="Y384" s="17"/>
      <c r="Z384" s="17">
        <v>0.46452182795716601</v>
      </c>
      <c r="AA384" s="17">
        <v>0.29699655020083798</v>
      </c>
      <c r="AB384" s="17">
        <v>0.25648782669534598</v>
      </c>
      <c r="AC384" s="17"/>
      <c r="AD384" s="17">
        <v>0.37163686746689101</v>
      </c>
      <c r="AE384" s="17">
        <v>0.285883692111638</v>
      </c>
      <c r="AF384" s="17"/>
      <c r="AG384" s="17">
        <v>0.274802269488992</v>
      </c>
      <c r="AH384" s="17">
        <v>0.233018921508577</v>
      </c>
      <c r="AI384" s="17">
        <v>0.47438047084442397</v>
      </c>
      <c r="AJ384" s="17"/>
      <c r="AK384" s="17">
        <v>0.44142661357576901</v>
      </c>
      <c r="AL384" s="17">
        <v>0.31991014509813598</v>
      </c>
      <c r="AM384" s="17">
        <v>0.27207184061539003</v>
      </c>
      <c r="AN384" s="17"/>
      <c r="AO384" s="17">
        <v>0.61244655609206</v>
      </c>
      <c r="AP384" s="17">
        <v>0.33241520727203</v>
      </c>
      <c r="AQ384" s="17">
        <v>0.32345092056527802</v>
      </c>
      <c r="AR384" s="17"/>
      <c r="AS384" s="17">
        <v>0.33404491511425299</v>
      </c>
      <c r="AT384" s="17">
        <v>0.50888378984420701</v>
      </c>
      <c r="AU384" s="17">
        <v>0.46069718475007498</v>
      </c>
      <c r="AV384" s="17">
        <v>0.35214913461543501</v>
      </c>
      <c r="AW384" s="17">
        <v>0.34272364962476798</v>
      </c>
      <c r="AX384" s="17">
        <v>0.37570009751232603</v>
      </c>
      <c r="AY384" s="17">
        <v>0.27429569826157402</v>
      </c>
      <c r="AZ384" s="17">
        <v>0.35792222812294699</v>
      </c>
      <c r="BA384" s="17">
        <v>0.39815123136779501</v>
      </c>
      <c r="BB384" s="17">
        <v>0.29566043403837799</v>
      </c>
      <c r="BC384" s="17">
        <v>0.33532063683802399</v>
      </c>
      <c r="BD384" s="17">
        <v>0.157422628753182</v>
      </c>
      <c r="BE384" s="17">
        <v>0.24022850758394301</v>
      </c>
      <c r="BF384" s="17">
        <v>0.19518758511057599</v>
      </c>
      <c r="BG384" s="17">
        <v>0.31664142667755801</v>
      </c>
    </row>
    <row r="385" spans="2:59" x14ac:dyDescent="0.35">
      <c r="B385" t="s">
        <v>175</v>
      </c>
      <c r="C385" s="17">
        <v>0.31390686042911797</v>
      </c>
      <c r="D385" s="17">
        <v>0.32105486919521797</v>
      </c>
      <c r="E385" s="17">
        <v>0.30648122200068501</v>
      </c>
      <c r="F385" s="17"/>
      <c r="G385" s="17">
        <v>0.28978376312707599</v>
      </c>
      <c r="H385" s="17">
        <v>0.38002039944359201</v>
      </c>
      <c r="I385" s="17">
        <v>0.33977415521155002</v>
      </c>
      <c r="J385" s="17">
        <v>0.25576582795893799</v>
      </c>
      <c r="K385" s="17">
        <v>0.287659671266773</v>
      </c>
      <c r="L385" s="17">
        <v>0.33343557936759299</v>
      </c>
      <c r="M385" s="17"/>
      <c r="N385" s="17">
        <v>0.31236534170877001</v>
      </c>
      <c r="O385" s="17">
        <v>0.31993033707225399</v>
      </c>
      <c r="P385" s="17">
        <v>0.30006056434366801</v>
      </c>
      <c r="Q385" s="17">
        <v>0.33728464444416201</v>
      </c>
      <c r="R385" s="17">
        <v>0.282651749426163</v>
      </c>
      <c r="S385" s="17"/>
      <c r="T385" s="17">
        <v>0.33360983793642501</v>
      </c>
      <c r="U385" s="17">
        <v>0.30894498589793801</v>
      </c>
      <c r="V385" s="17"/>
      <c r="W385" s="17">
        <v>0.359920457016149</v>
      </c>
      <c r="X385" s="17">
        <v>0.29559697724449902</v>
      </c>
      <c r="Y385" s="17"/>
      <c r="Z385" s="17">
        <v>0.35135689011666099</v>
      </c>
      <c r="AA385" s="17">
        <v>0.34099522432032803</v>
      </c>
      <c r="AB385" s="17">
        <v>0.29137291883454602</v>
      </c>
      <c r="AC385" s="17"/>
      <c r="AD385" s="17">
        <v>0.31142379846656698</v>
      </c>
      <c r="AE385" s="17">
        <v>0.31856812987113298</v>
      </c>
      <c r="AF385" s="17"/>
      <c r="AG385" s="17">
        <v>0.24254270177812301</v>
      </c>
      <c r="AH385" s="17">
        <v>0.36389915164850001</v>
      </c>
      <c r="AI385" s="17">
        <v>0.291404414292878</v>
      </c>
      <c r="AJ385" s="17"/>
      <c r="AK385" s="17">
        <v>0.32803493036690001</v>
      </c>
      <c r="AL385" s="17">
        <v>0.32125363138344598</v>
      </c>
      <c r="AM385" s="17">
        <v>0.313360166005618</v>
      </c>
      <c r="AN385" s="17"/>
      <c r="AO385" s="17">
        <v>0.20070343266333601</v>
      </c>
      <c r="AP385" s="17">
        <v>0.35858569093154702</v>
      </c>
      <c r="AQ385" s="17">
        <v>0.29830264518176303</v>
      </c>
      <c r="AR385" s="17"/>
      <c r="AS385" s="17">
        <v>0.37210745829758402</v>
      </c>
      <c r="AT385" s="17">
        <v>0.208812162702006</v>
      </c>
      <c r="AU385" s="17">
        <v>0.32242795723115503</v>
      </c>
      <c r="AV385" s="17">
        <v>0.33293347297848502</v>
      </c>
      <c r="AW385" s="17">
        <v>0.33699930401218398</v>
      </c>
      <c r="AX385" s="17">
        <v>0.271499238010457</v>
      </c>
      <c r="AY385" s="17">
        <v>0.38006138417623198</v>
      </c>
      <c r="AZ385" s="17">
        <v>0.30513106186802103</v>
      </c>
      <c r="BA385" s="17">
        <v>0.22873405914754499</v>
      </c>
      <c r="BB385" s="17">
        <v>0.37215073831636802</v>
      </c>
      <c r="BC385" s="17">
        <v>0.19332234300359599</v>
      </c>
      <c r="BD385" s="17">
        <v>0.32390754292780799</v>
      </c>
      <c r="BE385" s="17">
        <v>0.34177860257862303</v>
      </c>
      <c r="BF385" s="17">
        <v>0.34691526938407302</v>
      </c>
      <c r="BG385" s="17">
        <v>0.328387631207397</v>
      </c>
    </row>
    <row r="386" spans="2:59" x14ac:dyDescent="0.35">
      <c r="B386" t="s">
        <v>113</v>
      </c>
      <c r="C386" s="17">
        <v>0.16897137612259899</v>
      </c>
      <c r="D386" s="17">
        <v>0.15818505191749199</v>
      </c>
      <c r="E386" s="17">
        <v>0.179715866873531</v>
      </c>
      <c r="F386" s="17"/>
      <c r="G386" s="17">
        <v>0.22099019672065301</v>
      </c>
      <c r="H386" s="17">
        <v>0.152437431587023</v>
      </c>
      <c r="I386" s="17">
        <v>0.22041230835519501</v>
      </c>
      <c r="J386" s="17">
        <v>0.16128255958190099</v>
      </c>
      <c r="K386" s="17">
        <v>0.16821451070656099</v>
      </c>
      <c r="L386" s="17">
        <v>0.13891906523045</v>
      </c>
      <c r="M386" s="17"/>
      <c r="N386" s="17">
        <v>0.15716651312386001</v>
      </c>
      <c r="O386" s="17">
        <v>0.18040943871345599</v>
      </c>
      <c r="P386" s="17">
        <v>0.149925821075891</v>
      </c>
      <c r="Q386" s="17">
        <v>0.16885298394540499</v>
      </c>
      <c r="R386" s="17">
        <v>0.212672984748598</v>
      </c>
      <c r="S386" s="17"/>
      <c r="T386" s="17">
        <v>0.13331730747112899</v>
      </c>
      <c r="U386" s="17">
        <v>0.17795027360695501</v>
      </c>
      <c r="V386" s="17"/>
      <c r="W386" s="17">
        <v>0.15568786037240401</v>
      </c>
      <c r="X386" s="17">
        <v>0.17197273906403501</v>
      </c>
      <c r="Y386" s="17"/>
      <c r="Z386" s="17">
        <v>0.107054178799671</v>
      </c>
      <c r="AA386" s="17">
        <v>0.203646243563222</v>
      </c>
      <c r="AB386" s="17">
        <v>0.20791496405542001</v>
      </c>
      <c r="AC386" s="17"/>
      <c r="AD386" s="17">
        <v>0.15711882601729499</v>
      </c>
      <c r="AE386" s="17">
        <v>0.19122129595908799</v>
      </c>
      <c r="AF386" s="17"/>
      <c r="AG386" s="17">
        <v>0.20313402319785101</v>
      </c>
      <c r="AH386" s="17">
        <v>0.21941745502529</v>
      </c>
      <c r="AI386" s="17">
        <v>0.110369545202086</v>
      </c>
      <c r="AJ386" s="17"/>
      <c r="AK386" s="17">
        <v>0.116158449493168</v>
      </c>
      <c r="AL386" s="17">
        <v>0.192516823558988</v>
      </c>
      <c r="AM386" s="17">
        <v>0.14626924856749199</v>
      </c>
      <c r="AN386" s="17"/>
      <c r="AO386" s="17">
        <v>9.5668057617821198E-2</v>
      </c>
      <c r="AP386" s="17">
        <v>0.14898138532069399</v>
      </c>
      <c r="AQ386" s="17">
        <v>0.18335666767341999</v>
      </c>
      <c r="AR386" s="17"/>
      <c r="AS386" s="17">
        <v>0.19528205619312</v>
      </c>
      <c r="AT386" s="17">
        <v>0.15709300362622999</v>
      </c>
      <c r="AU386" s="17">
        <v>0.101490436547877</v>
      </c>
      <c r="AV386" s="17">
        <v>0.19719316117306199</v>
      </c>
      <c r="AW386" s="17">
        <v>0.12719691278624801</v>
      </c>
      <c r="AX386" s="17">
        <v>0.119558369108893</v>
      </c>
      <c r="AY386" s="17">
        <v>0.18724861628262099</v>
      </c>
      <c r="AZ386" s="17">
        <v>0.18194761449013699</v>
      </c>
      <c r="BA386" s="17">
        <v>0.22964973913944001</v>
      </c>
      <c r="BB386" s="17">
        <v>0.160161566385745</v>
      </c>
      <c r="BC386" s="17">
        <v>0.229756944638734</v>
      </c>
      <c r="BD386" s="17">
        <v>0.14617881453193299</v>
      </c>
      <c r="BE386" s="17">
        <v>9.0595229979707495E-2</v>
      </c>
      <c r="BF386" s="17">
        <v>0.271689207731375</v>
      </c>
      <c r="BG386" s="17">
        <v>0.16874333013141299</v>
      </c>
    </row>
    <row r="387" spans="2:59" x14ac:dyDescent="0.35">
      <c r="B387" t="s">
        <v>176</v>
      </c>
      <c r="C387" s="17">
        <v>8.3031775220067799E-2</v>
      </c>
      <c r="D387" s="17">
        <v>7.8682070126454701E-2</v>
      </c>
      <c r="E387" s="17">
        <v>8.7425964226375094E-2</v>
      </c>
      <c r="F387" s="17"/>
      <c r="G387" s="17">
        <v>0.116766011946354</v>
      </c>
      <c r="H387" s="17">
        <v>0.118896759291754</v>
      </c>
      <c r="I387" s="17">
        <v>7.3969267649036802E-2</v>
      </c>
      <c r="J387" s="17">
        <v>0.100961738754042</v>
      </c>
      <c r="K387" s="17">
        <v>6.9539889519056E-2</v>
      </c>
      <c r="L387" s="17">
        <v>5.7703229329247901E-2</v>
      </c>
      <c r="M387" s="17"/>
      <c r="N387" s="17">
        <v>9.48150745097424E-2</v>
      </c>
      <c r="O387" s="17">
        <v>6.6005700949443802E-2</v>
      </c>
      <c r="P387" s="17">
        <v>7.77006691414905E-2</v>
      </c>
      <c r="Q387" s="17">
        <v>9.43407230461355E-2</v>
      </c>
      <c r="R387" s="17">
        <v>7.0316734107725001E-2</v>
      </c>
      <c r="S387" s="17"/>
      <c r="T387" s="17">
        <v>8.8187071260950198E-2</v>
      </c>
      <c r="U387" s="17">
        <v>8.1733497732999594E-2</v>
      </c>
      <c r="V387" s="17"/>
      <c r="W387" s="17">
        <v>8.0853210110144694E-2</v>
      </c>
      <c r="X387" s="17">
        <v>8.4026355272281694E-2</v>
      </c>
      <c r="Y387" s="17"/>
      <c r="Z387" s="17">
        <v>4.8109402086202999E-2</v>
      </c>
      <c r="AA387" s="17">
        <v>8.5538498959625106E-2</v>
      </c>
      <c r="AB387" s="17">
        <v>0.111342695475524</v>
      </c>
      <c r="AC387" s="17"/>
      <c r="AD387" s="17">
        <v>7.8351575898557194E-2</v>
      </c>
      <c r="AE387" s="17">
        <v>9.1817568892924806E-2</v>
      </c>
      <c r="AF387" s="17"/>
      <c r="AG387" s="17">
        <v>0.122606737135089</v>
      </c>
      <c r="AH387" s="17">
        <v>9.1384321942094504E-2</v>
      </c>
      <c r="AI387" s="17">
        <v>6.4449176705707698E-2</v>
      </c>
      <c r="AJ387" s="17"/>
      <c r="AK387" s="17">
        <v>4.7536444586724999E-2</v>
      </c>
      <c r="AL387" s="17">
        <v>0.104184967743417</v>
      </c>
      <c r="AM387" s="17">
        <v>7.3686967389574407E-2</v>
      </c>
      <c r="AN387" s="17"/>
      <c r="AO387" s="17">
        <v>3.4346572944008003E-2</v>
      </c>
      <c r="AP387" s="17">
        <v>8.1135772066353098E-2</v>
      </c>
      <c r="AQ387" s="17">
        <v>9.3221210365012699E-2</v>
      </c>
      <c r="AR387" s="17"/>
      <c r="AS387" s="17">
        <v>6.3320403202971595E-2</v>
      </c>
      <c r="AT387" s="17">
        <v>5.4004209416535699E-2</v>
      </c>
      <c r="AU387" s="17">
        <v>4.0361795786052403E-2</v>
      </c>
      <c r="AV387" s="17">
        <v>7.0808518820432403E-2</v>
      </c>
      <c r="AW387" s="17">
        <v>0.111442646931286</v>
      </c>
      <c r="AX387" s="17">
        <v>9.6100681136629604E-2</v>
      </c>
      <c r="AY387" s="17">
        <v>6.5401369424801403E-2</v>
      </c>
      <c r="AZ387" s="17">
        <v>8.9872586222784004E-2</v>
      </c>
      <c r="BA387" s="17">
        <v>6.9428001995869307E-2</v>
      </c>
      <c r="BB387" s="17">
        <v>0.10536462679990299</v>
      </c>
      <c r="BC387" s="17">
        <v>7.1840400443640706E-2</v>
      </c>
      <c r="BD387" s="17">
        <v>0.16086446142601499</v>
      </c>
      <c r="BE387" s="17">
        <v>7.7322490657569395E-2</v>
      </c>
      <c r="BF387" s="17">
        <v>0.11315210755137101</v>
      </c>
      <c r="BG387" s="17">
        <v>4.1594621119522501E-2</v>
      </c>
    </row>
    <row r="388" spans="2:59" x14ac:dyDescent="0.35">
      <c r="B388" t="s">
        <v>177</v>
      </c>
      <c r="C388" s="17">
        <v>6.8935583571102799E-2</v>
      </c>
      <c r="D388" s="17">
        <v>5.0896580523401298E-2</v>
      </c>
      <c r="E388" s="17">
        <v>8.6024410834114204E-2</v>
      </c>
      <c r="F388" s="17"/>
      <c r="G388" s="17">
        <v>7.8202021329324495E-2</v>
      </c>
      <c r="H388" s="17">
        <v>5.9399563751448697E-2</v>
      </c>
      <c r="I388" s="17">
        <v>4.2975965681759397E-2</v>
      </c>
      <c r="J388" s="17">
        <v>0.102757053752424</v>
      </c>
      <c r="K388" s="17">
        <v>5.36042678690122E-2</v>
      </c>
      <c r="L388" s="17">
        <v>7.0719365651043406E-2</v>
      </c>
      <c r="M388" s="17"/>
      <c r="N388" s="17">
        <v>9.3406060488710502E-2</v>
      </c>
      <c r="O388" s="17">
        <v>3.2141279562527797E-2</v>
      </c>
      <c r="P388" s="17">
        <v>5.1150491469942903E-2</v>
      </c>
      <c r="Q388" s="17">
        <v>8.0944437050335702E-2</v>
      </c>
      <c r="R388" s="17">
        <v>8.1709498865148694E-2</v>
      </c>
      <c r="S388" s="17"/>
      <c r="T388" s="17">
        <v>8.9345785915199996E-2</v>
      </c>
      <c r="U388" s="17">
        <v>6.3795605963665097E-2</v>
      </c>
      <c r="V388" s="17"/>
      <c r="W388" s="17">
        <v>6.4500765824909906E-2</v>
      </c>
      <c r="X388" s="17">
        <v>6.7474082161961504E-2</v>
      </c>
      <c r="Y388" s="17"/>
      <c r="Z388" s="17">
        <v>1.7607896974733899E-2</v>
      </c>
      <c r="AA388" s="17">
        <v>6.1523400942885102E-2</v>
      </c>
      <c r="AB388" s="17">
        <v>0.123244364393036</v>
      </c>
      <c r="AC388" s="17"/>
      <c r="AD388" s="17">
        <v>6.7182750777381894E-2</v>
      </c>
      <c r="AE388" s="17">
        <v>7.2226047547256297E-2</v>
      </c>
      <c r="AF388" s="17"/>
      <c r="AG388" s="17">
        <v>0.15691426839994499</v>
      </c>
      <c r="AH388" s="17">
        <v>7.2740897289125597E-2</v>
      </c>
      <c r="AI388" s="17">
        <v>4.3084280218304599E-2</v>
      </c>
      <c r="AJ388" s="17"/>
      <c r="AK388" s="17">
        <v>5.7409228969790997E-2</v>
      </c>
      <c r="AL388" s="17">
        <v>5.2388129506811099E-2</v>
      </c>
      <c r="AM388" s="17">
        <v>0.15654261204661701</v>
      </c>
      <c r="AN388" s="17"/>
      <c r="AO388" s="17">
        <v>4.96615709040516E-2</v>
      </c>
      <c r="AP388" s="17">
        <v>6.6490626444796294E-2</v>
      </c>
      <c r="AQ388" s="17">
        <v>7.7878639776859895E-2</v>
      </c>
      <c r="AR388" s="17"/>
      <c r="AS388" s="17">
        <v>2.4055477934082198E-3</v>
      </c>
      <c r="AT388" s="17">
        <v>4.0662230818215399E-2</v>
      </c>
      <c r="AU388" s="17">
        <v>5.1336587894470299E-2</v>
      </c>
      <c r="AV388" s="17">
        <v>2.3214180913108701E-2</v>
      </c>
      <c r="AW388" s="17">
        <v>6.0716798994985097E-2</v>
      </c>
      <c r="AX388" s="17">
        <v>0.107100104627711</v>
      </c>
      <c r="AY388" s="17">
        <v>8.1183898996812998E-2</v>
      </c>
      <c r="AZ388" s="17">
        <v>5.8509535489006198E-2</v>
      </c>
      <c r="BA388" s="17">
        <v>7.4036968349350696E-2</v>
      </c>
      <c r="BB388" s="17">
        <v>4.9931529455936201E-2</v>
      </c>
      <c r="BC388" s="17">
        <v>0.134132253429529</v>
      </c>
      <c r="BD388" s="17">
        <v>0.21162655236106301</v>
      </c>
      <c r="BE388" s="17">
        <v>0.25007516920015599</v>
      </c>
      <c r="BF388" s="17">
        <v>3.6527915111302503E-2</v>
      </c>
      <c r="BG388" s="17">
        <v>0.14463299086410999</v>
      </c>
    </row>
    <row r="389" spans="2:59" x14ac:dyDescent="0.35">
      <c r="B389" t="s">
        <v>133</v>
      </c>
      <c r="C389" s="17">
        <v>2.3321648426793299E-2</v>
      </c>
      <c r="D389" s="17">
        <v>1.9289659407345498E-2</v>
      </c>
      <c r="E389" s="17">
        <v>2.71738613683223E-2</v>
      </c>
      <c r="F389" s="17"/>
      <c r="G389" s="17">
        <v>6.0171028745011401E-2</v>
      </c>
      <c r="H389" s="17">
        <v>2.55542305100212E-2</v>
      </c>
      <c r="I389" s="17">
        <v>1.3152939388113899E-2</v>
      </c>
      <c r="J389" s="17">
        <v>2.1778026097593699E-2</v>
      </c>
      <c r="K389" s="17">
        <v>1.43669963900502E-2</v>
      </c>
      <c r="L389" s="17">
        <v>2.3396125221592502E-2</v>
      </c>
      <c r="M389" s="17"/>
      <c r="N389" s="17">
        <v>2.0085379411236299E-2</v>
      </c>
      <c r="O389" s="17">
        <v>2.1660918923403799E-2</v>
      </c>
      <c r="P389" s="17">
        <v>4.2535915653651099E-3</v>
      </c>
      <c r="Q389" s="17">
        <v>3.9203906095768501E-2</v>
      </c>
      <c r="R389" s="17">
        <v>3.5547638869522502E-2</v>
      </c>
      <c r="S389" s="17"/>
      <c r="T389" s="17">
        <v>1.6261276155008799E-2</v>
      </c>
      <c r="U389" s="17">
        <v>2.50996883876583E-2</v>
      </c>
      <c r="V389" s="17"/>
      <c r="W389" s="17">
        <v>1.56032590356857E-2</v>
      </c>
      <c r="X389" s="17">
        <v>2.5674388205771101E-2</v>
      </c>
      <c r="Y389" s="17"/>
      <c r="Z389" s="17">
        <v>1.13498040655654E-2</v>
      </c>
      <c r="AA389" s="17">
        <v>1.1300082013102E-2</v>
      </c>
      <c r="AB389" s="17">
        <v>9.6372305461275704E-3</v>
      </c>
      <c r="AC389" s="17"/>
      <c r="AD389" s="17">
        <v>1.42861813733075E-2</v>
      </c>
      <c r="AE389" s="17">
        <v>4.0283265617960202E-2</v>
      </c>
      <c r="AF389" s="17"/>
      <c r="AG389" s="17">
        <v>0</v>
      </c>
      <c r="AH389" s="17">
        <v>1.9539252586413002E-2</v>
      </c>
      <c r="AI389" s="17">
        <v>1.6312112736598799E-2</v>
      </c>
      <c r="AJ389" s="17"/>
      <c r="AK389" s="17">
        <v>9.4343330076472002E-3</v>
      </c>
      <c r="AL389" s="17">
        <v>9.7463027092009793E-3</v>
      </c>
      <c r="AM389" s="17">
        <v>3.8069165375308703E-2</v>
      </c>
      <c r="AN389" s="17"/>
      <c r="AO389" s="17">
        <v>7.1738097787227796E-3</v>
      </c>
      <c r="AP389" s="17">
        <v>1.2391317964579301E-2</v>
      </c>
      <c r="AQ389" s="17">
        <v>2.3789916437666699E-2</v>
      </c>
      <c r="AR389" s="17"/>
      <c r="AS389" s="17">
        <v>3.2839619398662902E-2</v>
      </c>
      <c r="AT389" s="17">
        <v>3.0544603592806301E-2</v>
      </c>
      <c r="AU389" s="17">
        <v>2.3686037790369999E-2</v>
      </c>
      <c r="AV389" s="17">
        <v>2.37015314994771E-2</v>
      </c>
      <c r="AW389" s="17">
        <v>2.0920687650528898E-2</v>
      </c>
      <c r="AX389" s="17">
        <v>3.00415096039824E-2</v>
      </c>
      <c r="AY389" s="17">
        <v>1.18090328579593E-2</v>
      </c>
      <c r="AZ389" s="17">
        <v>6.6169738071049297E-3</v>
      </c>
      <c r="BA389" s="17">
        <v>0</v>
      </c>
      <c r="BB389" s="17">
        <v>1.6731105003668999E-2</v>
      </c>
      <c r="BC389" s="17">
        <v>3.5627421646477003E-2</v>
      </c>
      <c r="BD389" s="17">
        <v>0</v>
      </c>
      <c r="BE389" s="17">
        <v>0</v>
      </c>
      <c r="BF389" s="17">
        <v>3.6527915111302503E-2</v>
      </c>
      <c r="BG389" s="17">
        <v>0</v>
      </c>
    </row>
    <row r="390" spans="2:59" x14ac:dyDescent="0.35">
      <c r="B390" t="s">
        <v>118</v>
      </c>
      <c r="C390" s="17">
        <v>0.65573961665943703</v>
      </c>
      <c r="D390" s="17">
        <v>0.69294663802530698</v>
      </c>
      <c r="E390" s="17">
        <v>0.61965989669765797</v>
      </c>
      <c r="F390" s="17"/>
      <c r="G390" s="17">
        <v>0.52387074125865696</v>
      </c>
      <c r="H390" s="17">
        <v>0.64371201485975305</v>
      </c>
      <c r="I390" s="17">
        <v>0.64948951892589502</v>
      </c>
      <c r="J390" s="17">
        <v>0.61322062181403902</v>
      </c>
      <c r="K390" s="17">
        <v>0.69427433551532103</v>
      </c>
      <c r="L390" s="17">
        <v>0.70926221456766603</v>
      </c>
      <c r="M390" s="17"/>
      <c r="N390" s="17">
        <v>0.63452697246645096</v>
      </c>
      <c r="O390" s="17">
        <v>0.699782661851169</v>
      </c>
      <c r="P390" s="17">
        <v>0.71696942674731001</v>
      </c>
      <c r="Q390" s="17">
        <v>0.616657949862355</v>
      </c>
      <c r="R390" s="17">
        <v>0.59975314340900598</v>
      </c>
      <c r="S390" s="17"/>
      <c r="T390" s="17">
        <v>0.67288855919771196</v>
      </c>
      <c r="U390" s="17">
        <v>0.65142093430872205</v>
      </c>
      <c r="V390" s="17"/>
      <c r="W390" s="17">
        <v>0.683354904656856</v>
      </c>
      <c r="X390" s="17">
        <v>0.65085243529595105</v>
      </c>
      <c r="Y390" s="17"/>
      <c r="Z390" s="17">
        <v>0.81587871807382695</v>
      </c>
      <c r="AA390" s="17">
        <v>0.63799177452116596</v>
      </c>
      <c r="AB390" s="17">
        <v>0.54786074552989195</v>
      </c>
      <c r="AC390" s="17"/>
      <c r="AD390" s="17">
        <v>0.68306066593345804</v>
      </c>
      <c r="AE390" s="17">
        <v>0.60445182198277103</v>
      </c>
      <c r="AF390" s="17"/>
      <c r="AG390" s="17">
        <v>0.51734497126711598</v>
      </c>
      <c r="AH390" s="17">
        <v>0.59691807315707701</v>
      </c>
      <c r="AI390" s="17">
        <v>0.76578488513730303</v>
      </c>
      <c r="AJ390" s="17"/>
      <c r="AK390" s="17">
        <v>0.76946154394266897</v>
      </c>
      <c r="AL390" s="17">
        <v>0.64116377648158196</v>
      </c>
      <c r="AM390" s="17">
        <v>0.58543200662100803</v>
      </c>
      <c r="AN390" s="17"/>
      <c r="AO390" s="17">
        <v>0.81314998875539601</v>
      </c>
      <c r="AP390" s="17">
        <v>0.69100089820357702</v>
      </c>
      <c r="AQ390" s="17">
        <v>0.62175356574703999</v>
      </c>
      <c r="AR390" s="17"/>
      <c r="AS390" s="17">
        <v>0.70615237341183701</v>
      </c>
      <c r="AT390" s="17">
        <v>0.71769595254621299</v>
      </c>
      <c r="AU390" s="17">
        <v>0.78312514198122996</v>
      </c>
      <c r="AV390" s="17">
        <v>0.68508260759392003</v>
      </c>
      <c r="AW390" s="17">
        <v>0.67972295363695201</v>
      </c>
      <c r="AX390" s="17">
        <v>0.64719933552278397</v>
      </c>
      <c r="AY390" s="17">
        <v>0.65435708243780599</v>
      </c>
      <c r="AZ390" s="17">
        <v>0.66305328999096802</v>
      </c>
      <c r="BA390" s="17">
        <v>0.62688529051534003</v>
      </c>
      <c r="BB390" s="17">
        <v>0.66781117235474596</v>
      </c>
      <c r="BC390" s="17">
        <v>0.52864297984162001</v>
      </c>
      <c r="BD390" s="17">
        <v>0.48133017168099002</v>
      </c>
      <c r="BE390" s="17">
        <v>0.58200711016256701</v>
      </c>
      <c r="BF390" s="17">
        <v>0.54210285449464801</v>
      </c>
      <c r="BG390" s="17">
        <v>0.64502905788495501</v>
      </c>
    </row>
    <row r="391" spans="2:59" x14ac:dyDescent="0.35">
      <c r="B391" t="s">
        <v>119</v>
      </c>
      <c r="C391" s="17">
        <v>0.15196735879117099</v>
      </c>
      <c r="D391" s="17">
        <v>0.12957865064985599</v>
      </c>
      <c r="E391" s="17">
        <v>0.17345037506048899</v>
      </c>
      <c r="F391" s="17"/>
      <c r="G391" s="17">
        <v>0.19496803327567799</v>
      </c>
      <c r="H391" s="17">
        <v>0.178296323043203</v>
      </c>
      <c r="I391" s="17">
        <v>0.116945233330796</v>
      </c>
      <c r="J391" s="17">
        <v>0.20371879250646599</v>
      </c>
      <c r="K391" s="17">
        <v>0.123144157388068</v>
      </c>
      <c r="L391" s="17">
        <v>0.12842259498029099</v>
      </c>
      <c r="M391" s="17"/>
      <c r="N391" s="17">
        <v>0.188221134998453</v>
      </c>
      <c r="O391" s="17">
        <v>9.8146980511971502E-2</v>
      </c>
      <c r="P391" s="17">
        <v>0.12885116061143301</v>
      </c>
      <c r="Q391" s="17">
        <v>0.17528516009647099</v>
      </c>
      <c r="R391" s="17">
        <v>0.15202623297287399</v>
      </c>
      <c r="S391" s="17"/>
      <c r="T391" s="17">
        <v>0.17753285717615</v>
      </c>
      <c r="U391" s="17">
        <v>0.145529103696665</v>
      </c>
      <c r="V391" s="17"/>
      <c r="W391" s="17">
        <v>0.145353975935055</v>
      </c>
      <c r="X391" s="17">
        <v>0.15150043743424299</v>
      </c>
      <c r="Y391" s="17"/>
      <c r="Z391" s="17">
        <v>6.5717299060936901E-2</v>
      </c>
      <c r="AA391" s="17">
        <v>0.14706189990251001</v>
      </c>
      <c r="AB391" s="17">
        <v>0.23458705986855999</v>
      </c>
      <c r="AC391" s="17"/>
      <c r="AD391" s="17">
        <v>0.14553432667593899</v>
      </c>
      <c r="AE391" s="17">
        <v>0.16404361644018101</v>
      </c>
      <c r="AF391" s="17"/>
      <c r="AG391" s="17">
        <v>0.27952100553503301</v>
      </c>
      <c r="AH391" s="17">
        <v>0.16412521923122</v>
      </c>
      <c r="AI391" s="17">
        <v>0.10753345692401201</v>
      </c>
      <c r="AJ391" s="17"/>
      <c r="AK391" s="17">
        <v>0.104945673556516</v>
      </c>
      <c r="AL391" s="17">
        <v>0.156573097250228</v>
      </c>
      <c r="AM391" s="17">
        <v>0.23022957943619099</v>
      </c>
      <c r="AN391" s="17"/>
      <c r="AO391" s="17">
        <v>8.4008143848059602E-2</v>
      </c>
      <c r="AP391" s="17">
        <v>0.147626398511149</v>
      </c>
      <c r="AQ391" s="17">
        <v>0.17109985014187301</v>
      </c>
      <c r="AR391" s="17"/>
      <c r="AS391" s="17">
        <v>6.57259509963799E-2</v>
      </c>
      <c r="AT391" s="17">
        <v>9.4666440234751098E-2</v>
      </c>
      <c r="AU391" s="17">
        <v>9.1698383680522702E-2</v>
      </c>
      <c r="AV391" s="17">
        <v>9.4022699733541104E-2</v>
      </c>
      <c r="AW391" s="17">
        <v>0.172159445926272</v>
      </c>
      <c r="AX391" s="17">
        <v>0.203200785764341</v>
      </c>
      <c r="AY391" s="17">
        <v>0.14658526842161401</v>
      </c>
      <c r="AZ391" s="17">
        <v>0.14838212171178999</v>
      </c>
      <c r="BA391" s="17">
        <v>0.14346497034521999</v>
      </c>
      <c r="BB391" s="17">
        <v>0.15529615625583901</v>
      </c>
      <c r="BC391" s="17">
        <v>0.20597265387316899</v>
      </c>
      <c r="BD391" s="17">
        <v>0.372491013787078</v>
      </c>
      <c r="BE391" s="17">
        <v>0.32739765985772601</v>
      </c>
      <c r="BF391" s="17">
        <v>0.14968002266267399</v>
      </c>
      <c r="BG391" s="17">
        <v>0.186227611983633</v>
      </c>
    </row>
    <row r="392" spans="2:59" x14ac:dyDescent="0.35">
      <c r="B392" t="s">
        <v>120</v>
      </c>
      <c r="C392" s="17">
        <v>0.50377225786826596</v>
      </c>
      <c r="D392" s="17">
        <v>0.56336798737545102</v>
      </c>
      <c r="E392" s="17">
        <v>0.44620952163716898</v>
      </c>
      <c r="F392" s="17"/>
      <c r="G392" s="17">
        <v>0.32890270798297899</v>
      </c>
      <c r="H392" s="17">
        <v>0.46541569181655001</v>
      </c>
      <c r="I392" s="17">
        <v>0.53254428559509803</v>
      </c>
      <c r="J392" s="17">
        <v>0.40950182930757301</v>
      </c>
      <c r="K392" s="17">
        <v>0.57113017812725297</v>
      </c>
      <c r="L392" s="17">
        <v>0.58083961958737496</v>
      </c>
      <c r="M392" s="17"/>
      <c r="N392" s="17">
        <v>0.44630583746799801</v>
      </c>
      <c r="O392" s="17">
        <v>0.60163568133919698</v>
      </c>
      <c r="P392" s="17">
        <v>0.58811826613587703</v>
      </c>
      <c r="Q392" s="17">
        <v>0.44137278976588401</v>
      </c>
      <c r="R392" s="17">
        <v>0.447726910436133</v>
      </c>
      <c r="S392" s="17"/>
      <c r="T392" s="17">
        <v>0.49535570202156098</v>
      </c>
      <c r="U392" s="17">
        <v>0.505891830612057</v>
      </c>
      <c r="V392" s="17"/>
      <c r="W392" s="17">
        <v>0.53800092872180105</v>
      </c>
      <c r="X392" s="17">
        <v>0.49935199786170698</v>
      </c>
      <c r="Y392" s="17"/>
      <c r="Z392" s="17">
        <v>0.75016141901289002</v>
      </c>
      <c r="AA392" s="17">
        <v>0.490929874618655</v>
      </c>
      <c r="AB392" s="17">
        <v>0.31327368566133201</v>
      </c>
      <c r="AC392" s="17"/>
      <c r="AD392" s="17">
        <v>0.53752633925751903</v>
      </c>
      <c r="AE392" s="17">
        <v>0.44040820554258903</v>
      </c>
      <c r="AF392" s="17"/>
      <c r="AG392" s="17">
        <v>0.237823965732082</v>
      </c>
      <c r="AH392" s="17">
        <v>0.43279285392585698</v>
      </c>
      <c r="AI392" s="17">
        <v>0.65825142821328997</v>
      </c>
      <c r="AJ392" s="17"/>
      <c r="AK392" s="17">
        <v>0.66451587038615301</v>
      </c>
      <c r="AL392" s="17">
        <v>0.48459067923135402</v>
      </c>
      <c r="AM392" s="17">
        <v>0.35520242718481698</v>
      </c>
      <c r="AN392" s="17"/>
      <c r="AO392" s="17">
        <v>0.72914184490733702</v>
      </c>
      <c r="AP392" s="17">
        <v>0.54337449969242801</v>
      </c>
      <c r="AQ392" s="17">
        <v>0.45065371560516798</v>
      </c>
      <c r="AR392" s="17"/>
      <c r="AS392" s="17">
        <v>0.640426422415457</v>
      </c>
      <c r="AT392" s="17">
        <v>0.62302951231146098</v>
      </c>
      <c r="AU392" s="17">
        <v>0.69142675830070699</v>
      </c>
      <c r="AV392" s="17">
        <v>0.59105990786037899</v>
      </c>
      <c r="AW392" s="17">
        <v>0.50756350771068004</v>
      </c>
      <c r="AX392" s="17">
        <v>0.443998549758443</v>
      </c>
      <c r="AY392" s="17">
        <v>0.50777181401619098</v>
      </c>
      <c r="AZ392" s="17">
        <v>0.51467116827917803</v>
      </c>
      <c r="BA392" s="17">
        <v>0.48342032017011999</v>
      </c>
      <c r="BB392" s="17">
        <v>0.51251501609890704</v>
      </c>
      <c r="BC392" s="17">
        <v>0.32267032596845002</v>
      </c>
      <c r="BD392" s="17">
        <v>0.10883915789391201</v>
      </c>
      <c r="BE392" s="17">
        <v>0.254609450304841</v>
      </c>
      <c r="BF392" s="17">
        <v>0.39242283183197502</v>
      </c>
      <c r="BG392" s="17">
        <v>0.45880144590132199</v>
      </c>
    </row>
    <row r="393" spans="2:59" x14ac:dyDescent="0.35">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row>
    <row r="394" spans="2:59" x14ac:dyDescent="0.35">
      <c r="B394" s="6" t="s">
        <v>209</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row>
    <row r="395" spans="2:59" x14ac:dyDescent="0.35">
      <c r="B395" s="24" t="s">
        <v>86</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row>
    <row r="396" spans="2:59" x14ac:dyDescent="0.35">
      <c r="B396" t="s">
        <v>174</v>
      </c>
      <c r="C396" s="17">
        <v>3.4721480902371399E-2</v>
      </c>
      <c r="D396" s="17">
        <v>3.5477453235301999E-2</v>
      </c>
      <c r="E396" s="17">
        <v>3.41602777791691E-2</v>
      </c>
      <c r="F396" s="17"/>
      <c r="G396" s="17">
        <v>3.5103167431417302E-2</v>
      </c>
      <c r="H396" s="17">
        <v>7.5755857807503199E-2</v>
      </c>
      <c r="I396" s="17">
        <v>3.6365587286535397E-2</v>
      </c>
      <c r="J396" s="17">
        <v>1.9497265938952402E-2</v>
      </c>
      <c r="K396" s="17">
        <v>4.2190873085607497E-2</v>
      </c>
      <c r="L396" s="17">
        <v>2.1054654097135601E-2</v>
      </c>
      <c r="M396" s="17"/>
      <c r="N396" s="17">
        <v>2.1804415301237098E-2</v>
      </c>
      <c r="O396" s="17">
        <v>5.3906680548727E-2</v>
      </c>
      <c r="P396" s="17">
        <v>7.0273014177166498E-2</v>
      </c>
      <c r="Q396" s="17">
        <v>1.3889623511440999E-2</v>
      </c>
      <c r="R396" s="17">
        <v>1.1277538366171101E-2</v>
      </c>
      <c r="S396" s="17"/>
      <c r="T396" s="17">
        <v>6.9001101369126794E-2</v>
      </c>
      <c r="U396" s="17">
        <v>2.60887158459513E-2</v>
      </c>
      <c r="V396" s="17"/>
      <c r="W396" s="17">
        <v>5.9140475552503902E-2</v>
      </c>
      <c r="X396" s="17">
        <v>1.8476393729463601E-2</v>
      </c>
      <c r="Y396" s="17"/>
      <c r="Z396" s="17">
        <v>3.8390831214520603E-2</v>
      </c>
      <c r="AA396" s="17">
        <v>3.19576768629206E-2</v>
      </c>
      <c r="AB396" s="17">
        <v>4.3302674675760197E-2</v>
      </c>
      <c r="AC396" s="17"/>
      <c r="AD396" s="17">
        <v>4.0880547930160799E-2</v>
      </c>
      <c r="AE396" s="17">
        <v>2.3159517745214998E-2</v>
      </c>
      <c r="AF396" s="17"/>
      <c r="AG396" s="17">
        <v>0.112462043991172</v>
      </c>
      <c r="AH396" s="17">
        <v>2.8689120397457399E-2</v>
      </c>
      <c r="AI396" s="17">
        <v>1.8158819854276E-2</v>
      </c>
      <c r="AJ396" s="17"/>
      <c r="AK396" s="17">
        <v>5.0231958173189803E-2</v>
      </c>
      <c r="AL396" s="17">
        <v>2.3069299899440499E-2</v>
      </c>
      <c r="AM396" s="17">
        <v>3.8555102269464701E-2</v>
      </c>
      <c r="AN396" s="17"/>
      <c r="AO396" s="17">
        <v>0.13868138811813599</v>
      </c>
      <c r="AP396" s="17">
        <v>2.1101642999250301E-2</v>
      </c>
      <c r="AQ396" s="17">
        <v>3.5226656380111299E-2</v>
      </c>
      <c r="AR396" s="17"/>
      <c r="AS396" s="17">
        <v>5.05835611374389E-2</v>
      </c>
      <c r="AT396" s="17">
        <v>3.1204212233007102E-2</v>
      </c>
      <c r="AU396" s="17">
        <v>5.1661006270519901E-2</v>
      </c>
      <c r="AV396" s="17">
        <v>2.3861471464608201E-2</v>
      </c>
      <c r="AW396" s="17">
        <v>5.4294824656410199E-3</v>
      </c>
      <c r="AX396" s="17">
        <v>8.0676332438467793E-2</v>
      </c>
      <c r="AY396" s="17">
        <v>1.04977744920205E-2</v>
      </c>
      <c r="AZ396" s="17">
        <v>3.8330539358483601E-2</v>
      </c>
      <c r="BA396" s="17">
        <v>0</v>
      </c>
      <c r="BB396" s="17">
        <v>2.3120693412676301E-2</v>
      </c>
      <c r="BC396" s="17">
        <v>5.3657379282385703E-2</v>
      </c>
      <c r="BD396" s="17">
        <v>1.6987294069147198E-2</v>
      </c>
      <c r="BE396" s="17">
        <v>0.123361861795257</v>
      </c>
      <c r="BF396" s="17">
        <v>0</v>
      </c>
      <c r="BG396" s="17">
        <v>7.8664461978939906E-2</v>
      </c>
    </row>
    <row r="397" spans="2:59" x14ac:dyDescent="0.35">
      <c r="B397" t="s">
        <v>175</v>
      </c>
      <c r="C397" s="17">
        <v>0.13083331125060599</v>
      </c>
      <c r="D397" s="17">
        <v>0.136392880622282</v>
      </c>
      <c r="E397" s="17">
        <v>0.126193127582168</v>
      </c>
      <c r="F397" s="17"/>
      <c r="G397" s="17">
        <v>0.184133783168691</v>
      </c>
      <c r="H397" s="17">
        <v>0.18567530009104599</v>
      </c>
      <c r="I397" s="17">
        <v>9.4485772129186393E-2</v>
      </c>
      <c r="J397" s="17">
        <v>8.2582040538158E-2</v>
      </c>
      <c r="K397" s="17">
        <v>8.2903959534630603E-2</v>
      </c>
      <c r="L397" s="17">
        <v>0.172503512813342</v>
      </c>
      <c r="M397" s="17"/>
      <c r="N397" s="17">
        <v>0.133122690985645</v>
      </c>
      <c r="O397" s="17">
        <v>0.11193258638466599</v>
      </c>
      <c r="P397" s="17">
        <v>0.13539858633768201</v>
      </c>
      <c r="Q397" s="17">
        <v>0.13708390891059299</v>
      </c>
      <c r="R397" s="17">
        <v>0.13764726118901999</v>
      </c>
      <c r="S397" s="17"/>
      <c r="T397" s="17">
        <v>0.177486215360458</v>
      </c>
      <c r="U397" s="17">
        <v>0.119084535887978</v>
      </c>
      <c r="V397" s="17"/>
      <c r="W397" s="17">
        <v>0.16482754318074799</v>
      </c>
      <c r="X397" s="17">
        <v>0.104709449741282</v>
      </c>
      <c r="Y397" s="17"/>
      <c r="Z397" s="17">
        <v>0.112180168075286</v>
      </c>
      <c r="AA397" s="17">
        <v>0.109338342419708</v>
      </c>
      <c r="AB397" s="17">
        <v>0.178542351731966</v>
      </c>
      <c r="AC397" s="17"/>
      <c r="AD397" s="17">
        <v>0.13895592095381201</v>
      </c>
      <c r="AE397" s="17">
        <v>0.11558533396692</v>
      </c>
      <c r="AF397" s="17"/>
      <c r="AG397" s="17">
        <v>0.23625285904373899</v>
      </c>
      <c r="AH397" s="17">
        <v>0.18670803639446501</v>
      </c>
      <c r="AI397" s="17">
        <v>6.5366447078543402E-2</v>
      </c>
      <c r="AJ397" s="17"/>
      <c r="AK397" s="17">
        <v>0.12721215567466301</v>
      </c>
      <c r="AL397" s="17">
        <v>0.13446034283203501</v>
      </c>
      <c r="AM397" s="17">
        <v>0.14828130766354999</v>
      </c>
      <c r="AN397" s="17"/>
      <c r="AO397" s="17">
        <v>0.12742968865618001</v>
      </c>
      <c r="AP397" s="17">
        <v>0.16302820764038101</v>
      </c>
      <c r="AQ397" s="17">
        <v>0.10318971143265999</v>
      </c>
      <c r="AR397" s="17"/>
      <c r="AS397" s="17">
        <v>0.15724754091818099</v>
      </c>
      <c r="AT397" s="17">
        <v>0.118702641405399</v>
      </c>
      <c r="AU397" s="17">
        <v>0.11400081242641701</v>
      </c>
      <c r="AV397" s="17">
        <v>0.104586421743353</v>
      </c>
      <c r="AW397" s="17">
        <v>7.6244270206697301E-2</v>
      </c>
      <c r="AX397" s="17">
        <v>0.103622139608296</v>
      </c>
      <c r="AY397" s="17">
        <v>0.17918886808239201</v>
      </c>
      <c r="AZ397" s="17">
        <v>0.144369901016321</v>
      </c>
      <c r="BA397" s="17">
        <v>0.176641858027622</v>
      </c>
      <c r="BB397" s="17">
        <v>0.14655502161394901</v>
      </c>
      <c r="BC397" s="17">
        <v>0.126020877711887</v>
      </c>
      <c r="BD397" s="17">
        <v>0.143338435964764</v>
      </c>
      <c r="BE397" s="17">
        <v>0.60132342580770104</v>
      </c>
      <c r="BF397" s="17">
        <v>0.117539927963471</v>
      </c>
      <c r="BG397" s="17">
        <v>0.22401579571000199</v>
      </c>
    </row>
    <row r="398" spans="2:59" x14ac:dyDescent="0.35">
      <c r="B398" t="s">
        <v>113</v>
      </c>
      <c r="C398" s="17">
        <v>0.25240590540535801</v>
      </c>
      <c r="D398" s="17">
        <v>0.266364413893173</v>
      </c>
      <c r="E398" s="17">
        <v>0.240442277610038</v>
      </c>
      <c r="F398" s="17"/>
      <c r="G398" s="17">
        <v>0.22925149127562899</v>
      </c>
      <c r="H398" s="17">
        <v>0.27395630497811102</v>
      </c>
      <c r="I398" s="17">
        <v>0.27059672249290001</v>
      </c>
      <c r="J398" s="17">
        <v>0.26190405848195097</v>
      </c>
      <c r="K398" s="17">
        <v>0.24463503920188001</v>
      </c>
      <c r="L398" s="17">
        <v>0.23805593119559201</v>
      </c>
      <c r="M398" s="17"/>
      <c r="N398" s="17">
        <v>0.25469452055001501</v>
      </c>
      <c r="O398" s="17">
        <v>0.231176534097842</v>
      </c>
      <c r="P398" s="17">
        <v>0.234664985933704</v>
      </c>
      <c r="Q398" s="17">
        <v>0.25314059126770899</v>
      </c>
      <c r="R398" s="17">
        <v>0.31588876351719902</v>
      </c>
      <c r="S398" s="17"/>
      <c r="T398" s="17">
        <v>0.25577444371951102</v>
      </c>
      <c r="U398" s="17">
        <v>0.25155759380057102</v>
      </c>
      <c r="V398" s="17"/>
      <c r="W398" s="17">
        <v>0.25597098668998203</v>
      </c>
      <c r="X398" s="17">
        <v>0.244798896883169</v>
      </c>
      <c r="Y398" s="17"/>
      <c r="Z398" s="17">
        <v>0.18064887523495499</v>
      </c>
      <c r="AA398" s="17">
        <v>0.273481375547311</v>
      </c>
      <c r="AB398" s="17">
        <v>0.31736995669021401</v>
      </c>
      <c r="AC398" s="17"/>
      <c r="AD398" s="17">
        <v>0.21607330002944999</v>
      </c>
      <c r="AE398" s="17">
        <v>0.320610431003858</v>
      </c>
      <c r="AF398" s="17"/>
      <c r="AG398" s="17">
        <v>0.32365961780914998</v>
      </c>
      <c r="AH398" s="17">
        <v>0.32223710777749098</v>
      </c>
      <c r="AI398" s="17">
        <v>0.16127847107486301</v>
      </c>
      <c r="AJ398" s="17"/>
      <c r="AK398" s="17">
        <v>0.22850665143902801</v>
      </c>
      <c r="AL398" s="17">
        <v>0.23465523349408399</v>
      </c>
      <c r="AM398" s="17">
        <v>0.30379616209054799</v>
      </c>
      <c r="AN398" s="17"/>
      <c r="AO398" s="17">
        <v>0.30877478130059899</v>
      </c>
      <c r="AP398" s="17">
        <v>0.25590129338902201</v>
      </c>
      <c r="AQ398" s="17">
        <v>0.22842774604572499</v>
      </c>
      <c r="AR398" s="17"/>
      <c r="AS398" s="17">
        <v>0.26329621718473301</v>
      </c>
      <c r="AT398" s="17">
        <v>0.22315419780340801</v>
      </c>
      <c r="AU398" s="17">
        <v>0.16651396276330099</v>
      </c>
      <c r="AV398" s="17">
        <v>0.22119810756722499</v>
      </c>
      <c r="AW398" s="17">
        <v>0.298836856119854</v>
      </c>
      <c r="AX398" s="17">
        <v>0.20957823916562601</v>
      </c>
      <c r="AY398" s="17">
        <v>0.29292196745709298</v>
      </c>
      <c r="AZ398" s="17">
        <v>0.34662384612696301</v>
      </c>
      <c r="BA398" s="17">
        <v>0.28114724794592499</v>
      </c>
      <c r="BB398" s="17">
        <v>0.271969774226681</v>
      </c>
      <c r="BC398" s="17">
        <v>0.17236182422815799</v>
      </c>
      <c r="BD398" s="17">
        <v>0.33462610575089502</v>
      </c>
      <c r="BE398" s="17">
        <v>0.12279576371739399</v>
      </c>
      <c r="BF398" s="17">
        <v>0.39253357125872002</v>
      </c>
      <c r="BG398" s="17">
        <v>0.22497868557182499</v>
      </c>
    </row>
    <row r="399" spans="2:59" x14ac:dyDescent="0.35">
      <c r="B399" t="s">
        <v>176</v>
      </c>
      <c r="C399" s="17">
        <v>0.23145379381211001</v>
      </c>
      <c r="D399" s="17">
        <v>0.221491530544839</v>
      </c>
      <c r="E399" s="17">
        <v>0.239628093106007</v>
      </c>
      <c r="F399" s="17"/>
      <c r="G399" s="17">
        <v>0.24391687276148399</v>
      </c>
      <c r="H399" s="17">
        <v>0.18177561051556301</v>
      </c>
      <c r="I399" s="17">
        <v>0.306473133701681</v>
      </c>
      <c r="J399" s="17">
        <v>0.18317162483352301</v>
      </c>
      <c r="K399" s="17">
        <v>0.22994528585451701</v>
      </c>
      <c r="L399" s="17">
        <v>0.243755535180251</v>
      </c>
      <c r="M399" s="17"/>
      <c r="N399" s="17">
        <v>0.27241586024706099</v>
      </c>
      <c r="O399" s="17">
        <v>0.202410405250978</v>
      </c>
      <c r="P399" s="17">
        <v>0.16169447552664201</v>
      </c>
      <c r="Q399" s="17">
        <v>0.29355654275292598</v>
      </c>
      <c r="R399" s="17">
        <v>0.178278790236999</v>
      </c>
      <c r="S399" s="17"/>
      <c r="T399" s="17">
        <v>0.211282351937506</v>
      </c>
      <c r="U399" s="17">
        <v>0.23653364347735301</v>
      </c>
      <c r="V399" s="17"/>
      <c r="W399" s="17">
        <v>0.21289535221063299</v>
      </c>
      <c r="X399" s="17">
        <v>0.25071022815444399</v>
      </c>
      <c r="Y399" s="17"/>
      <c r="Z399" s="17">
        <v>0.222187644055544</v>
      </c>
      <c r="AA399" s="17">
        <v>0.25236289077458501</v>
      </c>
      <c r="AB399" s="17">
        <v>0.22601129317745999</v>
      </c>
      <c r="AC399" s="17"/>
      <c r="AD399" s="17">
        <v>0.23591751123784299</v>
      </c>
      <c r="AE399" s="17">
        <v>0.223074385666782</v>
      </c>
      <c r="AF399" s="17"/>
      <c r="AG399" s="17">
        <v>0.19155974091135</v>
      </c>
      <c r="AH399" s="17">
        <v>0.25441822550603199</v>
      </c>
      <c r="AI399" s="17">
        <v>0.22342078360339501</v>
      </c>
      <c r="AJ399" s="17"/>
      <c r="AK399" s="17">
        <v>0.247839160433101</v>
      </c>
      <c r="AL399" s="17">
        <v>0.247002261029235</v>
      </c>
      <c r="AM399" s="17">
        <v>0.16840780501084701</v>
      </c>
      <c r="AN399" s="17"/>
      <c r="AO399" s="17">
        <v>0.16460401444168599</v>
      </c>
      <c r="AP399" s="17">
        <v>0.25244171778053598</v>
      </c>
      <c r="AQ399" s="17">
        <v>0.22029430630077901</v>
      </c>
      <c r="AR399" s="17"/>
      <c r="AS399" s="17">
        <v>0.12922583547989</v>
      </c>
      <c r="AT399" s="17">
        <v>0.157961846321762</v>
      </c>
      <c r="AU399" s="17">
        <v>0.19783808036196801</v>
      </c>
      <c r="AV399" s="17">
        <v>0.26863053405857001</v>
      </c>
      <c r="AW399" s="17">
        <v>0.21582391030568801</v>
      </c>
      <c r="AX399" s="17">
        <v>0.16054930137718401</v>
      </c>
      <c r="AY399" s="17">
        <v>0.26047705130099802</v>
      </c>
      <c r="AZ399" s="17">
        <v>0.18436162621887101</v>
      </c>
      <c r="BA399" s="17">
        <v>0.37795815083769002</v>
      </c>
      <c r="BB399" s="17">
        <v>0.29872994872883801</v>
      </c>
      <c r="BC399" s="17">
        <v>0.38018628194955401</v>
      </c>
      <c r="BD399" s="17">
        <v>0.32572606009071797</v>
      </c>
      <c r="BE399" s="17">
        <v>0</v>
      </c>
      <c r="BF399" s="17">
        <v>0.202694734155203</v>
      </c>
      <c r="BG399" s="17">
        <v>0.200321406835651</v>
      </c>
    </row>
    <row r="400" spans="2:59" x14ac:dyDescent="0.35">
      <c r="B400" t="s">
        <v>177</v>
      </c>
      <c r="C400" s="17">
        <v>0.32801995848147902</v>
      </c>
      <c r="D400" s="17">
        <v>0.32088026537187597</v>
      </c>
      <c r="E400" s="17">
        <v>0.33396263931060399</v>
      </c>
      <c r="F400" s="17"/>
      <c r="G400" s="17">
        <v>0.25502060649570901</v>
      </c>
      <c r="H400" s="17">
        <v>0.24911926284063299</v>
      </c>
      <c r="I400" s="17">
        <v>0.27944083238933998</v>
      </c>
      <c r="J400" s="17">
        <v>0.43150968683919799</v>
      </c>
      <c r="K400" s="17">
        <v>0.37066467801319197</v>
      </c>
      <c r="L400" s="17">
        <v>0.31422203539209198</v>
      </c>
      <c r="M400" s="17"/>
      <c r="N400" s="17">
        <v>0.29863770643746002</v>
      </c>
      <c r="O400" s="17">
        <v>0.36469610379912099</v>
      </c>
      <c r="P400" s="17">
        <v>0.39616813190390798</v>
      </c>
      <c r="Q400" s="17">
        <v>0.27665578414324898</v>
      </c>
      <c r="R400" s="17">
        <v>0.31893337278227502</v>
      </c>
      <c r="S400" s="17"/>
      <c r="T400" s="17">
        <v>0.26992093908127501</v>
      </c>
      <c r="U400" s="17">
        <v>0.34265125187566198</v>
      </c>
      <c r="V400" s="17"/>
      <c r="W400" s="17">
        <v>0.29740301698407801</v>
      </c>
      <c r="X400" s="17">
        <v>0.35663579810646201</v>
      </c>
      <c r="Y400" s="17"/>
      <c r="Z400" s="17">
        <v>0.439005751085078</v>
      </c>
      <c r="AA400" s="17">
        <v>0.32750447793787402</v>
      </c>
      <c r="AB400" s="17">
        <v>0.22230617531257299</v>
      </c>
      <c r="AC400" s="17"/>
      <c r="AD400" s="17">
        <v>0.35657749846824499</v>
      </c>
      <c r="AE400" s="17">
        <v>0.27441099080889902</v>
      </c>
      <c r="AF400" s="17"/>
      <c r="AG400" s="17">
        <v>0.13373311519019501</v>
      </c>
      <c r="AH400" s="17">
        <v>0.19574491477230799</v>
      </c>
      <c r="AI400" s="17">
        <v>0.51232070821977804</v>
      </c>
      <c r="AJ400" s="17"/>
      <c r="AK400" s="17">
        <v>0.33204750017368101</v>
      </c>
      <c r="AL400" s="17">
        <v>0.34591641087846597</v>
      </c>
      <c r="AM400" s="17">
        <v>0.31818336698065702</v>
      </c>
      <c r="AN400" s="17"/>
      <c r="AO400" s="17">
        <v>0.25812003842267001</v>
      </c>
      <c r="AP400" s="17">
        <v>0.29471205018410501</v>
      </c>
      <c r="AQ400" s="17">
        <v>0.38581771861073</v>
      </c>
      <c r="AR400" s="17"/>
      <c r="AS400" s="17">
        <v>0.34939641144599498</v>
      </c>
      <c r="AT400" s="17">
        <v>0.44055020826452002</v>
      </c>
      <c r="AU400" s="17">
        <v>0.45231404527048702</v>
      </c>
      <c r="AV400" s="17">
        <v>0.35045498940858399</v>
      </c>
      <c r="AW400" s="17">
        <v>0.391126983653941</v>
      </c>
      <c r="AX400" s="17">
        <v>0.39241995873007202</v>
      </c>
      <c r="AY400" s="17">
        <v>0.25514168912298402</v>
      </c>
      <c r="AZ400" s="17">
        <v>0.27969711347225601</v>
      </c>
      <c r="BA400" s="17">
        <v>0.16425274318876301</v>
      </c>
      <c r="BB400" s="17">
        <v>0.259624562017856</v>
      </c>
      <c r="BC400" s="17">
        <v>0.238254931109006</v>
      </c>
      <c r="BD400" s="17">
        <v>0.174536561996009</v>
      </c>
      <c r="BE400" s="17">
        <v>0.15251894867964799</v>
      </c>
      <c r="BF400" s="17">
        <v>0.28723176662260602</v>
      </c>
      <c r="BG400" s="17">
        <v>0.27201964990358202</v>
      </c>
    </row>
    <row r="401" spans="2:59" x14ac:dyDescent="0.35">
      <c r="B401" t="s">
        <v>133</v>
      </c>
      <c r="C401" s="17">
        <v>2.2565550148076E-2</v>
      </c>
      <c r="D401" s="17">
        <v>1.9393456332528501E-2</v>
      </c>
      <c r="E401" s="17">
        <v>2.5613584612013501E-2</v>
      </c>
      <c r="F401" s="17"/>
      <c r="G401" s="17">
        <v>5.2574078867070898E-2</v>
      </c>
      <c r="H401" s="17">
        <v>3.3717663767143802E-2</v>
      </c>
      <c r="I401" s="17">
        <v>1.2637952000357E-2</v>
      </c>
      <c r="J401" s="17">
        <v>2.1335323368217401E-2</v>
      </c>
      <c r="K401" s="17">
        <v>2.96601643101733E-2</v>
      </c>
      <c r="L401" s="17">
        <v>1.04083313215885E-2</v>
      </c>
      <c r="M401" s="17"/>
      <c r="N401" s="17">
        <v>1.9324806478583499E-2</v>
      </c>
      <c r="O401" s="17">
        <v>3.58776899186658E-2</v>
      </c>
      <c r="P401" s="17">
        <v>1.80080612089697E-3</v>
      </c>
      <c r="Q401" s="17">
        <v>2.5673549414080801E-2</v>
      </c>
      <c r="R401" s="17">
        <v>3.7974273908335701E-2</v>
      </c>
      <c r="S401" s="17"/>
      <c r="T401" s="17">
        <v>1.6534948532122899E-2</v>
      </c>
      <c r="U401" s="17">
        <v>2.4084259112484799E-2</v>
      </c>
      <c r="V401" s="17"/>
      <c r="W401" s="17">
        <v>9.7626253820547095E-3</v>
      </c>
      <c r="X401" s="17">
        <v>2.4669233385179099E-2</v>
      </c>
      <c r="Y401" s="17"/>
      <c r="Z401" s="17">
        <v>7.5867303346161298E-3</v>
      </c>
      <c r="AA401" s="17">
        <v>5.3552364576015497E-3</v>
      </c>
      <c r="AB401" s="17">
        <v>1.2467548412026601E-2</v>
      </c>
      <c r="AC401" s="17"/>
      <c r="AD401" s="17">
        <v>1.1595221380488E-2</v>
      </c>
      <c r="AE401" s="17">
        <v>4.31593408083265E-2</v>
      </c>
      <c r="AF401" s="17"/>
      <c r="AG401" s="17">
        <v>2.33262305439414E-3</v>
      </c>
      <c r="AH401" s="17">
        <v>1.22025951522459E-2</v>
      </c>
      <c r="AI401" s="17">
        <v>1.9454770169145E-2</v>
      </c>
      <c r="AJ401" s="17"/>
      <c r="AK401" s="17">
        <v>1.41625741063374E-2</v>
      </c>
      <c r="AL401" s="17">
        <v>1.4896451866740001E-2</v>
      </c>
      <c r="AM401" s="17">
        <v>2.27762559849327E-2</v>
      </c>
      <c r="AN401" s="17"/>
      <c r="AO401" s="17">
        <v>2.3900890607278999E-3</v>
      </c>
      <c r="AP401" s="17">
        <v>1.28150880067062E-2</v>
      </c>
      <c r="AQ401" s="17">
        <v>2.70438612299954E-2</v>
      </c>
      <c r="AR401" s="17"/>
      <c r="AS401" s="17">
        <v>5.0250433833761099E-2</v>
      </c>
      <c r="AT401" s="17">
        <v>2.8426893971904E-2</v>
      </c>
      <c r="AU401" s="17">
        <v>1.7672092907306699E-2</v>
      </c>
      <c r="AV401" s="17">
        <v>3.1268475757659703E-2</v>
      </c>
      <c r="AW401" s="17">
        <v>1.25384972481777E-2</v>
      </c>
      <c r="AX401" s="17">
        <v>5.3154028680353203E-2</v>
      </c>
      <c r="AY401" s="17">
        <v>1.77264954451258E-3</v>
      </c>
      <c r="AZ401" s="17">
        <v>6.6169738071049297E-3</v>
      </c>
      <c r="BA401" s="17">
        <v>0</v>
      </c>
      <c r="BB401" s="17">
        <v>0</v>
      </c>
      <c r="BC401" s="17">
        <v>2.9518705719008598E-2</v>
      </c>
      <c r="BD401" s="17">
        <v>4.7855421284667297E-3</v>
      </c>
      <c r="BE401" s="17">
        <v>0</v>
      </c>
      <c r="BF401" s="17">
        <v>0</v>
      </c>
      <c r="BG401" s="17">
        <v>0</v>
      </c>
    </row>
    <row r="402" spans="2:59" x14ac:dyDescent="0.35">
      <c r="B402" t="s">
        <v>118</v>
      </c>
      <c r="C402" s="17">
        <v>0.165554792152977</v>
      </c>
      <c r="D402" s="17">
        <v>0.17187033385758399</v>
      </c>
      <c r="E402" s="17">
        <v>0.16035340536133699</v>
      </c>
      <c r="F402" s="17"/>
      <c r="G402" s="17">
        <v>0.219236950600108</v>
      </c>
      <c r="H402" s="17">
        <v>0.26143115789854898</v>
      </c>
      <c r="I402" s="17">
        <v>0.13085135941572201</v>
      </c>
      <c r="J402" s="17">
        <v>0.10207930647711</v>
      </c>
      <c r="K402" s="17">
        <v>0.12509483262023799</v>
      </c>
      <c r="L402" s="17">
        <v>0.193558166910477</v>
      </c>
      <c r="M402" s="17"/>
      <c r="N402" s="17">
        <v>0.154927106286882</v>
      </c>
      <c r="O402" s="17">
        <v>0.16583926693339299</v>
      </c>
      <c r="P402" s="17">
        <v>0.20567160051484901</v>
      </c>
      <c r="Q402" s="17">
        <v>0.15097353242203401</v>
      </c>
      <c r="R402" s="17">
        <v>0.148924799555191</v>
      </c>
      <c r="S402" s="17"/>
      <c r="T402" s="17">
        <v>0.24648731672958399</v>
      </c>
      <c r="U402" s="17">
        <v>0.14517325173393</v>
      </c>
      <c r="V402" s="17"/>
      <c r="W402" s="17">
        <v>0.22396801873325201</v>
      </c>
      <c r="X402" s="17">
        <v>0.123185843470745</v>
      </c>
      <c r="Y402" s="17"/>
      <c r="Z402" s="17">
        <v>0.150570999289806</v>
      </c>
      <c r="AA402" s="17">
        <v>0.141296019282628</v>
      </c>
      <c r="AB402" s="17">
        <v>0.22184502640772699</v>
      </c>
      <c r="AC402" s="17"/>
      <c r="AD402" s="17">
        <v>0.17983646888397301</v>
      </c>
      <c r="AE402" s="17">
        <v>0.13874485171213499</v>
      </c>
      <c r="AF402" s="17"/>
      <c r="AG402" s="17">
        <v>0.34871490303491098</v>
      </c>
      <c r="AH402" s="17">
        <v>0.21539715679192301</v>
      </c>
      <c r="AI402" s="17">
        <v>8.3525266932819406E-2</v>
      </c>
      <c r="AJ402" s="17"/>
      <c r="AK402" s="17">
        <v>0.177444113847853</v>
      </c>
      <c r="AL402" s="17">
        <v>0.15752964273147499</v>
      </c>
      <c r="AM402" s="17">
        <v>0.18683640993301501</v>
      </c>
      <c r="AN402" s="17"/>
      <c r="AO402" s="17">
        <v>0.266111076774316</v>
      </c>
      <c r="AP402" s="17">
        <v>0.184129850639631</v>
      </c>
      <c r="AQ402" s="17">
        <v>0.138416367812771</v>
      </c>
      <c r="AR402" s="17"/>
      <c r="AS402" s="17">
        <v>0.20783110205562</v>
      </c>
      <c r="AT402" s="17">
        <v>0.149906853638406</v>
      </c>
      <c r="AU402" s="17">
        <v>0.165661818696937</v>
      </c>
      <c r="AV402" s="17">
        <v>0.12844789320796099</v>
      </c>
      <c r="AW402" s="17">
        <v>8.1673752672338298E-2</v>
      </c>
      <c r="AX402" s="17">
        <v>0.184298472046764</v>
      </c>
      <c r="AY402" s="17">
        <v>0.18968664257441301</v>
      </c>
      <c r="AZ402" s="17">
        <v>0.18270044037480501</v>
      </c>
      <c r="BA402" s="17">
        <v>0.176641858027622</v>
      </c>
      <c r="BB402" s="17">
        <v>0.16967571502662501</v>
      </c>
      <c r="BC402" s="17">
        <v>0.17967825699427301</v>
      </c>
      <c r="BD402" s="17">
        <v>0.16032573003391101</v>
      </c>
      <c r="BE402" s="17">
        <v>0.72468528760295803</v>
      </c>
      <c r="BF402" s="17">
        <v>0.117539927963471</v>
      </c>
      <c r="BG402" s="17">
        <v>0.30268025768894102</v>
      </c>
    </row>
    <row r="403" spans="2:59" x14ac:dyDescent="0.35">
      <c r="B403" t="s">
        <v>119</v>
      </c>
      <c r="C403" s="17">
        <v>0.55947375229358898</v>
      </c>
      <c r="D403" s="17">
        <v>0.54237179591671503</v>
      </c>
      <c r="E403" s="17">
        <v>0.57359073241661096</v>
      </c>
      <c r="F403" s="17"/>
      <c r="G403" s="17">
        <v>0.49893747925719201</v>
      </c>
      <c r="H403" s="17">
        <v>0.43089487335619597</v>
      </c>
      <c r="I403" s="17">
        <v>0.58591396609102098</v>
      </c>
      <c r="J403" s="17">
        <v>0.614681311672721</v>
      </c>
      <c r="K403" s="17">
        <v>0.60060996386770904</v>
      </c>
      <c r="L403" s="17">
        <v>0.55797757057234199</v>
      </c>
      <c r="M403" s="17"/>
      <c r="N403" s="17">
        <v>0.57105356668452001</v>
      </c>
      <c r="O403" s="17">
        <v>0.56710650905009896</v>
      </c>
      <c r="P403" s="17">
        <v>0.55786260743055005</v>
      </c>
      <c r="Q403" s="17">
        <v>0.57021232689617596</v>
      </c>
      <c r="R403" s="17">
        <v>0.49721216301927501</v>
      </c>
      <c r="S403" s="17"/>
      <c r="T403" s="17">
        <v>0.48120329101878101</v>
      </c>
      <c r="U403" s="17">
        <v>0.57918489535301498</v>
      </c>
      <c r="V403" s="17"/>
      <c r="W403" s="17">
        <v>0.51029836919471105</v>
      </c>
      <c r="X403" s="17">
        <v>0.60734602626090695</v>
      </c>
      <c r="Y403" s="17"/>
      <c r="Z403" s="17">
        <v>0.66119339514062303</v>
      </c>
      <c r="AA403" s="17">
        <v>0.57986736871245903</v>
      </c>
      <c r="AB403" s="17">
        <v>0.44831746849003301</v>
      </c>
      <c r="AC403" s="17"/>
      <c r="AD403" s="17">
        <v>0.59249500970608904</v>
      </c>
      <c r="AE403" s="17">
        <v>0.49748537647568097</v>
      </c>
      <c r="AF403" s="17"/>
      <c r="AG403" s="17">
        <v>0.32529285610154501</v>
      </c>
      <c r="AH403" s="17">
        <v>0.45016314027833998</v>
      </c>
      <c r="AI403" s="17">
        <v>0.73574149182317305</v>
      </c>
      <c r="AJ403" s="17"/>
      <c r="AK403" s="17">
        <v>0.57988666060678096</v>
      </c>
      <c r="AL403" s="17">
        <v>0.59291867190770098</v>
      </c>
      <c r="AM403" s="17">
        <v>0.48659117199150498</v>
      </c>
      <c r="AN403" s="17"/>
      <c r="AO403" s="17">
        <v>0.42272405286435699</v>
      </c>
      <c r="AP403" s="17">
        <v>0.54715376796464099</v>
      </c>
      <c r="AQ403" s="17">
        <v>0.60611202491150895</v>
      </c>
      <c r="AR403" s="17"/>
      <c r="AS403" s="17">
        <v>0.47862224692588601</v>
      </c>
      <c r="AT403" s="17">
        <v>0.59851205458628198</v>
      </c>
      <c r="AU403" s="17">
        <v>0.65015212563245495</v>
      </c>
      <c r="AV403" s="17">
        <v>0.61908552346715495</v>
      </c>
      <c r="AW403" s="17">
        <v>0.60695089395962998</v>
      </c>
      <c r="AX403" s="17">
        <v>0.552969260107257</v>
      </c>
      <c r="AY403" s="17">
        <v>0.51561874042398204</v>
      </c>
      <c r="AZ403" s="17">
        <v>0.46405873969112699</v>
      </c>
      <c r="BA403" s="17">
        <v>0.54221089402645295</v>
      </c>
      <c r="BB403" s="17">
        <v>0.55835451074669296</v>
      </c>
      <c r="BC403" s="17">
        <v>0.61844121305856004</v>
      </c>
      <c r="BD403" s="17">
        <v>0.500262622086727</v>
      </c>
      <c r="BE403" s="17">
        <v>0.15251894867964799</v>
      </c>
      <c r="BF403" s="17">
        <v>0.48992650077780903</v>
      </c>
      <c r="BG403" s="17">
        <v>0.47234105673923299</v>
      </c>
    </row>
    <row r="404" spans="2:59" x14ac:dyDescent="0.35">
      <c r="B404" t="s">
        <v>120</v>
      </c>
      <c r="C404" s="17">
        <v>-0.39391896014061201</v>
      </c>
      <c r="D404" s="17">
        <v>-0.37050146205913198</v>
      </c>
      <c r="E404" s="17">
        <v>-0.413237327055274</v>
      </c>
      <c r="F404" s="17"/>
      <c r="G404" s="17">
        <v>-0.279700528657084</v>
      </c>
      <c r="H404" s="17">
        <v>-0.16946371545764699</v>
      </c>
      <c r="I404" s="17">
        <v>-0.45506260667529902</v>
      </c>
      <c r="J404" s="17">
        <v>-0.51260200519561105</v>
      </c>
      <c r="K404" s="17">
        <v>-0.47551513124747102</v>
      </c>
      <c r="L404" s="17">
        <v>-0.36441940366186498</v>
      </c>
      <c r="M404" s="17"/>
      <c r="N404" s="17">
        <v>-0.41612646039763901</v>
      </c>
      <c r="O404" s="17">
        <v>-0.401267242116706</v>
      </c>
      <c r="P404" s="17">
        <v>-0.35219100691570199</v>
      </c>
      <c r="Q404" s="17">
        <v>-0.41923879447414197</v>
      </c>
      <c r="R404" s="17">
        <v>-0.34828736346408401</v>
      </c>
      <c r="S404" s="17"/>
      <c r="T404" s="17">
        <v>-0.23471597428919699</v>
      </c>
      <c r="U404" s="17">
        <v>-0.43401164361908501</v>
      </c>
      <c r="V404" s="17"/>
      <c r="W404" s="17">
        <v>-0.28633035046145899</v>
      </c>
      <c r="X404" s="17">
        <v>-0.48416018279016199</v>
      </c>
      <c r="Y404" s="17"/>
      <c r="Z404" s="17">
        <v>-0.51062239585081604</v>
      </c>
      <c r="AA404" s="17">
        <v>-0.438571349429831</v>
      </c>
      <c r="AB404" s="17">
        <v>-0.22647244208230699</v>
      </c>
      <c r="AC404" s="17"/>
      <c r="AD404" s="17">
        <v>-0.412658540822116</v>
      </c>
      <c r="AE404" s="17">
        <v>-0.35874052476354601</v>
      </c>
      <c r="AF404" s="17"/>
      <c r="AG404" s="17">
        <v>2.3422046933366299E-2</v>
      </c>
      <c r="AH404" s="17">
        <v>-0.234765983486418</v>
      </c>
      <c r="AI404" s="17">
        <v>-0.65221622489035402</v>
      </c>
      <c r="AJ404" s="17"/>
      <c r="AK404" s="17">
        <v>-0.40244254675892799</v>
      </c>
      <c r="AL404" s="17">
        <v>-0.43538902917622602</v>
      </c>
      <c r="AM404" s="17">
        <v>-0.29975476205849</v>
      </c>
      <c r="AN404" s="17"/>
      <c r="AO404" s="17">
        <v>-0.15661297609003999</v>
      </c>
      <c r="AP404" s="17">
        <v>-0.36302391732500999</v>
      </c>
      <c r="AQ404" s="17">
        <v>-0.46769565709873701</v>
      </c>
      <c r="AR404" s="17"/>
      <c r="AS404" s="17">
        <v>-0.27079114487026501</v>
      </c>
      <c r="AT404" s="17">
        <v>-0.44860520094787598</v>
      </c>
      <c r="AU404" s="17">
        <v>-0.48449030693551798</v>
      </c>
      <c r="AV404" s="17">
        <v>-0.49063763025919299</v>
      </c>
      <c r="AW404" s="17">
        <v>-0.52527714128729197</v>
      </c>
      <c r="AX404" s="17">
        <v>-0.36867078806049303</v>
      </c>
      <c r="AY404" s="17">
        <v>-0.325932097849569</v>
      </c>
      <c r="AZ404" s="17">
        <v>-0.281358299316323</v>
      </c>
      <c r="BA404" s="17">
        <v>-0.36556903599883001</v>
      </c>
      <c r="BB404" s="17">
        <v>-0.38867879572006803</v>
      </c>
      <c r="BC404" s="17">
        <v>-0.438762956064287</v>
      </c>
      <c r="BD404" s="17">
        <v>-0.33993689205281602</v>
      </c>
      <c r="BE404" s="17">
        <v>0.57216633892331004</v>
      </c>
      <c r="BF404" s="17">
        <v>-0.37238657281433801</v>
      </c>
      <c r="BG404" s="17">
        <v>-0.16966079905029199</v>
      </c>
    </row>
    <row r="405" spans="2:59"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row>
    <row r="406" spans="2:59" x14ac:dyDescent="0.35">
      <c r="B406" s="6" t="s">
        <v>210</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row>
    <row r="407" spans="2:59" x14ac:dyDescent="0.35">
      <c r="B407" s="24" t="s">
        <v>86</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row>
    <row r="408" spans="2:59" x14ac:dyDescent="0.35">
      <c r="B408" t="s">
        <v>174</v>
      </c>
      <c r="C408" s="17">
        <v>5.4456841496849102E-2</v>
      </c>
      <c r="D408" s="17">
        <v>5.9303162541664498E-2</v>
      </c>
      <c r="E408" s="17">
        <v>5.0166447344035102E-2</v>
      </c>
      <c r="F408" s="17"/>
      <c r="G408" s="17">
        <v>9.2944880120388998E-2</v>
      </c>
      <c r="H408" s="17">
        <v>3.2326863612313801E-2</v>
      </c>
      <c r="I408" s="17">
        <v>5.4996685583670699E-2</v>
      </c>
      <c r="J408" s="17">
        <v>5.16152325836505E-2</v>
      </c>
      <c r="K408" s="17">
        <v>4.19041989869256E-2</v>
      </c>
      <c r="L408" s="17">
        <v>6.2366390646329102E-2</v>
      </c>
      <c r="M408" s="17"/>
      <c r="N408" s="17">
        <v>5.2400658837389397E-2</v>
      </c>
      <c r="O408" s="17">
        <v>4.5538537289051099E-2</v>
      </c>
      <c r="P408" s="17">
        <v>6.5834240512389702E-2</v>
      </c>
      <c r="Q408" s="17">
        <v>6.0590446209705502E-2</v>
      </c>
      <c r="R408" s="17">
        <v>4.1834690328172199E-2</v>
      </c>
      <c r="S408" s="17"/>
      <c r="T408" s="17">
        <v>6.5998097264849606E-2</v>
      </c>
      <c r="U408" s="17">
        <v>5.1550363882902697E-2</v>
      </c>
      <c r="V408" s="17"/>
      <c r="W408" s="17">
        <v>6.5088797876507398E-2</v>
      </c>
      <c r="X408" s="17">
        <v>4.9427205536250497E-2</v>
      </c>
      <c r="Y408" s="17"/>
      <c r="Z408" s="17">
        <v>5.6778247296799797E-2</v>
      </c>
      <c r="AA408" s="17">
        <v>3.9993127882720497E-2</v>
      </c>
      <c r="AB408" s="17">
        <v>6.9533774596564707E-2</v>
      </c>
      <c r="AC408" s="17"/>
      <c r="AD408" s="17">
        <v>5.8804174224395503E-2</v>
      </c>
      <c r="AE408" s="17">
        <v>4.6295913778250701E-2</v>
      </c>
      <c r="AF408" s="17"/>
      <c r="AG408" s="17">
        <v>4.4296024156537599E-2</v>
      </c>
      <c r="AH408" s="17">
        <v>5.2941142868595602E-2</v>
      </c>
      <c r="AI408" s="17">
        <v>5.6716544170380398E-2</v>
      </c>
      <c r="AJ408" s="17"/>
      <c r="AK408" s="17">
        <v>4.48939832953806E-2</v>
      </c>
      <c r="AL408" s="17">
        <v>5.6710318631521602E-2</v>
      </c>
      <c r="AM408" s="17">
        <v>8.2989703877114795E-2</v>
      </c>
      <c r="AN408" s="17"/>
      <c r="AO408" s="17">
        <v>0.11127456838536399</v>
      </c>
      <c r="AP408" s="17">
        <v>5.5107235755896197E-2</v>
      </c>
      <c r="AQ408" s="17">
        <v>4.3522156201158402E-2</v>
      </c>
      <c r="AR408" s="17"/>
      <c r="AS408" s="17">
        <v>8.1046111809313898E-2</v>
      </c>
      <c r="AT408" s="17">
        <v>4.2165502315645101E-2</v>
      </c>
      <c r="AU408" s="17">
        <v>8.28819826187564E-2</v>
      </c>
      <c r="AV408" s="17">
        <v>2.6459544035124301E-2</v>
      </c>
      <c r="AW408" s="17">
        <v>5.11860956947554E-2</v>
      </c>
      <c r="AX408" s="17">
        <v>4.8403041648124298E-2</v>
      </c>
      <c r="AY408" s="17">
        <v>1.43713882528742E-2</v>
      </c>
      <c r="AZ408" s="17">
        <v>8.5104484532891794E-2</v>
      </c>
      <c r="BA408" s="17">
        <v>6.7489070907071194E-2</v>
      </c>
      <c r="BB408" s="17">
        <v>4.8279275015437599E-2</v>
      </c>
      <c r="BC408" s="17">
        <v>7.1915476875508297E-2</v>
      </c>
      <c r="BD408" s="17">
        <v>2.44705000633922E-2</v>
      </c>
      <c r="BE408" s="17">
        <v>0.215155653883815</v>
      </c>
      <c r="BF408" s="17">
        <v>4.4750468383038797E-2</v>
      </c>
      <c r="BG408" s="17">
        <v>7.35947803694149E-2</v>
      </c>
    </row>
    <row r="409" spans="2:59" x14ac:dyDescent="0.35">
      <c r="B409" t="s">
        <v>175</v>
      </c>
      <c r="C409" s="17">
        <v>0.199968872752811</v>
      </c>
      <c r="D409" s="17">
        <v>0.23091930570341801</v>
      </c>
      <c r="E409" s="17">
        <v>0.16989990033798699</v>
      </c>
      <c r="F409" s="17"/>
      <c r="G409" s="17">
        <v>0.19900778047998499</v>
      </c>
      <c r="H409" s="17">
        <v>0.30647208741932602</v>
      </c>
      <c r="I409" s="17">
        <v>0.124238248587464</v>
      </c>
      <c r="J409" s="17">
        <v>0.17178354498675499</v>
      </c>
      <c r="K409" s="17">
        <v>0.22179002442882501</v>
      </c>
      <c r="L409" s="17">
        <v>0.19894468027673301</v>
      </c>
      <c r="M409" s="17"/>
      <c r="N409" s="17">
        <v>0.17816590278619501</v>
      </c>
      <c r="O409" s="17">
        <v>0.17490102609032501</v>
      </c>
      <c r="P409" s="17">
        <v>0.17290502917016501</v>
      </c>
      <c r="Q409" s="17">
        <v>0.23875808508493401</v>
      </c>
      <c r="R409" s="17">
        <v>0.26648976328261198</v>
      </c>
      <c r="S409" s="17"/>
      <c r="T409" s="17">
        <v>0.25575525183324499</v>
      </c>
      <c r="U409" s="17">
        <v>0.18591998022155301</v>
      </c>
      <c r="V409" s="17"/>
      <c r="W409" s="17">
        <v>0.27396807994672001</v>
      </c>
      <c r="X409" s="17">
        <v>0.16200567594453799</v>
      </c>
      <c r="Y409" s="17"/>
      <c r="Z409" s="17">
        <v>0.193544623904052</v>
      </c>
      <c r="AA409" s="17">
        <v>0.19643876408247801</v>
      </c>
      <c r="AB409" s="17">
        <v>0.23192001509860899</v>
      </c>
      <c r="AC409" s="17"/>
      <c r="AD409" s="17">
        <v>0.22586032718950699</v>
      </c>
      <c r="AE409" s="17">
        <v>0.15136475123057699</v>
      </c>
      <c r="AF409" s="17"/>
      <c r="AG409" s="17">
        <v>0.290973911831654</v>
      </c>
      <c r="AH409" s="17">
        <v>0.25096187085521698</v>
      </c>
      <c r="AI409" s="17">
        <v>0.13979007712283201</v>
      </c>
      <c r="AJ409" s="17"/>
      <c r="AK409" s="17">
        <v>0.23562626672223899</v>
      </c>
      <c r="AL409" s="17">
        <v>0.17643632427435299</v>
      </c>
      <c r="AM409" s="17">
        <v>0.25822273352797098</v>
      </c>
      <c r="AN409" s="17"/>
      <c r="AO409" s="17">
        <v>0.26326549383518699</v>
      </c>
      <c r="AP409" s="17">
        <v>0.20896340924652901</v>
      </c>
      <c r="AQ409" s="17">
        <v>0.188096401640759</v>
      </c>
      <c r="AR409" s="17"/>
      <c r="AS409" s="17">
        <v>0.118994817183759</v>
      </c>
      <c r="AT409" s="17">
        <v>0.14392871836769999</v>
      </c>
      <c r="AU409" s="17">
        <v>0.20210048970714201</v>
      </c>
      <c r="AV409" s="17">
        <v>0.168585512731486</v>
      </c>
      <c r="AW409" s="17">
        <v>0.151306976247023</v>
      </c>
      <c r="AX409" s="17">
        <v>0.171476987562966</v>
      </c>
      <c r="AY409" s="17">
        <v>0.24649011687933201</v>
      </c>
      <c r="AZ409" s="17">
        <v>0.31148061390282</v>
      </c>
      <c r="BA409" s="17">
        <v>0.32907661216816902</v>
      </c>
      <c r="BB409" s="17">
        <v>0.239813898394342</v>
      </c>
      <c r="BC409" s="17">
        <v>0.21024768039671099</v>
      </c>
      <c r="BD409" s="17">
        <v>0.31579616955114198</v>
      </c>
      <c r="BE409" s="17">
        <v>0.20929178473950599</v>
      </c>
      <c r="BF409" s="17">
        <v>0.10026673478376601</v>
      </c>
      <c r="BG409" s="17">
        <v>0.337823429807044</v>
      </c>
    </row>
    <row r="410" spans="2:59" x14ac:dyDescent="0.35">
      <c r="B410" t="s">
        <v>113</v>
      </c>
      <c r="C410" s="17">
        <v>0.35031888975750097</v>
      </c>
      <c r="D410" s="17">
        <v>0.33911296396928398</v>
      </c>
      <c r="E410" s="17">
        <v>0.36220140018184699</v>
      </c>
      <c r="F410" s="17"/>
      <c r="G410" s="17">
        <v>0.29226826803108502</v>
      </c>
      <c r="H410" s="17">
        <v>0.29581629154585498</v>
      </c>
      <c r="I410" s="17">
        <v>0.402848174329477</v>
      </c>
      <c r="J410" s="17">
        <v>0.33519422938494298</v>
      </c>
      <c r="K410" s="17">
        <v>0.35646881677875297</v>
      </c>
      <c r="L410" s="17">
        <v>0.37046683047817103</v>
      </c>
      <c r="M410" s="17"/>
      <c r="N410" s="17">
        <v>0.334528259140419</v>
      </c>
      <c r="O410" s="17">
        <v>0.35689284512966302</v>
      </c>
      <c r="P410" s="17">
        <v>0.35188614733610402</v>
      </c>
      <c r="Q410" s="17">
        <v>0.37083791109106001</v>
      </c>
      <c r="R410" s="17">
        <v>0.331256402053558</v>
      </c>
      <c r="S410" s="17"/>
      <c r="T410" s="17">
        <v>0.326840008898517</v>
      </c>
      <c r="U410" s="17">
        <v>0.35623166415474999</v>
      </c>
      <c r="V410" s="17"/>
      <c r="W410" s="17">
        <v>0.31002004352338902</v>
      </c>
      <c r="X410" s="17">
        <v>0.36517300507176398</v>
      </c>
      <c r="Y410" s="17"/>
      <c r="Z410" s="17">
        <v>0.29554702523905302</v>
      </c>
      <c r="AA410" s="17">
        <v>0.42798699659610001</v>
      </c>
      <c r="AB410" s="17">
        <v>0.34714253298929498</v>
      </c>
      <c r="AC410" s="17"/>
      <c r="AD410" s="17">
        <v>0.32260777927177497</v>
      </c>
      <c r="AE410" s="17">
        <v>0.40233891763416402</v>
      </c>
      <c r="AF410" s="17"/>
      <c r="AG410" s="17">
        <v>0.40423628262545003</v>
      </c>
      <c r="AH410" s="17">
        <v>0.39344437891904599</v>
      </c>
      <c r="AI410" s="17">
        <v>0.30145988328378498</v>
      </c>
      <c r="AJ410" s="17"/>
      <c r="AK410" s="17">
        <v>0.29169642816595898</v>
      </c>
      <c r="AL410" s="17">
        <v>0.39722048092293399</v>
      </c>
      <c r="AM410" s="17">
        <v>0.282344969294755</v>
      </c>
      <c r="AN410" s="17"/>
      <c r="AO410" s="17">
        <v>0.27563286850290503</v>
      </c>
      <c r="AP410" s="17">
        <v>0.37918833287218801</v>
      </c>
      <c r="AQ410" s="17">
        <v>0.33310460792839602</v>
      </c>
      <c r="AR410" s="17"/>
      <c r="AS410" s="17">
        <v>0.42193612084482601</v>
      </c>
      <c r="AT410" s="17">
        <v>0.271601458900736</v>
      </c>
      <c r="AU410" s="17">
        <v>0.20978367097120401</v>
      </c>
      <c r="AV410" s="17">
        <v>0.35881941745052598</v>
      </c>
      <c r="AW410" s="17">
        <v>0.41833240883712502</v>
      </c>
      <c r="AX410" s="17">
        <v>0.36742383275683299</v>
      </c>
      <c r="AY410" s="17">
        <v>0.42114644694222197</v>
      </c>
      <c r="AZ410" s="17">
        <v>0.31890996680761402</v>
      </c>
      <c r="BA410" s="17">
        <v>0.22673969367791899</v>
      </c>
      <c r="BB410" s="17">
        <v>0.38425404683465902</v>
      </c>
      <c r="BC410" s="17">
        <v>0.285796707172284</v>
      </c>
      <c r="BD410" s="17">
        <v>0.46597307227046603</v>
      </c>
      <c r="BE410" s="17">
        <v>0.41356395866811002</v>
      </c>
      <c r="BF410" s="17">
        <v>0.34957401671975902</v>
      </c>
      <c r="BG410" s="17">
        <v>0.26935633327474701</v>
      </c>
    </row>
    <row r="411" spans="2:59" x14ac:dyDescent="0.35">
      <c r="B411" t="s">
        <v>176</v>
      </c>
      <c r="C411" s="17">
        <v>0.19887375463797799</v>
      </c>
      <c r="D411" s="17">
        <v>0.17489330327330699</v>
      </c>
      <c r="E411" s="17">
        <v>0.21997292970408899</v>
      </c>
      <c r="F411" s="17"/>
      <c r="G411" s="17">
        <v>0.19204247727920501</v>
      </c>
      <c r="H411" s="17">
        <v>0.12478704774683599</v>
      </c>
      <c r="I411" s="17">
        <v>0.26822133262442799</v>
      </c>
      <c r="J411" s="17">
        <v>0.223282131874804</v>
      </c>
      <c r="K411" s="17">
        <v>0.19951165194666401</v>
      </c>
      <c r="L411" s="17">
        <v>0.17977734356462899</v>
      </c>
      <c r="M411" s="17"/>
      <c r="N411" s="17">
        <v>0.246664727071498</v>
      </c>
      <c r="O411" s="17">
        <v>0.20315899163290899</v>
      </c>
      <c r="P411" s="17">
        <v>0.15385892530827699</v>
      </c>
      <c r="Q411" s="17">
        <v>0.181405726257928</v>
      </c>
      <c r="R411" s="17">
        <v>0.19203301541620499</v>
      </c>
      <c r="S411" s="17"/>
      <c r="T411" s="17">
        <v>0.16140967360583799</v>
      </c>
      <c r="U411" s="17">
        <v>0.20830847431110799</v>
      </c>
      <c r="V411" s="17"/>
      <c r="W411" s="17">
        <v>0.17171342046771501</v>
      </c>
      <c r="X411" s="17">
        <v>0.22250214196673601</v>
      </c>
      <c r="Y411" s="17"/>
      <c r="Z411" s="17">
        <v>0.20743004610728599</v>
      </c>
      <c r="AA411" s="17">
        <v>0.17570174843692199</v>
      </c>
      <c r="AB411" s="17">
        <v>0.20730552148627501</v>
      </c>
      <c r="AC411" s="17"/>
      <c r="AD411" s="17">
        <v>0.20179521652051499</v>
      </c>
      <c r="AE411" s="17">
        <v>0.193389509297162</v>
      </c>
      <c r="AF411" s="17"/>
      <c r="AG411" s="17">
        <v>0.161570362733643</v>
      </c>
      <c r="AH411" s="17">
        <v>0.17827406551474201</v>
      </c>
      <c r="AI411" s="17">
        <v>0.23035953186284</v>
      </c>
      <c r="AJ411" s="17"/>
      <c r="AK411" s="17">
        <v>0.20349131669996001</v>
      </c>
      <c r="AL411" s="17">
        <v>0.206694411457609</v>
      </c>
      <c r="AM411" s="17">
        <v>0.19585108989390601</v>
      </c>
      <c r="AN411" s="17"/>
      <c r="AO411" s="17">
        <v>0.20586900589634899</v>
      </c>
      <c r="AP411" s="17">
        <v>0.19792378237836</v>
      </c>
      <c r="AQ411" s="17">
        <v>0.20826426585954699</v>
      </c>
      <c r="AR411" s="17"/>
      <c r="AS411" s="17">
        <v>0.21811317175606601</v>
      </c>
      <c r="AT411" s="17">
        <v>0.260542497564691</v>
      </c>
      <c r="AU411" s="17">
        <v>0.14666396118859801</v>
      </c>
      <c r="AV411" s="17">
        <v>0.17725062961248</v>
      </c>
      <c r="AW411" s="17">
        <v>0.24036360879166299</v>
      </c>
      <c r="AX411" s="17">
        <v>0.175742328525818</v>
      </c>
      <c r="AY411" s="17">
        <v>0.181338490120108</v>
      </c>
      <c r="AZ411" s="17">
        <v>0.113999818142323</v>
      </c>
      <c r="BA411" s="17">
        <v>0.25126423823611299</v>
      </c>
      <c r="BB411" s="17">
        <v>0.17067403575696499</v>
      </c>
      <c r="BC411" s="17">
        <v>0.25157892878436999</v>
      </c>
      <c r="BD411" s="17">
        <v>0.13465653447065301</v>
      </c>
      <c r="BE411" s="17">
        <v>0.123664131558723</v>
      </c>
      <c r="BF411" s="17">
        <v>0.50540878011343604</v>
      </c>
      <c r="BG411" s="17">
        <v>9.8412860728625595E-2</v>
      </c>
    </row>
    <row r="412" spans="2:59" x14ac:dyDescent="0.35">
      <c r="B412" t="s">
        <v>177</v>
      </c>
      <c r="C412" s="17">
        <v>0.16762732042877701</v>
      </c>
      <c r="D412" s="17">
        <v>0.16950378188530499</v>
      </c>
      <c r="E412" s="17">
        <v>0.16656984233685601</v>
      </c>
      <c r="F412" s="17"/>
      <c r="G412" s="17">
        <v>0.15706513576181799</v>
      </c>
      <c r="H412" s="17">
        <v>0.198952790535287</v>
      </c>
      <c r="I412" s="17">
        <v>0.120162508340574</v>
      </c>
      <c r="J412" s="17">
        <v>0.189906415138723</v>
      </c>
      <c r="K412" s="17">
        <v>0.15985462208126999</v>
      </c>
      <c r="L412" s="17">
        <v>0.17175108886381499</v>
      </c>
      <c r="M412" s="17"/>
      <c r="N412" s="17">
        <v>0.15328992327292201</v>
      </c>
      <c r="O412" s="17">
        <v>0.18853984703377899</v>
      </c>
      <c r="P412" s="17">
        <v>0.23585674796769099</v>
      </c>
      <c r="Q412" s="17">
        <v>0.12592207552107801</v>
      </c>
      <c r="R412" s="17">
        <v>0.12906808098035399</v>
      </c>
      <c r="S412" s="17"/>
      <c r="T412" s="17">
        <v>0.16967626938785299</v>
      </c>
      <c r="U412" s="17">
        <v>0.167111325947641</v>
      </c>
      <c r="V412" s="17"/>
      <c r="W412" s="17">
        <v>0.163898967042689</v>
      </c>
      <c r="X412" s="17">
        <v>0.17005700512002001</v>
      </c>
      <c r="Y412" s="17"/>
      <c r="Z412" s="17">
        <v>0.233240327945309</v>
      </c>
      <c r="AA412" s="17">
        <v>0.148049664730912</v>
      </c>
      <c r="AB412" s="17">
        <v>0.12335984233943401</v>
      </c>
      <c r="AC412" s="17"/>
      <c r="AD412" s="17">
        <v>0.16920849631996601</v>
      </c>
      <c r="AE412" s="17">
        <v>0.164659095319938</v>
      </c>
      <c r="AF412" s="17"/>
      <c r="AG412" s="17">
        <v>8.9576556601298193E-2</v>
      </c>
      <c r="AH412" s="17">
        <v>0.108777283925824</v>
      </c>
      <c r="AI412" s="17">
        <v>0.24520800452410399</v>
      </c>
      <c r="AJ412" s="17"/>
      <c r="AK412" s="17">
        <v>0.21226775363904901</v>
      </c>
      <c r="AL412" s="17">
        <v>0.14945264657475299</v>
      </c>
      <c r="AM412" s="17">
        <v>0.13821843174922899</v>
      </c>
      <c r="AN412" s="17"/>
      <c r="AO412" s="17">
        <v>0.13258831463033</v>
      </c>
      <c r="AP412" s="17">
        <v>0.14247118280503501</v>
      </c>
      <c r="AQ412" s="17">
        <v>0.19657802621239401</v>
      </c>
      <c r="AR412" s="17"/>
      <c r="AS412" s="17">
        <v>0.12740947608974901</v>
      </c>
      <c r="AT412" s="17">
        <v>0.20086890266166699</v>
      </c>
      <c r="AU412" s="17">
        <v>0.29651105728222199</v>
      </c>
      <c r="AV412" s="17">
        <v>0.241929527939377</v>
      </c>
      <c r="AW412" s="17">
        <v>0.130428720027082</v>
      </c>
      <c r="AX412" s="17">
        <v>0.197636200298861</v>
      </c>
      <c r="AY412" s="17">
        <v>0.113591479524082</v>
      </c>
      <c r="AZ412" s="17">
        <v>0.16388814280724501</v>
      </c>
      <c r="BA412" s="17">
        <v>0.12543038501072801</v>
      </c>
      <c r="BB412" s="17">
        <v>0.15697874399859699</v>
      </c>
      <c r="BC412" s="17">
        <v>0.17456669579678999</v>
      </c>
      <c r="BD412" s="17">
        <v>3.4524117496644399E-2</v>
      </c>
      <c r="BE412" s="17">
        <v>3.83244711498456E-2</v>
      </c>
      <c r="BF412" s="17">
        <v>0</v>
      </c>
      <c r="BG412" s="17">
        <v>0.22081259582016899</v>
      </c>
    </row>
    <row r="413" spans="2:59" x14ac:dyDescent="0.35">
      <c r="B413" t="s">
        <v>133</v>
      </c>
      <c r="C413" s="17">
        <v>2.8754320926084001E-2</v>
      </c>
      <c r="D413" s="17">
        <v>2.6267482627021201E-2</v>
      </c>
      <c r="E413" s="17">
        <v>3.1189480095186999E-2</v>
      </c>
      <c r="F413" s="17"/>
      <c r="G413" s="17">
        <v>6.6671458327518404E-2</v>
      </c>
      <c r="H413" s="17">
        <v>4.1644919140382E-2</v>
      </c>
      <c r="I413" s="17">
        <v>2.95330505343861E-2</v>
      </c>
      <c r="J413" s="17">
        <v>2.82184460311256E-2</v>
      </c>
      <c r="K413" s="17">
        <v>2.0470685777562701E-2</v>
      </c>
      <c r="L413" s="17">
        <v>1.6693666170323099E-2</v>
      </c>
      <c r="M413" s="17"/>
      <c r="N413" s="17">
        <v>3.4950528891576398E-2</v>
      </c>
      <c r="O413" s="17">
        <v>3.09687528242725E-2</v>
      </c>
      <c r="P413" s="17">
        <v>1.9658909705373401E-2</v>
      </c>
      <c r="Q413" s="17">
        <v>2.24857558352956E-2</v>
      </c>
      <c r="R413" s="17">
        <v>3.9318047939098197E-2</v>
      </c>
      <c r="S413" s="17"/>
      <c r="T413" s="17">
        <v>2.0320699009696401E-2</v>
      </c>
      <c r="U413" s="17">
        <v>3.0878191482044699E-2</v>
      </c>
      <c r="V413" s="17"/>
      <c r="W413" s="17">
        <v>1.53106911429794E-2</v>
      </c>
      <c r="X413" s="17">
        <v>3.0834966360691499E-2</v>
      </c>
      <c r="Y413" s="17"/>
      <c r="Z413" s="17">
        <v>1.34597295075002E-2</v>
      </c>
      <c r="AA413" s="17">
        <v>1.18296982708672E-2</v>
      </c>
      <c r="AB413" s="17">
        <v>2.0738313489822E-2</v>
      </c>
      <c r="AC413" s="17"/>
      <c r="AD413" s="17">
        <v>2.1724006473842001E-2</v>
      </c>
      <c r="AE413" s="17">
        <v>4.1951812739908403E-2</v>
      </c>
      <c r="AF413" s="17"/>
      <c r="AG413" s="17">
        <v>9.34686205141738E-3</v>
      </c>
      <c r="AH413" s="17">
        <v>1.5601257916576201E-2</v>
      </c>
      <c r="AI413" s="17">
        <v>2.6465959036058698E-2</v>
      </c>
      <c r="AJ413" s="17"/>
      <c r="AK413" s="17">
        <v>1.2024251477411201E-2</v>
      </c>
      <c r="AL413" s="17">
        <v>1.3485818138828799E-2</v>
      </c>
      <c r="AM413" s="17">
        <v>4.2373071657023698E-2</v>
      </c>
      <c r="AN413" s="17"/>
      <c r="AO413" s="17">
        <v>1.1369748749865599E-2</v>
      </c>
      <c r="AP413" s="17">
        <v>1.63460569419921E-2</v>
      </c>
      <c r="AQ413" s="17">
        <v>3.0434542157745801E-2</v>
      </c>
      <c r="AR413" s="17"/>
      <c r="AS413" s="17">
        <v>3.2500302316286402E-2</v>
      </c>
      <c r="AT413" s="17">
        <v>8.0892920189561304E-2</v>
      </c>
      <c r="AU413" s="17">
        <v>6.2058838232077397E-2</v>
      </c>
      <c r="AV413" s="17">
        <v>2.69553682310067E-2</v>
      </c>
      <c r="AW413" s="17">
        <v>8.3821904023511397E-3</v>
      </c>
      <c r="AX413" s="17">
        <v>3.9317609207397103E-2</v>
      </c>
      <c r="AY413" s="17">
        <v>2.30620782813818E-2</v>
      </c>
      <c r="AZ413" s="17">
        <v>6.6169738071049297E-3</v>
      </c>
      <c r="BA413" s="17">
        <v>0</v>
      </c>
      <c r="BB413" s="17">
        <v>0</v>
      </c>
      <c r="BC413" s="17">
        <v>5.8945109743367896E-3</v>
      </c>
      <c r="BD413" s="17">
        <v>2.4579606147702202E-2</v>
      </c>
      <c r="BE413" s="17">
        <v>0</v>
      </c>
      <c r="BF413" s="17">
        <v>0</v>
      </c>
      <c r="BG413" s="17">
        <v>0</v>
      </c>
    </row>
    <row r="414" spans="2:59" x14ac:dyDescent="0.35">
      <c r="B414" t="s">
        <v>118</v>
      </c>
      <c r="C414" s="17">
        <v>0.25442571424965998</v>
      </c>
      <c r="D414" s="17">
        <v>0.29022246824508302</v>
      </c>
      <c r="E414" s="17">
        <v>0.22006634768202199</v>
      </c>
      <c r="F414" s="17"/>
      <c r="G414" s="17">
        <v>0.291952660600374</v>
      </c>
      <c r="H414" s="17">
        <v>0.33879895103163998</v>
      </c>
      <c r="I414" s="17">
        <v>0.17923493417113401</v>
      </c>
      <c r="J414" s="17">
        <v>0.22339877757040499</v>
      </c>
      <c r="K414" s="17">
        <v>0.26369422341575</v>
      </c>
      <c r="L414" s="17">
        <v>0.26131107092306199</v>
      </c>
      <c r="M414" s="17"/>
      <c r="N414" s="17">
        <v>0.23056656162358499</v>
      </c>
      <c r="O414" s="17">
        <v>0.22043956337937601</v>
      </c>
      <c r="P414" s="17">
        <v>0.23873926968255499</v>
      </c>
      <c r="Q414" s="17">
        <v>0.29934853129463901</v>
      </c>
      <c r="R414" s="17">
        <v>0.30832445361078498</v>
      </c>
      <c r="S414" s="17"/>
      <c r="T414" s="17">
        <v>0.321753349098095</v>
      </c>
      <c r="U414" s="17">
        <v>0.237470344104455</v>
      </c>
      <c r="V414" s="17"/>
      <c r="W414" s="17">
        <v>0.33905687782322702</v>
      </c>
      <c r="X414" s="17">
        <v>0.21143288148078901</v>
      </c>
      <c r="Y414" s="17"/>
      <c r="Z414" s="17">
        <v>0.250322871200852</v>
      </c>
      <c r="AA414" s="17">
        <v>0.23643189196519901</v>
      </c>
      <c r="AB414" s="17">
        <v>0.301453789695173</v>
      </c>
      <c r="AC414" s="17"/>
      <c r="AD414" s="17">
        <v>0.28466450141390198</v>
      </c>
      <c r="AE414" s="17">
        <v>0.19766066500882701</v>
      </c>
      <c r="AF414" s="17"/>
      <c r="AG414" s="17">
        <v>0.33526993598819199</v>
      </c>
      <c r="AH414" s="17">
        <v>0.30390301372381301</v>
      </c>
      <c r="AI414" s="17">
        <v>0.196506621293213</v>
      </c>
      <c r="AJ414" s="17"/>
      <c r="AK414" s="17">
        <v>0.28052025001761999</v>
      </c>
      <c r="AL414" s="17">
        <v>0.233146642905875</v>
      </c>
      <c r="AM414" s="17">
        <v>0.341212437405086</v>
      </c>
      <c r="AN414" s="17"/>
      <c r="AO414" s="17">
        <v>0.37454006222055097</v>
      </c>
      <c r="AP414" s="17">
        <v>0.264070645002425</v>
      </c>
      <c r="AQ414" s="17">
        <v>0.23161855784191801</v>
      </c>
      <c r="AR414" s="17"/>
      <c r="AS414" s="17">
        <v>0.20004092899307299</v>
      </c>
      <c r="AT414" s="17">
        <v>0.186094220683345</v>
      </c>
      <c r="AU414" s="17">
        <v>0.28498247232589802</v>
      </c>
      <c r="AV414" s="17">
        <v>0.19504505676660999</v>
      </c>
      <c r="AW414" s="17">
        <v>0.20249307194177801</v>
      </c>
      <c r="AX414" s="17">
        <v>0.21988002921109101</v>
      </c>
      <c r="AY414" s="17">
        <v>0.26086150513220602</v>
      </c>
      <c r="AZ414" s="17">
        <v>0.39658509843571199</v>
      </c>
      <c r="BA414" s="17">
        <v>0.39656568307523998</v>
      </c>
      <c r="BB414" s="17">
        <v>0.28809317340978002</v>
      </c>
      <c r="BC414" s="17">
        <v>0.28216315727221902</v>
      </c>
      <c r="BD414" s="17">
        <v>0.340266669614534</v>
      </c>
      <c r="BE414" s="17">
        <v>0.42444743862332102</v>
      </c>
      <c r="BF414" s="17">
        <v>0.145017203166805</v>
      </c>
      <c r="BG414" s="17">
        <v>0.41141821017645902</v>
      </c>
    </row>
    <row r="415" spans="2:59" x14ac:dyDescent="0.35">
      <c r="B415" t="s">
        <v>119</v>
      </c>
      <c r="C415" s="17">
        <v>0.366501075066755</v>
      </c>
      <c r="D415" s="17">
        <v>0.344397085158612</v>
      </c>
      <c r="E415" s="17">
        <v>0.386542772040944</v>
      </c>
      <c r="F415" s="17"/>
      <c r="G415" s="17">
        <v>0.349107613041023</v>
      </c>
      <c r="H415" s="17">
        <v>0.32373983828212199</v>
      </c>
      <c r="I415" s="17">
        <v>0.388383840965002</v>
      </c>
      <c r="J415" s="17">
        <v>0.41318854701352598</v>
      </c>
      <c r="K415" s="17">
        <v>0.35936627402793397</v>
      </c>
      <c r="L415" s="17">
        <v>0.35152843242844301</v>
      </c>
      <c r="M415" s="17"/>
      <c r="N415" s="17">
        <v>0.39995465034442002</v>
      </c>
      <c r="O415" s="17">
        <v>0.39169883866668898</v>
      </c>
      <c r="P415" s="17">
        <v>0.38971567327596701</v>
      </c>
      <c r="Q415" s="17">
        <v>0.30732780177900598</v>
      </c>
      <c r="R415" s="17">
        <v>0.32110109639655998</v>
      </c>
      <c r="S415" s="17"/>
      <c r="T415" s="17">
        <v>0.33108594299369098</v>
      </c>
      <c r="U415" s="17">
        <v>0.37541980025874899</v>
      </c>
      <c r="V415" s="17"/>
      <c r="W415" s="17">
        <v>0.33561238751040501</v>
      </c>
      <c r="X415" s="17">
        <v>0.39255914708675599</v>
      </c>
      <c r="Y415" s="17"/>
      <c r="Z415" s="17">
        <v>0.44067037405259502</v>
      </c>
      <c r="AA415" s="17">
        <v>0.32375141316783401</v>
      </c>
      <c r="AB415" s="17">
        <v>0.33066536382570899</v>
      </c>
      <c r="AC415" s="17"/>
      <c r="AD415" s="17">
        <v>0.371003712840481</v>
      </c>
      <c r="AE415" s="17">
        <v>0.35804860461709997</v>
      </c>
      <c r="AF415" s="17"/>
      <c r="AG415" s="17">
        <v>0.25114691933494099</v>
      </c>
      <c r="AH415" s="17">
        <v>0.28705134944056498</v>
      </c>
      <c r="AI415" s="17">
        <v>0.47556753638694399</v>
      </c>
      <c r="AJ415" s="17"/>
      <c r="AK415" s="17">
        <v>0.41575907033901</v>
      </c>
      <c r="AL415" s="17">
        <v>0.35614705803236202</v>
      </c>
      <c r="AM415" s="17">
        <v>0.33406952164313503</v>
      </c>
      <c r="AN415" s="17"/>
      <c r="AO415" s="17">
        <v>0.33845732052667898</v>
      </c>
      <c r="AP415" s="17">
        <v>0.34039496518339502</v>
      </c>
      <c r="AQ415" s="17">
        <v>0.404842292071941</v>
      </c>
      <c r="AR415" s="17"/>
      <c r="AS415" s="17">
        <v>0.34552264784581499</v>
      </c>
      <c r="AT415" s="17">
        <v>0.46141140022635801</v>
      </c>
      <c r="AU415" s="17">
        <v>0.44317501847082003</v>
      </c>
      <c r="AV415" s="17">
        <v>0.419180157551858</v>
      </c>
      <c r="AW415" s="17">
        <v>0.37079232881874502</v>
      </c>
      <c r="AX415" s="17">
        <v>0.37337852882467898</v>
      </c>
      <c r="AY415" s="17">
        <v>0.29492996964418999</v>
      </c>
      <c r="AZ415" s="17">
        <v>0.27788796094956902</v>
      </c>
      <c r="BA415" s="17">
        <v>0.376694623246841</v>
      </c>
      <c r="BB415" s="17">
        <v>0.32765277975556101</v>
      </c>
      <c r="BC415" s="17">
        <v>0.42614562458116001</v>
      </c>
      <c r="BD415" s="17">
        <v>0.16918065196729801</v>
      </c>
      <c r="BE415" s="17">
        <v>0.16198860270856899</v>
      </c>
      <c r="BF415" s="17">
        <v>0.50540878011343604</v>
      </c>
      <c r="BG415" s="17">
        <v>0.31922545654879397</v>
      </c>
    </row>
    <row r="416" spans="2:59" x14ac:dyDescent="0.35">
      <c r="B416" t="s">
        <v>120</v>
      </c>
      <c r="C416" s="17">
        <v>-0.112075360817095</v>
      </c>
      <c r="D416" s="17">
        <v>-5.4174616913528803E-2</v>
      </c>
      <c r="E416" s="17">
        <v>-0.16647642435892299</v>
      </c>
      <c r="F416" s="17"/>
      <c r="G416" s="17">
        <v>-5.71549524406482E-2</v>
      </c>
      <c r="H416" s="17">
        <v>1.50591127495178E-2</v>
      </c>
      <c r="I416" s="17">
        <v>-0.20914890679386799</v>
      </c>
      <c r="J416" s="17">
        <v>-0.18978976944312101</v>
      </c>
      <c r="K416" s="17">
        <v>-9.5672050612183895E-2</v>
      </c>
      <c r="L416" s="17">
        <v>-9.0217361505381205E-2</v>
      </c>
      <c r="M416" s="17"/>
      <c r="N416" s="17">
        <v>-0.169388088720835</v>
      </c>
      <c r="O416" s="17">
        <v>-0.171259275287313</v>
      </c>
      <c r="P416" s="17">
        <v>-0.150976403593412</v>
      </c>
      <c r="Q416" s="17">
        <v>-7.9792704843662503E-3</v>
      </c>
      <c r="R416" s="17">
        <v>-1.27766427857749E-2</v>
      </c>
      <c r="S416" s="17"/>
      <c r="T416" s="17">
        <v>-9.3325938955964895E-3</v>
      </c>
      <c r="U416" s="17">
        <v>-0.13794945615429399</v>
      </c>
      <c r="V416" s="17"/>
      <c r="W416" s="17">
        <v>3.4444903128223502E-3</v>
      </c>
      <c r="X416" s="17">
        <v>-0.18112626560596701</v>
      </c>
      <c r="Y416" s="17"/>
      <c r="Z416" s="17">
        <v>-0.19034750285174301</v>
      </c>
      <c r="AA416" s="17">
        <v>-8.7319521202635406E-2</v>
      </c>
      <c r="AB416" s="17">
        <v>-2.9211574130535801E-2</v>
      </c>
      <c r="AC416" s="17"/>
      <c r="AD416" s="17">
        <v>-8.6339211426578702E-2</v>
      </c>
      <c r="AE416" s="17">
        <v>-0.16038793960827299</v>
      </c>
      <c r="AF416" s="17"/>
      <c r="AG416" s="17">
        <v>8.4123016653250601E-2</v>
      </c>
      <c r="AH416" s="17">
        <v>1.68516642832474E-2</v>
      </c>
      <c r="AI416" s="17">
        <v>-0.27906091509373099</v>
      </c>
      <c r="AJ416" s="17"/>
      <c r="AK416" s="17">
        <v>-0.13523882032139001</v>
      </c>
      <c r="AL416" s="17">
        <v>-0.123000415126487</v>
      </c>
      <c r="AM416" s="17">
        <v>7.1429157619511997E-3</v>
      </c>
      <c r="AN416" s="17"/>
      <c r="AO416" s="17">
        <v>3.6082741693872301E-2</v>
      </c>
      <c r="AP416" s="17">
        <v>-7.6324320180969393E-2</v>
      </c>
      <c r="AQ416" s="17">
        <v>-0.17322373423002299</v>
      </c>
      <c r="AR416" s="17"/>
      <c r="AS416" s="17">
        <v>-0.145481718852742</v>
      </c>
      <c r="AT416" s="17">
        <v>-0.27531717954301399</v>
      </c>
      <c r="AU416" s="17">
        <v>-0.15819254614492201</v>
      </c>
      <c r="AV416" s="17">
        <v>-0.22413510078524701</v>
      </c>
      <c r="AW416" s="17">
        <v>-0.16829925687696701</v>
      </c>
      <c r="AX416" s="17">
        <v>-0.153498499613588</v>
      </c>
      <c r="AY416" s="17">
        <v>-3.4068464511983899E-2</v>
      </c>
      <c r="AZ416" s="17">
        <v>0.11869713748614399</v>
      </c>
      <c r="BA416" s="17">
        <v>1.9871059828398398E-2</v>
      </c>
      <c r="BB416" s="17">
        <v>-3.9559606345781401E-2</v>
      </c>
      <c r="BC416" s="17">
        <v>-0.14398246730894099</v>
      </c>
      <c r="BD416" s="17">
        <v>0.17108601764723599</v>
      </c>
      <c r="BE416" s="17">
        <v>0.262458835914752</v>
      </c>
      <c r="BF416" s="17">
        <v>-0.36039157694663099</v>
      </c>
      <c r="BG416" s="17">
        <v>9.2192753627664298E-2</v>
      </c>
    </row>
    <row r="417" spans="2:59"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row>
    <row r="418" spans="2:59" x14ac:dyDescent="0.35">
      <c r="B418" s="6" t="s">
        <v>211</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row>
    <row r="419" spans="2:59" x14ac:dyDescent="0.35">
      <c r="B419" s="24" t="s">
        <v>86</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row>
    <row r="420" spans="2:59" x14ac:dyDescent="0.35">
      <c r="B420" t="s">
        <v>174</v>
      </c>
      <c r="C420" s="17">
        <v>0.62044136800432204</v>
      </c>
      <c r="D420" s="17">
        <v>0.57143431197902494</v>
      </c>
      <c r="E420" s="17">
        <v>0.66453176361574495</v>
      </c>
      <c r="F420" s="17"/>
      <c r="G420" s="17">
        <v>0.49375327635383298</v>
      </c>
      <c r="H420" s="17">
        <v>0.46926157138866897</v>
      </c>
      <c r="I420" s="17">
        <v>0.56211717574921605</v>
      </c>
      <c r="J420" s="17">
        <v>0.62463766832023004</v>
      </c>
      <c r="K420" s="17">
        <v>0.69331513494061503</v>
      </c>
      <c r="L420" s="17">
        <v>0.71000771344959501</v>
      </c>
      <c r="M420" s="17"/>
      <c r="N420" s="17">
        <v>0.69082594451280599</v>
      </c>
      <c r="O420" s="17">
        <v>0.59074112648578803</v>
      </c>
      <c r="P420" s="17">
        <v>0.69495438186737002</v>
      </c>
      <c r="Q420" s="17">
        <v>0.52819782420340999</v>
      </c>
      <c r="R420" s="17">
        <v>0.55878194728072805</v>
      </c>
      <c r="S420" s="17"/>
      <c r="T420" s="17">
        <v>0.61206333987933703</v>
      </c>
      <c r="U420" s="17">
        <v>0.62255123816782698</v>
      </c>
      <c r="V420" s="17"/>
      <c r="W420" s="17">
        <v>0.58427109790710796</v>
      </c>
      <c r="X420" s="17">
        <v>0.64990403554786502</v>
      </c>
      <c r="Y420" s="17"/>
      <c r="Z420" s="17">
        <v>0.68842330371048099</v>
      </c>
      <c r="AA420" s="17">
        <v>0.61638797751897101</v>
      </c>
      <c r="AB420" s="17">
        <v>0.57986590621933698</v>
      </c>
      <c r="AC420" s="17"/>
      <c r="AD420" s="17">
        <v>0.66545716240353403</v>
      </c>
      <c r="AE420" s="17">
        <v>0.53593653082923198</v>
      </c>
      <c r="AF420" s="17"/>
      <c r="AG420" s="17">
        <v>0.65924079274171898</v>
      </c>
      <c r="AH420" s="17">
        <v>0.56795914313229401</v>
      </c>
      <c r="AI420" s="17">
        <v>0.67594903242984505</v>
      </c>
      <c r="AJ420" s="17"/>
      <c r="AK420" s="17">
        <v>0.734261283735266</v>
      </c>
      <c r="AL420" s="17">
        <v>0.62955463126631195</v>
      </c>
      <c r="AM420" s="17">
        <v>0.46374804682019999</v>
      </c>
      <c r="AN420" s="17"/>
      <c r="AO420" s="17">
        <v>0.75640629098171497</v>
      </c>
      <c r="AP420" s="17">
        <v>0.61397736486518695</v>
      </c>
      <c r="AQ420" s="17">
        <v>0.63167176635564004</v>
      </c>
      <c r="AR420" s="17"/>
      <c r="AS420" s="17">
        <v>0.49025420685764098</v>
      </c>
      <c r="AT420" s="17">
        <v>0.70376446596388897</v>
      </c>
      <c r="AU420" s="17">
        <v>0.68488829933467699</v>
      </c>
      <c r="AV420" s="17">
        <v>0.64724402814527804</v>
      </c>
      <c r="AW420" s="17">
        <v>0.59438201502579202</v>
      </c>
      <c r="AX420" s="17">
        <v>0.62196249763516598</v>
      </c>
      <c r="AY420" s="17">
        <v>0.601537983387326</v>
      </c>
      <c r="AZ420" s="17">
        <v>0.65099370135762102</v>
      </c>
      <c r="BA420" s="17">
        <v>0.59167350993932899</v>
      </c>
      <c r="BB420" s="17">
        <v>0.72892317602530998</v>
      </c>
      <c r="BC420" s="17">
        <v>0.58222258933123305</v>
      </c>
      <c r="BD420" s="17">
        <v>0.64757370835614203</v>
      </c>
      <c r="BE420" s="17">
        <v>0.36336215667624</v>
      </c>
      <c r="BF420" s="17">
        <v>0.71550553348941803</v>
      </c>
      <c r="BG420" s="17">
        <v>0.55414096693749404</v>
      </c>
    </row>
    <row r="421" spans="2:59" x14ac:dyDescent="0.35">
      <c r="B421" t="s">
        <v>175</v>
      </c>
      <c r="C421" s="17">
        <v>0.22512178238463501</v>
      </c>
      <c r="D421" s="17">
        <v>0.259653983715668</v>
      </c>
      <c r="E421" s="17">
        <v>0.19387965239792199</v>
      </c>
      <c r="F421" s="17"/>
      <c r="G421" s="17">
        <v>0.265423016698138</v>
      </c>
      <c r="H421" s="17">
        <v>0.27262988297968799</v>
      </c>
      <c r="I421" s="17">
        <v>0.225151988049445</v>
      </c>
      <c r="J421" s="17">
        <v>0.20844085305842799</v>
      </c>
      <c r="K421" s="17">
        <v>0.222421197578129</v>
      </c>
      <c r="L421" s="17">
        <v>0.20477773811738001</v>
      </c>
      <c r="M421" s="17"/>
      <c r="N421" s="17">
        <v>0.18844446861443701</v>
      </c>
      <c r="O421" s="17">
        <v>0.268751115147284</v>
      </c>
      <c r="P421" s="17">
        <v>0.150570319170512</v>
      </c>
      <c r="Q421" s="17">
        <v>0.29184919423247202</v>
      </c>
      <c r="R421" s="17">
        <v>0.232273708215744</v>
      </c>
      <c r="S421" s="17"/>
      <c r="T421" s="17">
        <v>0.235163003218578</v>
      </c>
      <c r="U421" s="17">
        <v>0.22259306417951</v>
      </c>
      <c r="V421" s="17"/>
      <c r="W421" s="17">
        <v>0.25726939115964498</v>
      </c>
      <c r="X421" s="17">
        <v>0.21099947319742199</v>
      </c>
      <c r="Y421" s="17"/>
      <c r="Z421" s="17">
        <v>0.21239177325828201</v>
      </c>
      <c r="AA421" s="17">
        <v>0.24565615683525299</v>
      </c>
      <c r="AB421" s="17">
        <v>0.23690198860770201</v>
      </c>
      <c r="AC421" s="17"/>
      <c r="AD421" s="17">
        <v>0.19288008823917299</v>
      </c>
      <c r="AE421" s="17">
        <v>0.28564674146564401</v>
      </c>
      <c r="AF421" s="17"/>
      <c r="AG421" s="17">
        <v>0.197831024714617</v>
      </c>
      <c r="AH421" s="17">
        <v>0.295775527741237</v>
      </c>
      <c r="AI421" s="17">
        <v>0.17756162066163</v>
      </c>
      <c r="AJ421" s="17"/>
      <c r="AK421" s="17">
        <v>0.19557783234033099</v>
      </c>
      <c r="AL421" s="17">
        <v>0.24163052897054499</v>
      </c>
      <c r="AM421" s="17">
        <v>0.27108204246262402</v>
      </c>
      <c r="AN421" s="17"/>
      <c r="AO421" s="17">
        <v>0.12807718608773899</v>
      </c>
      <c r="AP421" s="17">
        <v>0.26931440113850502</v>
      </c>
      <c r="AQ421" s="17">
        <v>0.20337808497658899</v>
      </c>
      <c r="AR421" s="17"/>
      <c r="AS421" s="17">
        <v>0.24165474904765899</v>
      </c>
      <c r="AT421" s="17">
        <v>0.129136720845064</v>
      </c>
      <c r="AU421" s="17">
        <v>0.19115615057382199</v>
      </c>
      <c r="AV421" s="17">
        <v>0.226356817916681</v>
      </c>
      <c r="AW421" s="17">
        <v>0.25495619287106702</v>
      </c>
      <c r="AX421" s="17">
        <v>0.18980383070588899</v>
      </c>
      <c r="AY421" s="17">
        <v>0.252498996654479</v>
      </c>
      <c r="AZ421" s="17">
        <v>0.213475715753006</v>
      </c>
      <c r="BA421" s="17">
        <v>0.34952424384338698</v>
      </c>
      <c r="BB421" s="17">
        <v>0.19011424207668801</v>
      </c>
      <c r="BC421" s="17">
        <v>0.26263348837114497</v>
      </c>
      <c r="BD421" s="17">
        <v>0.23500987470378201</v>
      </c>
      <c r="BE421" s="17">
        <v>0.15778554628771699</v>
      </c>
      <c r="BF421" s="17">
        <v>0.10340804598832901</v>
      </c>
      <c r="BG421" s="17">
        <v>0.297291717441307</v>
      </c>
    </row>
    <row r="422" spans="2:59" x14ac:dyDescent="0.35">
      <c r="B422" t="s">
        <v>113</v>
      </c>
      <c r="C422" s="17">
        <v>9.0510668173592101E-2</v>
      </c>
      <c r="D422" s="17">
        <v>0.104813138953235</v>
      </c>
      <c r="E422" s="17">
        <v>7.7559625585285896E-2</v>
      </c>
      <c r="F422" s="17"/>
      <c r="G422" s="17">
        <v>0.11466317712318699</v>
      </c>
      <c r="H422" s="17">
        <v>0.176265174646488</v>
      </c>
      <c r="I422" s="17">
        <v>0.14027317406715301</v>
      </c>
      <c r="J422" s="17">
        <v>0.110411928095853</v>
      </c>
      <c r="K422" s="17">
        <v>5.3468232640471798E-2</v>
      </c>
      <c r="L422" s="17">
        <v>2.6992837176979399E-2</v>
      </c>
      <c r="M422" s="17"/>
      <c r="N422" s="17">
        <v>7.6505309097398597E-2</v>
      </c>
      <c r="O422" s="17">
        <v>8.8347962058277496E-2</v>
      </c>
      <c r="P422" s="17">
        <v>0.10122856142997499</v>
      </c>
      <c r="Q422" s="17">
        <v>9.6185091289166399E-2</v>
      </c>
      <c r="R422" s="17">
        <v>9.7496874548525903E-2</v>
      </c>
      <c r="S422" s="17"/>
      <c r="T422" s="17">
        <v>0.11133673923470699</v>
      </c>
      <c r="U422" s="17">
        <v>8.5265960791453196E-2</v>
      </c>
      <c r="V422" s="17"/>
      <c r="W422" s="17">
        <v>0.105266300650423</v>
      </c>
      <c r="X422" s="17">
        <v>7.63513377308222E-2</v>
      </c>
      <c r="Y422" s="17"/>
      <c r="Z422" s="17">
        <v>7.24789759150751E-2</v>
      </c>
      <c r="AA422" s="17">
        <v>8.3725444041685207E-2</v>
      </c>
      <c r="AB422" s="17">
        <v>0.104609940253866</v>
      </c>
      <c r="AC422" s="17"/>
      <c r="AD422" s="17">
        <v>7.8193556949389703E-2</v>
      </c>
      <c r="AE422" s="17">
        <v>0.113632674401853</v>
      </c>
      <c r="AF422" s="17"/>
      <c r="AG422" s="17">
        <v>7.5568064004495394E-2</v>
      </c>
      <c r="AH422" s="17">
        <v>9.3548233950657297E-2</v>
      </c>
      <c r="AI422" s="17">
        <v>8.2879192672987503E-2</v>
      </c>
      <c r="AJ422" s="17"/>
      <c r="AK422" s="17">
        <v>4.9869944613929199E-2</v>
      </c>
      <c r="AL422" s="17">
        <v>7.9998537444766399E-2</v>
      </c>
      <c r="AM422" s="17">
        <v>0.13959629237336199</v>
      </c>
      <c r="AN422" s="17"/>
      <c r="AO422" s="17">
        <v>9.9852483387653498E-2</v>
      </c>
      <c r="AP422" s="17">
        <v>7.2115329538434497E-2</v>
      </c>
      <c r="AQ422" s="17">
        <v>9.4307125253764904E-2</v>
      </c>
      <c r="AR422" s="17"/>
      <c r="AS422" s="17">
        <v>0.123110318915056</v>
      </c>
      <c r="AT422" s="17">
        <v>7.5014520061931003E-2</v>
      </c>
      <c r="AU422" s="17">
        <v>5.0335792842810298E-2</v>
      </c>
      <c r="AV422" s="17">
        <v>0.106062338164367</v>
      </c>
      <c r="AW422" s="17">
        <v>0.11572108594448199</v>
      </c>
      <c r="AX422" s="17">
        <v>0.122696337136498</v>
      </c>
      <c r="AY422" s="17">
        <v>8.7954670398670706E-2</v>
      </c>
      <c r="AZ422" s="17">
        <v>6.3594429586643395E-2</v>
      </c>
      <c r="BA422" s="17">
        <v>1.1533950652981999E-2</v>
      </c>
      <c r="BB422" s="17">
        <v>4.5366082580497298E-2</v>
      </c>
      <c r="BC422" s="17">
        <v>0.10115785145360599</v>
      </c>
      <c r="BD422" s="17">
        <v>7.4837924496793301E-2</v>
      </c>
      <c r="BE422" s="17">
        <v>0.19812801735528601</v>
      </c>
      <c r="BF422" s="17">
        <v>0.18108642052225299</v>
      </c>
      <c r="BG422" s="17">
        <v>5.4179127338150598E-2</v>
      </c>
    </row>
    <row r="423" spans="2:59" x14ac:dyDescent="0.35">
      <c r="B423" t="s">
        <v>176</v>
      </c>
      <c r="C423" s="17">
        <v>3.02384241619824E-2</v>
      </c>
      <c r="D423" s="17">
        <v>3.2908318231575397E-2</v>
      </c>
      <c r="E423" s="17">
        <v>2.7875775180366501E-2</v>
      </c>
      <c r="F423" s="17"/>
      <c r="G423" s="17">
        <v>6.5373460884376497E-2</v>
      </c>
      <c r="H423" s="17">
        <v>2.5942507578562798E-2</v>
      </c>
      <c r="I423" s="17">
        <v>6.0685157524138701E-2</v>
      </c>
      <c r="J423" s="17">
        <v>2.7886856060349598E-2</v>
      </c>
      <c r="K423" s="17">
        <v>3.3622400898387799E-3</v>
      </c>
      <c r="L423" s="17">
        <v>2.3477611047709599E-2</v>
      </c>
      <c r="M423" s="17"/>
      <c r="N423" s="17">
        <v>1.2969136685045001E-2</v>
      </c>
      <c r="O423" s="17">
        <v>2.1670874979320201E-2</v>
      </c>
      <c r="P423" s="17">
        <v>3.6810740686386297E-2</v>
      </c>
      <c r="Q423" s="17">
        <v>4.4228883107694399E-2</v>
      </c>
      <c r="R423" s="17">
        <v>4.6820251997643003E-2</v>
      </c>
      <c r="S423" s="17"/>
      <c r="T423" s="17">
        <v>2.5067282237285202E-2</v>
      </c>
      <c r="U423" s="17">
        <v>3.1540692177248399E-2</v>
      </c>
      <c r="V423" s="17"/>
      <c r="W423" s="17">
        <v>2.9203521030714399E-2</v>
      </c>
      <c r="X423" s="17">
        <v>2.5070378061865E-2</v>
      </c>
      <c r="Y423" s="17"/>
      <c r="Z423" s="17">
        <v>2.00599610640389E-2</v>
      </c>
      <c r="AA423" s="17">
        <v>2.70438481926694E-2</v>
      </c>
      <c r="AB423" s="17">
        <v>4.11409993419002E-2</v>
      </c>
      <c r="AC423" s="17"/>
      <c r="AD423" s="17">
        <v>3.3640528546618101E-2</v>
      </c>
      <c r="AE423" s="17">
        <v>2.3851904032475699E-2</v>
      </c>
      <c r="AF423" s="17"/>
      <c r="AG423" s="17">
        <v>5.2678131617302899E-2</v>
      </c>
      <c r="AH423" s="17">
        <v>1.90235723163714E-2</v>
      </c>
      <c r="AI423" s="17">
        <v>3.2182195768564702E-2</v>
      </c>
      <c r="AJ423" s="17"/>
      <c r="AK423" s="17">
        <v>4.90687294108875E-3</v>
      </c>
      <c r="AL423" s="17">
        <v>2.9250643758393501E-2</v>
      </c>
      <c r="AM423" s="17">
        <v>7.6781970602514293E-2</v>
      </c>
      <c r="AN423" s="17"/>
      <c r="AO423" s="17">
        <v>0</v>
      </c>
      <c r="AP423" s="17">
        <v>2.94285546096947E-2</v>
      </c>
      <c r="AQ423" s="17">
        <v>3.2466983722871497E-2</v>
      </c>
      <c r="AR423" s="17"/>
      <c r="AS423" s="17">
        <v>6.8223643930605801E-2</v>
      </c>
      <c r="AT423" s="17">
        <v>7.1631973936524193E-2</v>
      </c>
      <c r="AU423" s="17">
        <v>1.82000314383183E-2</v>
      </c>
      <c r="AV423" s="17">
        <v>1.37190343569321E-2</v>
      </c>
      <c r="AW423" s="17">
        <v>7.9622367123993298E-3</v>
      </c>
      <c r="AX423" s="17">
        <v>4.5665608453491803E-3</v>
      </c>
      <c r="AY423" s="17">
        <v>3.1571981257395E-2</v>
      </c>
      <c r="AZ423" s="17">
        <v>2.2518229569500201E-2</v>
      </c>
      <c r="BA423" s="17">
        <v>2.2134480225589101E-2</v>
      </c>
      <c r="BB423" s="17">
        <v>3.5596499317504998E-2</v>
      </c>
      <c r="BC423" s="17">
        <v>7.4076962553624804E-3</v>
      </c>
      <c r="BD423" s="17">
        <v>1.8697125075867699E-2</v>
      </c>
      <c r="BE423" s="17">
        <v>0.20340178902318701</v>
      </c>
      <c r="BF423" s="17">
        <v>0</v>
      </c>
      <c r="BG423" s="17">
        <v>9.4388188283048097E-2</v>
      </c>
    </row>
    <row r="424" spans="2:59" x14ac:dyDescent="0.35">
      <c r="B424" t="s">
        <v>177</v>
      </c>
      <c r="C424" s="17">
        <v>1.7716140243728001E-2</v>
      </c>
      <c r="D424" s="17">
        <v>1.48027151092634E-2</v>
      </c>
      <c r="E424" s="17">
        <v>2.0503224567074499E-2</v>
      </c>
      <c r="F424" s="17"/>
      <c r="G424" s="17">
        <v>2.8767462469269402E-2</v>
      </c>
      <c r="H424" s="17">
        <v>1.9925254919519901E-2</v>
      </c>
      <c r="I424" s="17">
        <v>5.45352860986811E-3</v>
      </c>
      <c r="J424" s="17">
        <v>1.6815858284616899E-2</v>
      </c>
      <c r="K424" s="17">
        <v>5.0710038185671101E-3</v>
      </c>
      <c r="L424" s="17">
        <v>2.8458765359600801E-2</v>
      </c>
      <c r="M424" s="17"/>
      <c r="N424" s="17">
        <v>1.8090786931278E-2</v>
      </c>
      <c r="O424" s="17">
        <v>7.4177210256786601E-3</v>
      </c>
      <c r="P424" s="17">
        <v>1.6435996845757899E-2</v>
      </c>
      <c r="Q424" s="17">
        <v>1.8327725078673002E-2</v>
      </c>
      <c r="R424" s="17">
        <v>3.6399788427174402E-2</v>
      </c>
      <c r="S424" s="17"/>
      <c r="T424" s="17">
        <v>1.39572202869801E-2</v>
      </c>
      <c r="U424" s="17">
        <v>1.8662763117921199E-2</v>
      </c>
      <c r="V424" s="17"/>
      <c r="W424" s="17">
        <v>1.77666582122641E-2</v>
      </c>
      <c r="X424" s="17">
        <v>1.8605737609989001E-2</v>
      </c>
      <c r="Y424" s="17"/>
      <c r="Z424" s="17">
        <v>6.6459860521227501E-3</v>
      </c>
      <c r="AA424" s="17">
        <v>2.4739065720953701E-2</v>
      </c>
      <c r="AB424" s="17">
        <v>1.8494068417038101E-2</v>
      </c>
      <c r="AC424" s="17"/>
      <c r="AD424" s="17">
        <v>2.0734784168764502E-2</v>
      </c>
      <c r="AE424" s="17">
        <v>1.2049462208179399E-2</v>
      </c>
      <c r="AF424" s="17"/>
      <c r="AG424" s="17">
        <v>1.46819869218649E-2</v>
      </c>
      <c r="AH424" s="17">
        <v>1.95497404113395E-2</v>
      </c>
      <c r="AI424" s="17">
        <v>1.7523878450950402E-2</v>
      </c>
      <c r="AJ424" s="17"/>
      <c r="AK424" s="17">
        <v>1.2526253216556E-2</v>
      </c>
      <c r="AL424" s="17">
        <v>1.55310388611128E-2</v>
      </c>
      <c r="AM424" s="17">
        <v>2.6741113280348498E-2</v>
      </c>
      <c r="AN424" s="17"/>
      <c r="AO424" s="17">
        <v>8.4902297641694605E-3</v>
      </c>
      <c r="AP424" s="17">
        <v>1.22314065009084E-2</v>
      </c>
      <c r="AQ424" s="17">
        <v>2.60775841666166E-2</v>
      </c>
      <c r="AR424" s="17"/>
      <c r="AS424" s="17">
        <v>3.8304862904235203E-2</v>
      </c>
      <c r="AT424" s="17">
        <v>7.1677274102501303E-3</v>
      </c>
      <c r="AU424" s="17">
        <v>4.6321297647628603E-3</v>
      </c>
      <c r="AV424" s="17">
        <v>0</v>
      </c>
      <c r="AW424" s="17">
        <v>2.6978469446259701E-2</v>
      </c>
      <c r="AX424" s="17">
        <v>2.2668424913188899E-2</v>
      </c>
      <c r="AY424" s="17">
        <v>2.64363683021294E-2</v>
      </c>
      <c r="AZ424" s="17">
        <v>2.8438353146745601E-2</v>
      </c>
      <c r="BA424" s="17">
        <v>0</v>
      </c>
      <c r="BB424" s="17">
        <v>0</v>
      </c>
      <c r="BC424" s="17">
        <v>4.6578374588654103E-2</v>
      </c>
      <c r="BD424" s="17">
        <v>2.3881367367414402E-2</v>
      </c>
      <c r="BE424" s="17">
        <v>7.7322490657569395E-2</v>
      </c>
      <c r="BF424" s="17">
        <v>0</v>
      </c>
      <c r="BG424" s="17">
        <v>0</v>
      </c>
    </row>
    <row r="425" spans="2:59" x14ac:dyDescent="0.35">
      <c r="B425" t="s">
        <v>133</v>
      </c>
      <c r="C425" s="17">
        <v>1.5971617031739702E-2</v>
      </c>
      <c r="D425" s="17">
        <v>1.6387532011233899E-2</v>
      </c>
      <c r="E425" s="17">
        <v>1.56499586536058E-2</v>
      </c>
      <c r="F425" s="17"/>
      <c r="G425" s="17">
        <v>3.2019606471196602E-2</v>
      </c>
      <c r="H425" s="17">
        <v>3.5975608487072201E-2</v>
      </c>
      <c r="I425" s="17">
        <v>6.3189760001785096E-3</v>
      </c>
      <c r="J425" s="17">
        <v>1.18068361805218E-2</v>
      </c>
      <c r="K425" s="17">
        <v>2.2362190932378501E-2</v>
      </c>
      <c r="L425" s="17">
        <v>6.2853348487346399E-3</v>
      </c>
      <c r="M425" s="17"/>
      <c r="N425" s="17">
        <v>1.31643541590359E-2</v>
      </c>
      <c r="O425" s="17">
        <v>2.3071200303652201E-2</v>
      </c>
      <c r="P425" s="17">
        <v>0</v>
      </c>
      <c r="Q425" s="17">
        <v>2.1211282088584901E-2</v>
      </c>
      <c r="R425" s="17">
        <v>2.8227429530185401E-2</v>
      </c>
      <c r="S425" s="17"/>
      <c r="T425" s="17">
        <v>2.41241514311283E-3</v>
      </c>
      <c r="U425" s="17">
        <v>1.9386281566039301E-2</v>
      </c>
      <c r="V425" s="17"/>
      <c r="W425" s="17">
        <v>6.2230310398447902E-3</v>
      </c>
      <c r="X425" s="17">
        <v>1.90690378520363E-2</v>
      </c>
      <c r="Y425" s="17"/>
      <c r="Z425" s="17">
        <v>0</v>
      </c>
      <c r="AA425" s="17">
        <v>2.4475076904678498E-3</v>
      </c>
      <c r="AB425" s="17">
        <v>1.8987097160156799E-2</v>
      </c>
      <c r="AC425" s="17"/>
      <c r="AD425" s="17">
        <v>9.0938796925205904E-3</v>
      </c>
      <c r="AE425" s="17">
        <v>2.8882687062615899E-2</v>
      </c>
      <c r="AF425" s="17"/>
      <c r="AG425" s="17">
        <v>0</v>
      </c>
      <c r="AH425" s="17">
        <v>4.1437824481003003E-3</v>
      </c>
      <c r="AI425" s="17">
        <v>1.39040800160225E-2</v>
      </c>
      <c r="AJ425" s="17"/>
      <c r="AK425" s="17">
        <v>2.8578131528298198E-3</v>
      </c>
      <c r="AL425" s="17">
        <v>4.0346196988705297E-3</v>
      </c>
      <c r="AM425" s="17">
        <v>2.2050534460951302E-2</v>
      </c>
      <c r="AN425" s="17"/>
      <c r="AO425" s="17">
        <v>7.1738097787227796E-3</v>
      </c>
      <c r="AP425" s="17">
        <v>2.9329433472701201E-3</v>
      </c>
      <c r="AQ425" s="17">
        <v>1.2098455524517901E-2</v>
      </c>
      <c r="AR425" s="17"/>
      <c r="AS425" s="17">
        <v>3.8452218344802599E-2</v>
      </c>
      <c r="AT425" s="17">
        <v>1.3284591782340901E-2</v>
      </c>
      <c r="AU425" s="17">
        <v>5.0787596045609298E-2</v>
      </c>
      <c r="AV425" s="17">
        <v>6.6177814167421604E-3</v>
      </c>
      <c r="AW425" s="17">
        <v>0</v>
      </c>
      <c r="AX425" s="17">
        <v>3.8302348763909803E-2</v>
      </c>
      <c r="AY425" s="17">
        <v>0</v>
      </c>
      <c r="AZ425" s="17">
        <v>2.0979570586483798E-2</v>
      </c>
      <c r="BA425" s="17">
        <v>2.5133815338713499E-2</v>
      </c>
      <c r="BB425" s="17">
        <v>0</v>
      </c>
      <c r="BC425" s="17">
        <v>0</v>
      </c>
      <c r="BD425" s="17">
        <v>0</v>
      </c>
      <c r="BE425" s="17">
        <v>0</v>
      </c>
      <c r="BF425" s="17">
        <v>0</v>
      </c>
      <c r="BG425" s="17">
        <v>0</v>
      </c>
    </row>
    <row r="426" spans="2:59" x14ac:dyDescent="0.35">
      <c r="B426" t="s">
        <v>118</v>
      </c>
      <c r="C426" s="17">
        <v>0.84556315038895802</v>
      </c>
      <c r="D426" s="17">
        <v>0.831088295694692</v>
      </c>
      <c r="E426" s="17">
        <v>0.85841141601366699</v>
      </c>
      <c r="F426" s="17"/>
      <c r="G426" s="17">
        <v>0.75917629305197099</v>
      </c>
      <c r="H426" s="17">
        <v>0.74189145436835702</v>
      </c>
      <c r="I426" s="17">
        <v>0.78726916379866196</v>
      </c>
      <c r="J426" s="17">
        <v>0.83307852137865801</v>
      </c>
      <c r="K426" s="17">
        <v>0.91573633251874398</v>
      </c>
      <c r="L426" s="17">
        <v>0.91478545156697599</v>
      </c>
      <c r="M426" s="17"/>
      <c r="N426" s="17">
        <v>0.87927041312724297</v>
      </c>
      <c r="O426" s="17">
        <v>0.85949224163307103</v>
      </c>
      <c r="P426" s="17">
        <v>0.84552470103788102</v>
      </c>
      <c r="Q426" s="17">
        <v>0.82004701843588101</v>
      </c>
      <c r="R426" s="17">
        <v>0.79105565549647106</v>
      </c>
      <c r="S426" s="17"/>
      <c r="T426" s="17">
        <v>0.847226343097915</v>
      </c>
      <c r="U426" s="17">
        <v>0.84514430234733795</v>
      </c>
      <c r="V426" s="17"/>
      <c r="W426" s="17">
        <v>0.84154048906675405</v>
      </c>
      <c r="X426" s="17">
        <v>0.86090350874528798</v>
      </c>
      <c r="Y426" s="17"/>
      <c r="Z426" s="17">
        <v>0.90081507696876295</v>
      </c>
      <c r="AA426" s="17">
        <v>0.862044134354224</v>
      </c>
      <c r="AB426" s="17">
        <v>0.81676789482703904</v>
      </c>
      <c r="AC426" s="17"/>
      <c r="AD426" s="17">
        <v>0.85833725064270705</v>
      </c>
      <c r="AE426" s="17">
        <v>0.82158327229487504</v>
      </c>
      <c r="AF426" s="17"/>
      <c r="AG426" s="17">
        <v>0.85707181745633698</v>
      </c>
      <c r="AH426" s="17">
        <v>0.86373467087353095</v>
      </c>
      <c r="AI426" s="17">
        <v>0.853510653091475</v>
      </c>
      <c r="AJ426" s="17"/>
      <c r="AK426" s="17">
        <v>0.92983911607559599</v>
      </c>
      <c r="AL426" s="17">
        <v>0.87118516023685699</v>
      </c>
      <c r="AM426" s="17">
        <v>0.73483008928282301</v>
      </c>
      <c r="AN426" s="17"/>
      <c r="AO426" s="17">
        <v>0.88448347706945396</v>
      </c>
      <c r="AP426" s="17">
        <v>0.88329176600369197</v>
      </c>
      <c r="AQ426" s="17">
        <v>0.83504985133222898</v>
      </c>
      <c r="AR426" s="17"/>
      <c r="AS426" s="17">
        <v>0.73190895590530003</v>
      </c>
      <c r="AT426" s="17">
        <v>0.83290118680895397</v>
      </c>
      <c r="AU426" s="17">
        <v>0.87604444990849895</v>
      </c>
      <c r="AV426" s="17">
        <v>0.87360084606195798</v>
      </c>
      <c r="AW426" s="17">
        <v>0.84933820789685899</v>
      </c>
      <c r="AX426" s="17">
        <v>0.811766328341054</v>
      </c>
      <c r="AY426" s="17">
        <v>0.85403698004180495</v>
      </c>
      <c r="AZ426" s="17">
        <v>0.86446941711062697</v>
      </c>
      <c r="BA426" s="17">
        <v>0.94119775378271497</v>
      </c>
      <c r="BB426" s="17">
        <v>0.91903741810199802</v>
      </c>
      <c r="BC426" s="17">
        <v>0.84485607770237803</v>
      </c>
      <c r="BD426" s="17">
        <v>0.88258358305992402</v>
      </c>
      <c r="BE426" s="17">
        <v>0.52114770296395696</v>
      </c>
      <c r="BF426" s="17">
        <v>0.81891357947774701</v>
      </c>
      <c r="BG426" s="17">
        <v>0.85143268437880104</v>
      </c>
    </row>
    <row r="427" spans="2:59" x14ac:dyDescent="0.35">
      <c r="B427" t="s">
        <v>119</v>
      </c>
      <c r="C427" s="17">
        <v>4.7954564405710401E-2</v>
      </c>
      <c r="D427" s="17">
        <v>4.7711033340838802E-2</v>
      </c>
      <c r="E427" s="17">
        <v>4.8378999747440997E-2</v>
      </c>
      <c r="F427" s="17"/>
      <c r="G427" s="17">
        <v>9.4140923353646003E-2</v>
      </c>
      <c r="H427" s="17">
        <v>4.58677624980827E-2</v>
      </c>
      <c r="I427" s="17">
        <v>6.6138686134006794E-2</v>
      </c>
      <c r="J427" s="17">
        <v>4.4702714344966601E-2</v>
      </c>
      <c r="K427" s="17">
        <v>8.4332439084058904E-3</v>
      </c>
      <c r="L427" s="17">
        <v>5.1936376407310497E-2</v>
      </c>
      <c r="M427" s="17"/>
      <c r="N427" s="17">
        <v>3.1059923616322999E-2</v>
      </c>
      <c r="O427" s="17">
        <v>2.9088596004998898E-2</v>
      </c>
      <c r="P427" s="17">
        <v>5.3246737532144102E-2</v>
      </c>
      <c r="Q427" s="17">
        <v>6.2556608186367393E-2</v>
      </c>
      <c r="R427" s="17">
        <v>8.3220040424817496E-2</v>
      </c>
      <c r="S427" s="17"/>
      <c r="T427" s="17">
        <v>3.90245025242653E-2</v>
      </c>
      <c r="U427" s="17">
        <v>5.0203455295169702E-2</v>
      </c>
      <c r="V427" s="17"/>
      <c r="W427" s="17">
        <v>4.6970179242978402E-2</v>
      </c>
      <c r="X427" s="17">
        <v>4.36761156718539E-2</v>
      </c>
      <c r="Y427" s="17"/>
      <c r="Z427" s="17">
        <v>2.6705947116161699E-2</v>
      </c>
      <c r="AA427" s="17">
        <v>5.1782913913623101E-2</v>
      </c>
      <c r="AB427" s="17">
        <v>5.9635067758938301E-2</v>
      </c>
      <c r="AC427" s="17"/>
      <c r="AD427" s="17">
        <v>5.4375312715382602E-2</v>
      </c>
      <c r="AE427" s="17">
        <v>3.5901366240655097E-2</v>
      </c>
      <c r="AF427" s="17"/>
      <c r="AG427" s="17">
        <v>6.7360118539167693E-2</v>
      </c>
      <c r="AH427" s="17">
        <v>3.8573312727710897E-2</v>
      </c>
      <c r="AI427" s="17">
        <v>4.9706074219515103E-2</v>
      </c>
      <c r="AJ427" s="17"/>
      <c r="AK427" s="17">
        <v>1.74331261576447E-2</v>
      </c>
      <c r="AL427" s="17">
        <v>4.4781682619506297E-2</v>
      </c>
      <c r="AM427" s="17">
        <v>0.10352308388286301</v>
      </c>
      <c r="AN427" s="17"/>
      <c r="AO427" s="17">
        <v>8.4902297641694605E-3</v>
      </c>
      <c r="AP427" s="17">
        <v>4.1659961110603098E-2</v>
      </c>
      <c r="AQ427" s="17">
        <v>5.85445678894881E-2</v>
      </c>
      <c r="AR427" s="17"/>
      <c r="AS427" s="17">
        <v>0.106528506834841</v>
      </c>
      <c r="AT427" s="17">
        <v>7.8799701346774303E-2</v>
      </c>
      <c r="AU427" s="17">
        <v>2.2832161203081201E-2</v>
      </c>
      <c r="AV427" s="17">
        <v>1.37190343569321E-2</v>
      </c>
      <c r="AW427" s="17">
        <v>3.4940706158658998E-2</v>
      </c>
      <c r="AX427" s="17">
        <v>2.72349857585381E-2</v>
      </c>
      <c r="AY427" s="17">
        <v>5.80083495595244E-2</v>
      </c>
      <c r="AZ427" s="17">
        <v>5.0956582716245799E-2</v>
      </c>
      <c r="BA427" s="17">
        <v>2.2134480225589101E-2</v>
      </c>
      <c r="BB427" s="17">
        <v>3.5596499317504998E-2</v>
      </c>
      <c r="BC427" s="17">
        <v>5.3986070844016597E-2</v>
      </c>
      <c r="BD427" s="17">
        <v>4.2578492443282101E-2</v>
      </c>
      <c r="BE427" s="17">
        <v>0.28072427968075597</v>
      </c>
      <c r="BF427" s="17">
        <v>0</v>
      </c>
      <c r="BG427" s="17">
        <v>9.4388188283048097E-2</v>
      </c>
    </row>
    <row r="428" spans="2:59" x14ac:dyDescent="0.35">
      <c r="B428" t="s">
        <v>120</v>
      </c>
      <c r="C428" s="17">
        <v>0.79760858598324702</v>
      </c>
      <c r="D428" s="17">
        <v>0.78337726235385297</v>
      </c>
      <c r="E428" s="17">
        <v>0.81003241626622602</v>
      </c>
      <c r="F428" s="17"/>
      <c r="G428" s="17">
        <v>0.665035369698325</v>
      </c>
      <c r="H428" s="17">
        <v>0.69602369187027402</v>
      </c>
      <c r="I428" s="17">
        <v>0.72113047766465499</v>
      </c>
      <c r="J428" s="17">
        <v>0.78837580703369203</v>
      </c>
      <c r="K428" s="17">
        <v>0.90730308861033804</v>
      </c>
      <c r="L428" s="17">
        <v>0.86284907515966502</v>
      </c>
      <c r="M428" s="17"/>
      <c r="N428" s="17">
        <v>0.84821048951092004</v>
      </c>
      <c r="O428" s="17">
        <v>0.83040364562807301</v>
      </c>
      <c r="P428" s="17">
        <v>0.79227796350573698</v>
      </c>
      <c r="Q428" s="17">
        <v>0.75749041024951402</v>
      </c>
      <c r="R428" s="17">
        <v>0.70783561507165405</v>
      </c>
      <c r="S428" s="17"/>
      <c r="T428" s="17">
        <v>0.80820184057364997</v>
      </c>
      <c r="U428" s="17">
        <v>0.79494084705216805</v>
      </c>
      <c r="V428" s="17"/>
      <c r="W428" s="17">
        <v>0.79457030982377497</v>
      </c>
      <c r="X428" s="17">
        <v>0.81722739307343395</v>
      </c>
      <c r="Y428" s="17"/>
      <c r="Z428" s="17">
        <v>0.87410912985260203</v>
      </c>
      <c r="AA428" s="17">
        <v>0.810261220440601</v>
      </c>
      <c r="AB428" s="17">
        <v>0.75713282706810003</v>
      </c>
      <c r="AC428" s="17"/>
      <c r="AD428" s="17">
        <v>0.80396193792732495</v>
      </c>
      <c r="AE428" s="17">
        <v>0.78568190605421995</v>
      </c>
      <c r="AF428" s="17"/>
      <c r="AG428" s="17">
        <v>0.78971169891716897</v>
      </c>
      <c r="AH428" s="17">
        <v>0.82516135814582003</v>
      </c>
      <c r="AI428" s="17">
        <v>0.80380457887196</v>
      </c>
      <c r="AJ428" s="17"/>
      <c r="AK428" s="17">
        <v>0.91240598991795197</v>
      </c>
      <c r="AL428" s="17">
        <v>0.82640347761735</v>
      </c>
      <c r="AM428" s="17">
        <v>0.63130700539996099</v>
      </c>
      <c r="AN428" s="17"/>
      <c r="AO428" s="17">
        <v>0.87599324730528505</v>
      </c>
      <c r="AP428" s="17">
        <v>0.84163180489308898</v>
      </c>
      <c r="AQ428" s="17">
        <v>0.77650528344274095</v>
      </c>
      <c r="AR428" s="17"/>
      <c r="AS428" s="17">
        <v>0.62538044907045898</v>
      </c>
      <c r="AT428" s="17">
        <v>0.75410148546217903</v>
      </c>
      <c r="AU428" s="17">
        <v>0.85321228870541799</v>
      </c>
      <c r="AV428" s="17">
        <v>0.85988181170502598</v>
      </c>
      <c r="AW428" s="17">
        <v>0.81439750173820002</v>
      </c>
      <c r="AX428" s="17">
        <v>0.784531342582516</v>
      </c>
      <c r="AY428" s="17">
        <v>0.79602863048228101</v>
      </c>
      <c r="AZ428" s="17">
        <v>0.81351283439438105</v>
      </c>
      <c r="BA428" s="17">
        <v>0.91906327355712603</v>
      </c>
      <c r="BB428" s="17">
        <v>0.88344091878449305</v>
      </c>
      <c r="BC428" s="17">
        <v>0.79087000685836095</v>
      </c>
      <c r="BD428" s="17">
        <v>0.84000509061664197</v>
      </c>
      <c r="BE428" s="17">
        <v>0.24042342328320099</v>
      </c>
      <c r="BF428" s="17">
        <v>0.81891357947774701</v>
      </c>
      <c r="BG428" s="17">
        <v>0.75704449609575297</v>
      </c>
    </row>
    <row r="429" spans="2:59" x14ac:dyDescent="0.35">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row>
    <row r="430" spans="2:59" x14ac:dyDescent="0.35">
      <c r="B430" s="6" t="s">
        <v>212</v>
      </c>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row>
    <row r="431" spans="2:59" x14ac:dyDescent="0.35">
      <c r="B431" s="24" t="s">
        <v>86</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row>
    <row r="432" spans="2:59" x14ac:dyDescent="0.35">
      <c r="B432" t="s">
        <v>174</v>
      </c>
      <c r="C432" s="17">
        <v>0.16486472828571799</v>
      </c>
      <c r="D432" s="17">
        <v>0.184867539596235</v>
      </c>
      <c r="E432" s="17">
        <v>0.14690967552927101</v>
      </c>
      <c r="F432" s="17"/>
      <c r="G432" s="17">
        <v>7.6723680628662402E-2</v>
      </c>
      <c r="H432" s="17">
        <v>0.106484929045204</v>
      </c>
      <c r="I432" s="17">
        <v>9.7369627793049696E-2</v>
      </c>
      <c r="J432" s="17">
        <v>9.9351934086421498E-2</v>
      </c>
      <c r="K432" s="17">
        <v>0.16273249871596901</v>
      </c>
      <c r="L432" s="17">
        <v>0.300161148283489</v>
      </c>
      <c r="M432" s="17"/>
      <c r="N432" s="17">
        <v>0.19283951657184101</v>
      </c>
      <c r="O432" s="17">
        <v>0.18685229872592399</v>
      </c>
      <c r="P432" s="17">
        <v>0.16041738335915801</v>
      </c>
      <c r="Q432" s="17">
        <v>0.14282000018073199</v>
      </c>
      <c r="R432" s="17">
        <v>0.110739166802149</v>
      </c>
      <c r="S432" s="17"/>
      <c r="T432" s="17">
        <v>0.19776222032156299</v>
      </c>
      <c r="U432" s="17">
        <v>0.15658002980236399</v>
      </c>
      <c r="V432" s="17"/>
      <c r="W432" s="17">
        <v>0.17018047497021699</v>
      </c>
      <c r="X432" s="17">
        <v>0.16198648561529899</v>
      </c>
      <c r="Y432" s="17"/>
      <c r="Z432" s="17">
        <v>0.103570836202141</v>
      </c>
      <c r="AA432" s="17">
        <v>0.11520268754125999</v>
      </c>
      <c r="AB432" s="17">
        <v>0.27737292847328698</v>
      </c>
      <c r="AC432" s="17"/>
      <c r="AD432" s="17">
        <v>0.176581194462886</v>
      </c>
      <c r="AE432" s="17">
        <v>0.14287026879026701</v>
      </c>
      <c r="AF432" s="17"/>
      <c r="AG432" s="17">
        <v>0.58717655679652303</v>
      </c>
      <c r="AH432" s="17">
        <v>0.170518080060091</v>
      </c>
      <c r="AI432" s="17">
        <v>5.8272840006462101E-2</v>
      </c>
      <c r="AJ432" s="17"/>
      <c r="AK432" s="17">
        <v>0.244958835630817</v>
      </c>
      <c r="AL432" s="17">
        <v>0.14167876094551099</v>
      </c>
      <c r="AM432" s="17">
        <v>0.128090411280644</v>
      </c>
      <c r="AN432" s="17"/>
      <c r="AO432" s="17">
        <v>0.34100673619782101</v>
      </c>
      <c r="AP432" s="17">
        <v>0.16835796781127499</v>
      </c>
      <c r="AQ432" s="17">
        <v>0.14036978355704999</v>
      </c>
      <c r="AR432" s="17"/>
      <c r="AS432" s="17">
        <v>0.11574029719520899</v>
      </c>
      <c r="AT432" s="17">
        <v>0.10342479599377</v>
      </c>
      <c r="AU432" s="17">
        <v>0.16981605731288299</v>
      </c>
      <c r="AV432" s="17">
        <v>0.159677416599945</v>
      </c>
      <c r="AW432" s="17">
        <v>0.195388531949477</v>
      </c>
      <c r="AX432" s="17">
        <v>9.8035552833223003E-2</v>
      </c>
      <c r="AY432" s="17">
        <v>0.19748764290460399</v>
      </c>
      <c r="AZ432" s="17">
        <v>0.242645605300669</v>
      </c>
      <c r="BA432" s="17">
        <v>0.131618581311337</v>
      </c>
      <c r="BB432" s="17">
        <v>0.139319637580503</v>
      </c>
      <c r="BC432" s="17">
        <v>0.181913682306661</v>
      </c>
      <c r="BD432" s="17">
        <v>0.159081076701445</v>
      </c>
      <c r="BE432" s="17">
        <v>0.281109689624569</v>
      </c>
      <c r="BF432" s="17">
        <v>0.37129626118314601</v>
      </c>
      <c r="BG432" s="17">
        <v>0.17927629851745999</v>
      </c>
    </row>
    <row r="433" spans="2:59" x14ac:dyDescent="0.35">
      <c r="B433" t="s">
        <v>175</v>
      </c>
      <c r="C433" s="17">
        <v>0.280620516169997</v>
      </c>
      <c r="D433" s="17">
        <v>0.31360117099889201</v>
      </c>
      <c r="E433" s="17">
        <v>0.24899249762911399</v>
      </c>
      <c r="F433" s="17"/>
      <c r="G433" s="17">
        <v>0.24411734126638401</v>
      </c>
      <c r="H433" s="17">
        <v>0.29315968288611099</v>
      </c>
      <c r="I433" s="17">
        <v>0.21982401518800601</v>
      </c>
      <c r="J433" s="17">
        <v>0.33481314304989601</v>
      </c>
      <c r="K433" s="17">
        <v>0.30287559354242999</v>
      </c>
      <c r="L433" s="17">
        <v>0.26770767466320899</v>
      </c>
      <c r="M433" s="17"/>
      <c r="N433" s="17">
        <v>0.270550723982172</v>
      </c>
      <c r="O433" s="17">
        <v>0.26838704479633002</v>
      </c>
      <c r="P433" s="17">
        <v>0.28535882200264401</v>
      </c>
      <c r="Q433" s="17">
        <v>0.27583556468234599</v>
      </c>
      <c r="R433" s="17">
        <v>0.329103893231109</v>
      </c>
      <c r="S433" s="17"/>
      <c r="T433" s="17">
        <v>0.27089487902114101</v>
      </c>
      <c r="U433" s="17">
        <v>0.28306975975516102</v>
      </c>
      <c r="V433" s="17"/>
      <c r="W433" s="17">
        <v>0.30766547295299501</v>
      </c>
      <c r="X433" s="17">
        <v>0.25888605960199701</v>
      </c>
      <c r="Y433" s="17"/>
      <c r="Z433" s="17">
        <v>0.23620590369498201</v>
      </c>
      <c r="AA433" s="17">
        <v>0.30374357214366199</v>
      </c>
      <c r="AB433" s="17">
        <v>0.31017694550908598</v>
      </c>
      <c r="AC433" s="17"/>
      <c r="AD433" s="17">
        <v>0.26667829430940099</v>
      </c>
      <c r="AE433" s="17">
        <v>0.30679322297019701</v>
      </c>
      <c r="AF433" s="17"/>
      <c r="AG433" s="17">
        <v>0.21001858542715701</v>
      </c>
      <c r="AH433" s="17">
        <v>0.41523019871786498</v>
      </c>
      <c r="AI433" s="17">
        <v>0.18382055246547599</v>
      </c>
      <c r="AJ433" s="17"/>
      <c r="AK433" s="17">
        <v>0.31027941686940103</v>
      </c>
      <c r="AL433" s="17">
        <v>0.28553894661333001</v>
      </c>
      <c r="AM433" s="17">
        <v>0.20997136041150899</v>
      </c>
      <c r="AN433" s="17"/>
      <c r="AO433" s="17">
        <v>0.30432988138767703</v>
      </c>
      <c r="AP433" s="17">
        <v>0.31927248048956902</v>
      </c>
      <c r="AQ433" s="17">
        <v>0.23751974381833599</v>
      </c>
      <c r="AR433" s="17"/>
      <c r="AS433" s="17">
        <v>0.23987693121027101</v>
      </c>
      <c r="AT433" s="17">
        <v>0.28939709015419401</v>
      </c>
      <c r="AU433" s="17">
        <v>0.223598106060902</v>
      </c>
      <c r="AV433" s="17">
        <v>0.25931554800088402</v>
      </c>
      <c r="AW433" s="17">
        <v>0.263318501999875</v>
      </c>
      <c r="AX433" s="17">
        <v>0.24724716396674401</v>
      </c>
      <c r="AY433" s="17">
        <v>0.30570397757093998</v>
      </c>
      <c r="AZ433" s="17">
        <v>0.29070223304520398</v>
      </c>
      <c r="BA433" s="17">
        <v>0.44995250299449802</v>
      </c>
      <c r="BB433" s="17">
        <v>0.25619106190124202</v>
      </c>
      <c r="BC433" s="17">
        <v>0.31238132494183501</v>
      </c>
      <c r="BD433" s="17">
        <v>0.407526530979262</v>
      </c>
      <c r="BE433" s="17">
        <v>0.25823323552942101</v>
      </c>
      <c r="BF433" s="17">
        <v>0.24390078863942</v>
      </c>
      <c r="BG433" s="17">
        <v>0.42595315784812998</v>
      </c>
    </row>
    <row r="434" spans="2:59" x14ac:dyDescent="0.35">
      <c r="B434" t="s">
        <v>113</v>
      </c>
      <c r="C434" s="17">
        <v>0.26930039892928298</v>
      </c>
      <c r="D434" s="17">
        <v>0.22049514902429501</v>
      </c>
      <c r="E434" s="17">
        <v>0.31587600292364099</v>
      </c>
      <c r="F434" s="17"/>
      <c r="G434" s="17">
        <v>0.22933540874417099</v>
      </c>
      <c r="H434" s="17">
        <v>0.32442224142978598</v>
      </c>
      <c r="I434" s="17">
        <v>0.36469896918119898</v>
      </c>
      <c r="J434" s="17">
        <v>0.24433776772195401</v>
      </c>
      <c r="K434" s="17">
        <v>0.25375149907177202</v>
      </c>
      <c r="L434" s="17">
        <v>0.23163621892342501</v>
      </c>
      <c r="M434" s="17"/>
      <c r="N434" s="17">
        <v>0.25346822652473799</v>
      </c>
      <c r="O434" s="17">
        <v>0.28078105099533301</v>
      </c>
      <c r="P434" s="17">
        <v>0.27860029798549701</v>
      </c>
      <c r="Q434" s="17">
        <v>0.28120718837865899</v>
      </c>
      <c r="R434" s="17">
        <v>0.24560351142857401</v>
      </c>
      <c r="S434" s="17"/>
      <c r="T434" s="17">
        <v>0.25408877195497798</v>
      </c>
      <c r="U434" s="17">
        <v>0.27313119985435202</v>
      </c>
      <c r="V434" s="17"/>
      <c r="W434" s="17">
        <v>0.24742306422292701</v>
      </c>
      <c r="X434" s="17">
        <v>0.27996268870159002</v>
      </c>
      <c r="Y434" s="17"/>
      <c r="Z434" s="17">
        <v>0.28364488578816999</v>
      </c>
      <c r="AA434" s="17">
        <v>0.33037458111788998</v>
      </c>
      <c r="AB434" s="17">
        <v>0.23055498522517101</v>
      </c>
      <c r="AC434" s="17"/>
      <c r="AD434" s="17">
        <v>0.25597946287392698</v>
      </c>
      <c r="AE434" s="17">
        <v>0.29430681162067701</v>
      </c>
      <c r="AF434" s="17"/>
      <c r="AG434" s="17">
        <v>0.148507814876217</v>
      </c>
      <c r="AH434" s="17">
        <v>0.30308321708404701</v>
      </c>
      <c r="AI434" s="17">
        <v>0.26461972225215702</v>
      </c>
      <c r="AJ434" s="17"/>
      <c r="AK434" s="17">
        <v>0.20677808364914499</v>
      </c>
      <c r="AL434" s="17">
        <v>0.29074274874744499</v>
      </c>
      <c r="AM434" s="17">
        <v>0.28111378694681599</v>
      </c>
      <c r="AN434" s="17"/>
      <c r="AO434" s="17">
        <v>0.178051130231972</v>
      </c>
      <c r="AP434" s="17">
        <v>0.30222875470015298</v>
      </c>
      <c r="AQ434" s="17">
        <v>0.23707185612457801</v>
      </c>
      <c r="AR434" s="17"/>
      <c r="AS434" s="17">
        <v>0.23246776282451201</v>
      </c>
      <c r="AT434" s="17">
        <v>0.30660016881622298</v>
      </c>
      <c r="AU434" s="17">
        <v>0.28872537453838998</v>
      </c>
      <c r="AV434" s="17">
        <v>0.24558107676985899</v>
      </c>
      <c r="AW434" s="17">
        <v>0.24629408112242601</v>
      </c>
      <c r="AX434" s="17">
        <v>0.292164638633507</v>
      </c>
      <c r="AY434" s="17">
        <v>0.30815928842397899</v>
      </c>
      <c r="AZ434" s="17">
        <v>0.27485746482217399</v>
      </c>
      <c r="BA434" s="17">
        <v>0.17793944645395199</v>
      </c>
      <c r="BB434" s="17">
        <v>0.39585269014526703</v>
      </c>
      <c r="BC434" s="17">
        <v>0.180649761451598</v>
      </c>
      <c r="BD434" s="17">
        <v>0.29801909858278602</v>
      </c>
      <c r="BE434" s="17">
        <v>0.34501011303859502</v>
      </c>
      <c r="BF434" s="17">
        <v>0.203674780772095</v>
      </c>
      <c r="BG434" s="17">
        <v>0.20893998918172901</v>
      </c>
    </row>
    <row r="435" spans="2:59" x14ac:dyDescent="0.35">
      <c r="B435" t="s">
        <v>176</v>
      </c>
      <c r="C435" s="17">
        <v>0.135384427552043</v>
      </c>
      <c r="D435" s="17">
        <v>0.12800410438946599</v>
      </c>
      <c r="E435" s="17">
        <v>0.14075764401490801</v>
      </c>
      <c r="F435" s="17"/>
      <c r="G435" s="17">
        <v>0.269834415639298</v>
      </c>
      <c r="H435" s="17">
        <v>0.120014097659841</v>
      </c>
      <c r="I435" s="17">
        <v>0.12828679026759299</v>
      </c>
      <c r="J435" s="17">
        <v>0.14941534386285901</v>
      </c>
      <c r="K435" s="17">
        <v>0.13180643765983499</v>
      </c>
      <c r="L435" s="17">
        <v>9.8630700130634699E-2</v>
      </c>
      <c r="M435" s="17"/>
      <c r="N435" s="17">
        <v>0.12604121717667199</v>
      </c>
      <c r="O435" s="17">
        <v>0.103730244038719</v>
      </c>
      <c r="P435" s="17">
        <v>0.14021398282326999</v>
      </c>
      <c r="Q435" s="17">
        <v>0.15712005187516601</v>
      </c>
      <c r="R435" s="17">
        <v>0.16072598473980501</v>
      </c>
      <c r="S435" s="17"/>
      <c r="T435" s="17">
        <v>0.117948102620983</v>
      </c>
      <c r="U435" s="17">
        <v>0.139775482485782</v>
      </c>
      <c r="V435" s="17"/>
      <c r="W435" s="17">
        <v>0.113007626653106</v>
      </c>
      <c r="X435" s="17">
        <v>0.15086014998810299</v>
      </c>
      <c r="Y435" s="17"/>
      <c r="Z435" s="17">
        <v>0.184473996038474</v>
      </c>
      <c r="AA435" s="17">
        <v>0.10690391214395201</v>
      </c>
      <c r="AB435" s="17">
        <v>9.5582046551093203E-2</v>
      </c>
      <c r="AC435" s="17"/>
      <c r="AD435" s="17">
        <v>0.14318084852423399</v>
      </c>
      <c r="AE435" s="17">
        <v>0.120748780362065</v>
      </c>
      <c r="AF435" s="17"/>
      <c r="AG435" s="17">
        <v>2.8250130239909702E-2</v>
      </c>
      <c r="AH435" s="17">
        <v>7.2571737539049594E-2</v>
      </c>
      <c r="AI435" s="17">
        <v>0.22365789457753499</v>
      </c>
      <c r="AJ435" s="17"/>
      <c r="AK435" s="17">
        <v>0.132364605057021</v>
      </c>
      <c r="AL435" s="17">
        <v>0.13843466517970501</v>
      </c>
      <c r="AM435" s="17">
        <v>0.14434986919218701</v>
      </c>
      <c r="AN435" s="17"/>
      <c r="AO435" s="17">
        <v>8.2464371641198603E-2</v>
      </c>
      <c r="AP435" s="17">
        <v>0.106148902628651</v>
      </c>
      <c r="AQ435" s="17">
        <v>0.18135944853711999</v>
      </c>
      <c r="AR435" s="17"/>
      <c r="AS435" s="17">
        <v>0.18772853200166401</v>
      </c>
      <c r="AT435" s="17">
        <v>0.12958441510250701</v>
      </c>
      <c r="AU435" s="17">
        <v>0.155817684253752</v>
      </c>
      <c r="AV435" s="17">
        <v>0.12329388830306599</v>
      </c>
      <c r="AW435" s="17">
        <v>0.14262989165346099</v>
      </c>
      <c r="AX435" s="17">
        <v>0.18660758197242699</v>
      </c>
      <c r="AY435" s="17">
        <v>0.122806236829458</v>
      </c>
      <c r="AZ435" s="17">
        <v>9.4337693462472297E-2</v>
      </c>
      <c r="BA435" s="17">
        <v>0.13348339767332501</v>
      </c>
      <c r="BB435" s="17">
        <v>8.5273338389563497E-2</v>
      </c>
      <c r="BC435" s="17">
        <v>0.13736182731816299</v>
      </c>
      <c r="BD435" s="17">
        <v>5.93539562923825E-2</v>
      </c>
      <c r="BE435" s="17">
        <v>0</v>
      </c>
      <c r="BF435" s="17">
        <v>7.4902061414137702E-2</v>
      </c>
      <c r="BG435" s="17">
        <v>0.107114352538243</v>
      </c>
    </row>
    <row r="436" spans="2:59" x14ac:dyDescent="0.35">
      <c r="B436" t="s">
        <v>177</v>
      </c>
      <c r="C436" s="17">
        <v>0.13401881026780299</v>
      </c>
      <c r="D436" s="17">
        <v>0.138236715687406</v>
      </c>
      <c r="E436" s="17">
        <v>0.13064162127543399</v>
      </c>
      <c r="F436" s="17"/>
      <c r="G436" s="17">
        <v>0.14115649601562999</v>
      </c>
      <c r="H436" s="17">
        <v>0.131427944566679</v>
      </c>
      <c r="I436" s="17">
        <v>0.16749832929518399</v>
      </c>
      <c r="J436" s="17">
        <v>0.16027497509834801</v>
      </c>
      <c r="K436" s="17">
        <v>0.131109346601091</v>
      </c>
      <c r="L436" s="17">
        <v>9.8776376562013796E-2</v>
      </c>
      <c r="M436" s="17"/>
      <c r="N436" s="17">
        <v>0.143610163581014</v>
      </c>
      <c r="O436" s="17">
        <v>0.13521218733099499</v>
      </c>
      <c r="P436" s="17">
        <v>0.118493392815192</v>
      </c>
      <c r="Q436" s="17">
        <v>0.135651343376194</v>
      </c>
      <c r="R436" s="17">
        <v>0.13302639027002999</v>
      </c>
      <c r="S436" s="17"/>
      <c r="T436" s="17">
        <v>0.143669795754503</v>
      </c>
      <c r="U436" s="17">
        <v>0.13158836648997899</v>
      </c>
      <c r="V436" s="17"/>
      <c r="W436" s="17">
        <v>0.14622819848946</v>
      </c>
      <c r="X436" s="17">
        <v>0.13517469017754699</v>
      </c>
      <c r="Y436" s="17"/>
      <c r="Z436" s="17">
        <v>0.18842729652242199</v>
      </c>
      <c r="AA436" s="17">
        <v>0.12786168680821899</v>
      </c>
      <c r="AB436" s="17">
        <v>7.9099910215288394E-2</v>
      </c>
      <c r="AC436" s="17"/>
      <c r="AD436" s="17">
        <v>0.14279236946902099</v>
      </c>
      <c r="AE436" s="17">
        <v>0.117548853408441</v>
      </c>
      <c r="AF436" s="17"/>
      <c r="AG436" s="17">
        <v>2.0667235779041698E-2</v>
      </c>
      <c r="AH436" s="17">
        <v>3.2663686151207703E-2</v>
      </c>
      <c r="AI436" s="17">
        <v>0.262660559974774</v>
      </c>
      <c r="AJ436" s="17"/>
      <c r="AK436" s="17">
        <v>9.6443695504690605E-2</v>
      </c>
      <c r="AL436" s="17">
        <v>0.13631695794163601</v>
      </c>
      <c r="AM436" s="17">
        <v>0.22165729075520799</v>
      </c>
      <c r="AN436" s="17"/>
      <c r="AO436" s="17">
        <v>8.4778843373711096E-2</v>
      </c>
      <c r="AP436" s="17">
        <v>9.5607076675795294E-2</v>
      </c>
      <c r="AQ436" s="17">
        <v>0.19043469498644899</v>
      </c>
      <c r="AR436" s="17"/>
      <c r="AS436" s="17">
        <v>0.14881162215642799</v>
      </c>
      <c r="AT436" s="17">
        <v>0.152439719034829</v>
      </c>
      <c r="AU436" s="17">
        <v>0.162042777834073</v>
      </c>
      <c r="AV436" s="17">
        <v>0.19345691212946101</v>
      </c>
      <c r="AW436" s="17">
        <v>0.152368993274761</v>
      </c>
      <c r="AX436" s="17">
        <v>0.134533068091581</v>
      </c>
      <c r="AY436" s="17">
        <v>6.5842854271019297E-2</v>
      </c>
      <c r="AZ436" s="17">
        <v>9.0840029562375496E-2</v>
      </c>
      <c r="BA436" s="17">
        <v>0.107006071566889</v>
      </c>
      <c r="BB436" s="17">
        <v>0.12336327198342401</v>
      </c>
      <c r="BC436" s="17">
        <v>0.187693403981744</v>
      </c>
      <c r="BD436" s="17">
        <v>7.6019337444125201E-2</v>
      </c>
      <c r="BE436" s="17">
        <v>0.115646961807415</v>
      </c>
      <c r="BF436" s="17">
        <v>0.106226107991202</v>
      </c>
      <c r="BG436" s="17">
        <v>7.8716201914437206E-2</v>
      </c>
    </row>
    <row r="437" spans="2:59" x14ac:dyDescent="0.35">
      <c r="B437" t="s">
        <v>133</v>
      </c>
      <c r="C437" s="17">
        <v>1.5811118795156301E-2</v>
      </c>
      <c r="D437" s="17">
        <v>1.4795320303706901E-2</v>
      </c>
      <c r="E437" s="17">
        <v>1.68225586276326E-2</v>
      </c>
      <c r="F437" s="17"/>
      <c r="G437" s="17">
        <v>3.8832657705855103E-2</v>
      </c>
      <c r="H437" s="17">
        <v>2.4491104412379099E-2</v>
      </c>
      <c r="I437" s="17">
        <v>2.2322268274967302E-2</v>
      </c>
      <c r="J437" s="17">
        <v>1.18068361805218E-2</v>
      </c>
      <c r="K437" s="17">
        <v>1.7724624408903301E-2</v>
      </c>
      <c r="L437" s="17">
        <v>3.08788143722856E-3</v>
      </c>
      <c r="M437" s="17"/>
      <c r="N437" s="17">
        <v>1.34901521635633E-2</v>
      </c>
      <c r="O437" s="17">
        <v>2.5037174112698998E-2</v>
      </c>
      <c r="P437" s="17">
        <v>1.6916121014238599E-2</v>
      </c>
      <c r="Q437" s="17">
        <v>7.36585150690355E-3</v>
      </c>
      <c r="R437" s="17">
        <v>2.0801053528332E-2</v>
      </c>
      <c r="S437" s="17"/>
      <c r="T437" s="17">
        <v>1.5636230326833301E-2</v>
      </c>
      <c r="U437" s="17">
        <v>1.5855161612362299E-2</v>
      </c>
      <c r="V437" s="17"/>
      <c r="W437" s="17">
        <v>1.54951627112953E-2</v>
      </c>
      <c r="X437" s="17">
        <v>1.31299259154639E-2</v>
      </c>
      <c r="Y437" s="17"/>
      <c r="Z437" s="17">
        <v>3.6770817538113502E-3</v>
      </c>
      <c r="AA437" s="17">
        <v>1.5913560245017E-2</v>
      </c>
      <c r="AB437" s="17">
        <v>7.21318402607445E-3</v>
      </c>
      <c r="AC437" s="17"/>
      <c r="AD437" s="17">
        <v>1.47878303605314E-2</v>
      </c>
      <c r="AE437" s="17">
        <v>1.77320628483538E-2</v>
      </c>
      <c r="AF437" s="17"/>
      <c r="AG437" s="17">
        <v>5.3796768811517704E-3</v>
      </c>
      <c r="AH437" s="17">
        <v>5.9330804477394604E-3</v>
      </c>
      <c r="AI437" s="17">
        <v>6.9684307235967097E-3</v>
      </c>
      <c r="AJ437" s="17"/>
      <c r="AK437" s="17">
        <v>9.1753632889254606E-3</v>
      </c>
      <c r="AL437" s="17">
        <v>7.2879205723730498E-3</v>
      </c>
      <c r="AM437" s="17">
        <v>1.4817281413636901E-2</v>
      </c>
      <c r="AN437" s="17"/>
      <c r="AO437" s="17">
        <v>9.3690371676193995E-3</v>
      </c>
      <c r="AP437" s="17">
        <v>8.3848176945571697E-3</v>
      </c>
      <c r="AQ437" s="17">
        <v>1.32444729764665E-2</v>
      </c>
      <c r="AR437" s="17"/>
      <c r="AS437" s="17">
        <v>7.5374854611915607E-2</v>
      </c>
      <c r="AT437" s="17">
        <v>1.85538108984773E-2</v>
      </c>
      <c r="AU437" s="17">
        <v>0</v>
      </c>
      <c r="AV437" s="17">
        <v>1.8675158196784999E-2</v>
      </c>
      <c r="AW437" s="17">
        <v>0</v>
      </c>
      <c r="AX437" s="17">
        <v>4.1411994502518999E-2</v>
      </c>
      <c r="AY437" s="17">
        <v>0</v>
      </c>
      <c r="AZ437" s="17">
        <v>6.6169738071049297E-3</v>
      </c>
      <c r="BA437" s="17">
        <v>0</v>
      </c>
      <c r="BB437" s="17">
        <v>0</v>
      </c>
      <c r="BC437" s="17">
        <v>0</v>
      </c>
      <c r="BD437" s="17">
        <v>0</v>
      </c>
      <c r="BE437" s="17">
        <v>0</v>
      </c>
      <c r="BF437" s="17">
        <v>0</v>
      </c>
      <c r="BG437" s="17">
        <v>0</v>
      </c>
    </row>
    <row r="438" spans="2:59" x14ac:dyDescent="0.35">
      <c r="B438" t="s">
        <v>118</v>
      </c>
      <c r="C438" s="17">
        <v>0.44548524445571502</v>
      </c>
      <c r="D438" s="17">
        <v>0.49846871059512599</v>
      </c>
      <c r="E438" s="17">
        <v>0.395902173158385</v>
      </c>
      <c r="F438" s="17"/>
      <c r="G438" s="17">
        <v>0.32084102189504599</v>
      </c>
      <c r="H438" s="17">
        <v>0.39964461193131501</v>
      </c>
      <c r="I438" s="17">
        <v>0.31719364298105601</v>
      </c>
      <c r="J438" s="17">
        <v>0.43416507713631702</v>
      </c>
      <c r="K438" s="17">
        <v>0.4656080922584</v>
      </c>
      <c r="L438" s="17">
        <v>0.56786882294669805</v>
      </c>
      <c r="M438" s="17"/>
      <c r="N438" s="17">
        <v>0.46339024055401301</v>
      </c>
      <c r="O438" s="17">
        <v>0.45523934352225398</v>
      </c>
      <c r="P438" s="17">
        <v>0.44577620536180101</v>
      </c>
      <c r="Q438" s="17">
        <v>0.41865556486307798</v>
      </c>
      <c r="R438" s="17">
        <v>0.43984306003325802</v>
      </c>
      <c r="S438" s="17"/>
      <c r="T438" s="17">
        <v>0.468657099342704</v>
      </c>
      <c r="U438" s="17">
        <v>0.43964978955752498</v>
      </c>
      <c r="V438" s="17"/>
      <c r="W438" s="17">
        <v>0.477845947923212</v>
      </c>
      <c r="X438" s="17">
        <v>0.420872545217295</v>
      </c>
      <c r="Y438" s="17"/>
      <c r="Z438" s="17">
        <v>0.33977673989712298</v>
      </c>
      <c r="AA438" s="17">
        <v>0.418946259684922</v>
      </c>
      <c r="AB438" s="17">
        <v>0.58754987398237302</v>
      </c>
      <c r="AC438" s="17"/>
      <c r="AD438" s="17">
        <v>0.44325948877228699</v>
      </c>
      <c r="AE438" s="17">
        <v>0.449663491760464</v>
      </c>
      <c r="AF438" s="17"/>
      <c r="AG438" s="17">
        <v>0.79719514222368004</v>
      </c>
      <c r="AH438" s="17">
        <v>0.58574827877795599</v>
      </c>
      <c r="AI438" s="17">
        <v>0.24209339247193801</v>
      </c>
      <c r="AJ438" s="17"/>
      <c r="AK438" s="17">
        <v>0.55523825250021797</v>
      </c>
      <c r="AL438" s="17">
        <v>0.42721770755884098</v>
      </c>
      <c r="AM438" s="17">
        <v>0.33806177169215301</v>
      </c>
      <c r="AN438" s="17"/>
      <c r="AO438" s="17">
        <v>0.64533661758549798</v>
      </c>
      <c r="AP438" s="17">
        <v>0.48763044830084401</v>
      </c>
      <c r="AQ438" s="17">
        <v>0.377889527375387</v>
      </c>
      <c r="AR438" s="17"/>
      <c r="AS438" s="17">
        <v>0.35561722840548099</v>
      </c>
      <c r="AT438" s="17">
        <v>0.39282188614796398</v>
      </c>
      <c r="AU438" s="17">
        <v>0.39341416337378499</v>
      </c>
      <c r="AV438" s="17">
        <v>0.41899296460082902</v>
      </c>
      <c r="AW438" s="17">
        <v>0.45870703394935203</v>
      </c>
      <c r="AX438" s="17">
        <v>0.34528271679996703</v>
      </c>
      <c r="AY438" s="17">
        <v>0.503191620475544</v>
      </c>
      <c r="AZ438" s="17">
        <v>0.53334783834587296</v>
      </c>
      <c r="BA438" s="17">
        <v>0.58157108430583404</v>
      </c>
      <c r="BB438" s="17">
        <v>0.395510699481745</v>
      </c>
      <c r="BC438" s="17">
        <v>0.49429500724849601</v>
      </c>
      <c r="BD438" s="17">
        <v>0.56660760768070695</v>
      </c>
      <c r="BE438" s="17">
        <v>0.53934292515398996</v>
      </c>
      <c r="BF438" s="17">
        <v>0.61519704982256496</v>
      </c>
      <c r="BG438" s="17">
        <v>0.60522945636559</v>
      </c>
    </row>
    <row r="439" spans="2:59" x14ac:dyDescent="0.35">
      <c r="B439" t="s">
        <v>119</v>
      </c>
      <c r="C439" s="17">
        <v>0.26940323781984599</v>
      </c>
      <c r="D439" s="17">
        <v>0.266240820076872</v>
      </c>
      <c r="E439" s="17">
        <v>0.27139926529034197</v>
      </c>
      <c r="F439" s="17"/>
      <c r="G439" s="17">
        <v>0.41099091165492802</v>
      </c>
      <c r="H439" s="17">
        <v>0.25144204222652</v>
      </c>
      <c r="I439" s="17">
        <v>0.29578511956277798</v>
      </c>
      <c r="J439" s="17">
        <v>0.30969031896120702</v>
      </c>
      <c r="K439" s="17">
        <v>0.26291578426092499</v>
      </c>
      <c r="L439" s="17">
        <v>0.19740707669264901</v>
      </c>
      <c r="M439" s="17"/>
      <c r="N439" s="17">
        <v>0.26965138075768602</v>
      </c>
      <c r="O439" s="17">
        <v>0.23894243136971399</v>
      </c>
      <c r="P439" s="17">
        <v>0.25870737563846302</v>
      </c>
      <c r="Q439" s="17">
        <v>0.29277139525135898</v>
      </c>
      <c r="R439" s="17">
        <v>0.29375237500983498</v>
      </c>
      <c r="S439" s="17"/>
      <c r="T439" s="17">
        <v>0.26161789837548499</v>
      </c>
      <c r="U439" s="17">
        <v>0.27136384897576099</v>
      </c>
      <c r="V439" s="17"/>
      <c r="W439" s="17">
        <v>0.25923582514256499</v>
      </c>
      <c r="X439" s="17">
        <v>0.28603484016565001</v>
      </c>
      <c r="Y439" s="17"/>
      <c r="Z439" s="17">
        <v>0.37290129256089599</v>
      </c>
      <c r="AA439" s="17">
        <v>0.234765598952171</v>
      </c>
      <c r="AB439" s="17">
        <v>0.17468195676638201</v>
      </c>
      <c r="AC439" s="17"/>
      <c r="AD439" s="17">
        <v>0.28597321799325498</v>
      </c>
      <c r="AE439" s="17">
        <v>0.238297633770506</v>
      </c>
      <c r="AF439" s="17"/>
      <c r="AG439" s="17">
        <v>4.89173660189514E-2</v>
      </c>
      <c r="AH439" s="17">
        <v>0.105235423690257</v>
      </c>
      <c r="AI439" s="17">
        <v>0.48631845455230899</v>
      </c>
      <c r="AJ439" s="17"/>
      <c r="AK439" s="17">
        <v>0.228808300561711</v>
      </c>
      <c r="AL439" s="17">
        <v>0.27475162312134099</v>
      </c>
      <c r="AM439" s="17">
        <v>0.36600715994739502</v>
      </c>
      <c r="AN439" s="17"/>
      <c r="AO439" s="17">
        <v>0.16724321501490999</v>
      </c>
      <c r="AP439" s="17">
        <v>0.201755979304446</v>
      </c>
      <c r="AQ439" s="17">
        <v>0.37179414352356899</v>
      </c>
      <c r="AR439" s="17"/>
      <c r="AS439" s="17">
        <v>0.33654015415809202</v>
      </c>
      <c r="AT439" s="17">
        <v>0.28202413413733601</v>
      </c>
      <c r="AU439" s="17">
        <v>0.31786046208782498</v>
      </c>
      <c r="AV439" s="17">
        <v>0.31675080043252601</v>
      </c>
      <c r="AW439" s="17">
        <v>0.29499888492822102</v>
      </c>
      <c r="AX439" s="17">
        <v>0.32114065006400699</v>
      </c>
      <c r="AY439" s="17">
        <v>0.18864909110047701</v>
      </c>
      <c r="AZ439" s="17">
        <v>0.185177723024848</v>
      </c>
      <c r="BA439" s="17">
        <v>0.240489469240214</v>
      </c>
      <c r="BB439" s="17">
        <v>0.208636610372988</v>
      </c>
      <c r="BC439" s="17">
        <v>0.32505523129990599</v>
      </c>
      <c r="BD439" s="17">
        <v>0.135373293736508</v>
      </c>
      <c r="BE439" s="17">
        <v>0.115646961807415</v>
      </c>
      <c r="BF439" s="17">
        <v>0.18112816940533999</v>
      </c>
      <c r="BG439" s="17">
        <v>0.18583055445268101</v>
      </c>
    </row>
    <row r="440" spans="2:59" x14ac:dyDescent="0.35">
      <c r="B440" t="s">
        <v>120</v>
      </c>
      <c r="C440" s="17">
        <v>0.17608200663586901</v>
      </c>
      <c r="D440" s="17">
        <v>0.23222789051825399</v>
      </c>
      <c r="E440" s="17">
        <v>0.12450290786804399</v>
      </c>
      <c r="F440" s="17"/>
      <c r="G440" s="17">
        <v>-9.0149889759881904E-2</v>
      </c>
      <c r="H440" s="17">
        <v>0.14820256970479501</v>
      </c>
      <c r="I440" s="17">
        <v>2.1408523418278199E-2</v>
      </c>
      <c r="J440" s="17">
        <v>0.12447475817511</v>
      </c>
      <c r="K440" s="17">
        <v>0.20269230799747401</v>
      </c>
      <c r="L440" s="17">
        <v>0.37046174625404898</v>
      </c>
      <c r="M440" s="17"/>
      <c r="N440" s="17">
        <v>0.19373885979632699</v>
      </c>
      <c r="O440" s="17">
        <v>0.21629691215253999</v>
      </c>
      <c r="P440" s="17">
        <v>0.18706882972333899</v>
      </c>
      <c r="Q440" s="17">
        <v>0.125884169611718</v>
      </c>
      <c r="R440" s="17">
        <v>0.14609068502342301</v>
      </c>
      <c r="S440" s="17"/>
      <c r="T440" s="17">
        <v>0.20703920096721901</v>
      </c>
      <c r="U440" s="17">
        <v>0.16828594058176399</v>
      </c>
      <c r="V440" s="17"/>
      <c r="W440" s="17">
        <v>0.21861012278064701</v>
      </c>
      <c r="X440" s="17">
        <v>0.134837705051645</v>
      </c>
      <c r="Y440" s="17"/>
      <c r="Z440" s="17">
        <v>-3.31245526637736E-2</v>
      </c>
      <c r="AA440" s="17">
        <v>0.18418066073275099</v>
      </c>
      <c r="AB440" s="17">
        <v>0.41286791721599198</v>
      </c>
      <c r="AC440" s="17"/>
      <c r="AD440" s="17">
        <v>0.15728627077903301</v>
      </c>
      <c r="AE440" s="17">
        <v>0.21136585798995799</v>
      </c>
      <c r="AF440" s="17"/>
      <c r="AG440" s="17">
        <v>0.74827777620472902</v>
      </c>
      <c r="AH440" s="17">
        <v>0.48051285508769898</v>
      </c>
      <c r="AI440" s="17">
        <v>-0.24422506208037101</v>
      </c>
      <c r="AJ440" s="17"/>
      <c r="AK440" s="17">
        <v>0.32642995193850599</v>
      </c>
      <c r="AL440" s="17">
        <v>0.15246608443750101</v>
      </c>
      <c r="AM440" s="17">
        <v>-2.7945388255242402E-2</v>
      </c>
      <c r="AN440" s="17"/>
      <c r="AO440" s="17">
        <v>0.47809340257058902</v>
      </c>
      <c r="AP440" s="17">
        <v>0.28587446899639701</v>
      </c>
      <c r="AQ440" s="17">
        <v>6.0953838518171804E-3</v>
      </c>
      <c r="AR440" s="17"/>
      <c r="AS440" s="17">
        <v>1.9077074247389102E-2</v>
      </c>
      <c r="AT440" s="17">
        <v>0.110797752010628</v>
      </c>
      <c r="AU440" s="17">
        <v>7.5553701285959896E-2</v>
      </c>
      <c r="AV440" s="17">
        <v>0.10224216416830301</v>
      </c>
      <c r="AW440" s="17">
        <v>0.16370814902113101</v>
      </c>
      <c r="AX440" s="17">
        <v>2.4142066735959401E-2</v>
      </c>
      <c r="AY440" s="17">
        <v>0.31454252937506599</v>
      </c>
      <c r="AZ440" s="17">
        <v>0.34817011532102499</v>
      </c>
      <c r="BA440" s="17">
        <v>0.34108161506562001</v>
      </c>
      <c r="BB440" s="17">
        <v>0.186874089108757</v>
      </c>
      <c r="BC440" s="17">
        <v>0.16923977594858999</v>
      </c>
      <c r="BD440" s="17">
        <v>0.43123431394419898</v>
      </c>
      <c r="BE440" s="17">
        <v>0.423695963346575</v>
      </c>
      <c r="BF440" s="17">
        <v>0.43406888041722502</v>
      </c>
      <c r="BG440" s="17">
        <v>0.41939890191290902</v>
      </c>
    </row>
    <row r="441" spans="2:59" x14ac:dyDescent="0.35">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row>
    <row r="442" spans="2:59" x14ac:dyDescent="0.35">
      <c r="B442" s="6" t="s">
        <v>219</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row>
    <row r="443" spans="2:59" x14ac:dyDescent="0.35">
      <c r="B443" s="24" t="s">
        <v>86</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row>
    <row r="444" spans="2:59" x14ac:dyDescent="0.35">
      <c r="B444" t="s">
        <v>174</v>
      </c>
      <c r="C444" s="17">
        <v>0.35124837626128802</v>
      </c>
      <c r="D444" s="17">
        <v>0.29451524555408398</v>
      </c>
      <c r="E444" s="17">
        <v>0.40348714130031599</v>
      </c>
      <c r="F444" s="17"/>
      <c r="G444" s="17">
        <v>0.30011537696483298</v>
      </c>
      <c r="H444" s="17">
        <v>0.29248880565855301</v>
      </c>
      <c r="I444" s="17">
        <v>0.35253517367937298</v>
      </c>
      <c r="J444" s="17">
        <v>0.38029548718189299</v>
      </c>
      <c r="K444" s="17">
        <v>0.342957206341862</v>
      </c>
      <c r="L444" s="17">
        <v>0.377481205668246</v>
      </c>
      <c r="M444" s="17"/>
      <c r="N444" s="17">
        <v>0.34144586531569798</v>
      </c>
      <c r="O444" s="17">
        <v>0.35659470224957301</v>
      </c>
      <c r="P444" s="17">
        <v>0.304778494580285</v>
      </c>
      <c r="Q444" s="17">
        <v>0.400338913418953</v>
      </c>
      <c r="R444" s="17">
        <v>0.34685273252847298</v>
      </c>
      <c r="S444" s="17"/>
      <c r="T444" s="17">
        <v>0.30433815976307799</v>
      </c>
      <c r="U444" s="17">
        <v>0.36306195156523802</v>
      </c>
      <c r="V444" s="17"/>
      <c r="W444" s="17">
        <v>0.34953317102575698</v>
      </c>
      <c r="X444" s="17">
        <v>0.34081095259680499</v>
      </c>
      <c r="Y444" s="17"/>
      <c r="Z444" s="17">
        <v>0.20723749855845999</v>
      </c>
      <c r="AA444" s="17">
        <v>0.34136987397935198</v>
      </c>
      <c r="AB444" s="17">
        <v>0.48123292501436798</v>
      </c>
      <c r="AC444" s="17"/>
      <c r="AD444" s="17">
        <v>0.32660621061717199</v>
      </c>
      <c r="AE444" s="17">
        <v>0.39750729989441203</v>
      </c>
      <c r="AF444" s="17"/>
      <c r="AG444" s="17">
        <v>0.48491707781197901</v>
      </c>
      <c r="AH444" s="17">
        <v>0.35143019656346303</v>
      </c>
      <c r="AI444" s="17">
        <v>0.328298875634637</v>
      </c>
      <c r="AJ444" s="17"/>
      <c r="AK444" s="17">
        <v>0.32073889973018499</v>
      </c>
      <c r="AL444" s="17">
        <v>0.33989131492144797</v>
      </c>
      <c r="AM444" s="17">
        <v>0.489942822107924</v>
      </c>
      <c r="AN444" s="17"/>
      <c r="AO444" s="17">
        <v>0.28240303363554797</v>
      </c>
      <c r="AP444" s="17">
        <v>0.33112224940837098</v>
      </c>
      <c r="AQ444" s="17">
        <v>0.39648970154679403</v>
      </c>
      <c r="AR444" s="17"/>
      <c r="AS444" s="17">
        <v>0.35959814393399803</v>
      </c>
      <c r="AT444" s="17">
        <v>0.33444417736077597</v>
      </c>
      <c r="AU444" s="17">
        <v>0.37254044803014602</v>
      </c>
      <c r="AV444" s="17">
        <v>0.37945985806629101</v>
      </c>
      <c r="AW444" s="17">
        <v>0.43349737399241101</v>
      </c>
      <c r="AX444" s="17">
        <v>0.29500969972876601</v>
      </c>
      <c r="AY444" s="17">
        <v>0.335715136091219</v>
      </c>
      <c r="AZ444" s="17">
        <v>0.327732628158102</v>
      </c>
      <c r="BA444" s="17">
        <v>0.31167654336512701</v>
      </c>
      <c r="BB444" s="17">
        <v>0.30235465877080397</v>
      </c>
      <c r="BC444" s="17">
        <v>0.37463771780294902</v>
      </c>
      <c r="BD444" s="17">
        <v>0.27978308962442899</v>
      </c>
      <c r="BE444" s="17">
        <v>0.26151184809250799</v>
      </c>
      <c r="BF444" s="17">
        <v>0.26029395106597603</v>
      </c>
      <c r="BG444" s="17">
        <v>0.26546293446736502</v>
      </c>
    </row>
    <row r="445" spans="2:59" x14ac:dyDescent="0.35">
      <c r="B445" t="s">
        <v>175</v>
      </c>
      <c r="C445" s="17">
        <v>0.29651845438295898</v>
      </c>
      <c r="D445" s="17">
        <v>0.32446096212855202</v>
      </c>
      <c r="E445" s="17">
        <v>0.26964938355058699</v>
      </c>
      <c r="F445" s="17"/>
      <c r="G445" s="17">
        <v>0.25422608130242702</v>
      </c>
      <c r="H445" s="17">
        <v>0.34806999569253</v>
      </c>
      <c r="I445" s="17">
        <v>0.33296738325659397</v>
      </c>
      <c r="J445" s="17">
        <v>0.29171362913389698</v>
      </c>
      <c r="K445" s="17">
        <v>0.28629779716650899</v>
      </c>
      <c r="L445" s="17">
        <v>0.275826632262756</v>
      </c>
      <c r="M445" s="17"/>
      <c r="N445" s="17">
        <v>0.31349647070568698</v>
      </c>
      <c r="O445" s="17">
        <v>0.29360664425574201</v>
      </c>
      <c r="P445" s="17">
        <v>0.33589777586272801</v>
      </c>
      <c r="Q445" s="17">
        <v>0.282231315870559</v>
      </c>
      <c r="R445" s="17">
        <v>0.21797050651555999</v>
      </c>
      <c r="S445" s="17"/>
      <c r="T445" s="17">
        <v>0.28760779152522098</v>
      </c>
      <c r="U445" s="17">
        <v>0.29876245994370898</v>
      </c>
      <c r="V445" s="17"/>
      <c r="W445" s="17">
        <v>0.29383791358227201</v>
      </c>
      <c r="X445" s="17">
        <v>0.30531942016642799</v>
      </c>
      <c r="Y445" s="17"/>
      <c r="Z445" s="17">
        <v>0.269404804322674</v>
      </c>
      <c r="AA445" s="17">
        <v>0.32857026483835799</v>
      </c>
      <c r="AB445" s="17">
        <v>0.31672011695002</v>
      </c>
      <c r="AC445" s="17"/>
      <c r="AD445" s="17">
        <v>0.28072984730203498</v>
      </c>
      <c r="AE445" s="17">
        <v>0.326157244243308</v>
      </c>
      <c r="AF445" s="17"/>
      <c r="AG445" s="17">
        <v>0.29052379253524702</v>
      </c>
      <c r="AH445" s="17">
        <v>0.35949787876736999</v>
      </c>
      <c r="AI445" s="17">
        <v>0.25495158741528701</v>
      </c>
      <c r="AJ445" s="17"/>
      <c r="AK445" s="17">
        <v>0.29444672060327898</v>
      </c>
      <c r="AL445" s="17">
        <v>0.32020504632119901</v>
      </c>
      <c r="AM445" s="17">
        <v>0.25917228752636101</v>
      </c>
      <c r="AN445" s="17"/>
      <c r="AO445" s="17">
        <v>0.30712420591702599</v>
      </c>
      <c r="AP445" s="17">
        <v>0.30249625103698002</v>
      </c>
      <c r="AQ445" s="17">
        <v>0.29673064535997901</v>
      </c>
      <c r="AR445" s="17"/>
      <c r="AS445" s="17">
        <v>0.16993876714622599</v>
      </c>
      <c r="AT445" s="17">
        <v>0.21839093245691901</v>
      </c>
      <c r="AU445" s="17">
        <v>0.246677786217504</v>
      </c>
      <c r="AV445" s="17">
        <v>0.26335681490632001</v>
      </c>
      <c r="AW445" s="17">
        <v>0.27636015469295699</v>
      </c>
      <c r="AX445" s="17">
        <v>0.428733868986865</v>
      </c>
      <c r="AY445" s="17">
        <v>0.33801861075437001</v>
      </c>
      <c r="AZ445" s="17">
        <v>0.36962855605669698</v>
      </c>
      <c r="BA445" s="17">
        <v>0.47110170488560299</v>
      </c>
      <c r="BB445" s="17">
        <v>0.41246729460555998</v>
      </c>
      <c r="BC445" s="17">
        <v>0.19849419050289899</v>
      </c>
      <c r="BD445" s="17">
        <v>0.29582754700320701</v>
      </c>
      <c r="BE445" s="17">
        <v>0.50828892933690195</v>
      </c>
      <c r="BF445" s="17">
        <v>0.140048174224914</v>
      </c>
      <c r="BG445" s="17">
        <v>0.415450165397451</v>
      </c>
    </row>
    <row r="446" spans="2:59" x14ac:dyDescent="0.35">
      <c r="B446" t="s">
        <v>113</v>
      </c>
      <c r="C446" s="17">
        <v>0.221194950938154</v>
      </c>
      <c r="D446" s="17">
        <v>0.24349380545732899</v>
      </c>
      <c r="E446" s="17">
        <v>0.20133301669943501</v>
      </c>
      <c r="F446" s="17"/>
      <c r="G446" s="17">
        <v>0.244052523231368</v>
      </c>
      <c r="H446" s="17">
        <v>0.196502721408093</v>
      </c>
      <c r="I446" s="17">
        <v>0.233254848801522</v>
      </c>
      <c r="J446" s="17">
        <v>0.18719686281739201</v>
      </c>
      <c r="K446" s="17">
        <v>0.23621847458542</v>
      </c>
      <c r="L446" s="17">
        <v>0.23307704835936</v>
      </c>
      <c r="M446" s="17"/>
      <c r="N446" s="17">
        <v>0.192864099723219</v>
      </c>
      <c r="O446" s="17">
        <v>0.233057803876041</v>
      </c>
      <c r="P446" s="17">
        <v>0.24379093051439801</v>
      </c>
      <c r="Q446" s="17">
        <v>0.22193084554322501</v>
      </c>
      <c r="R446" s="17">
        <v>0.227138692416988</v>
      </c>
      <c r="S446" s="17"/>
      <c r="T446" s="17">
        <v>0.21158581947252</v>
      </c>
      <c r="U446" s="17">
        <v>0.22361485446128401</v>
      </c>
      <c r="V446" s="17"/>
      <c r="W446" s="17">
        <v>0.238234020733221</v>
      </c>
      <c r="X446" s="17">
        <v>0.214079123068984</v>
      </c>
      <c r="Y446" s="17"/>
      <c r="Z446" s="17">
        <v>0.299522738413036</v>
      </c>
      <c r="AA446" s="17">
        <v>0.220166114492994</v>
      </c>
      <c r="AB446" s="17">
        <v>0.14256083058966801</v>
      </c>
      <c r="AC446" s="17"/>
      <c r="AD446" s="17">
        <v>0.237824676006512</v>
      </c>
      <c r="AE446" s="17">
        <v>0.18997719219539899</v>
      </c>
      <c r="AF446" s="17"/>
      <c r="AG446" s="17">
        <v>0.15230124665537401</v>
      </c>
      <c r="AH446" s="17">
        <v>0.21635046759337601</v>
      </c>
      <c r="AI446" s="17">
        <v>0.23108781043632201</v>
      </c>
      <c r="AJ446" s="17"/>
      <c r="AK446" s="17">
        <v>0.24369045922187699</v>
      </c>
      <c r="AL446" s="17">
        <v>0.21332979104363201</v>
      </c>
      <c r="AM446" s="17">
        <v>0.15054055007380901</v>
      </c>
      <c r="AN446" s="17"/>
      <c r="AO446" s="17">
        <v>0.25618936679402399</v>
      </c>
      <c r="AP446" s="17">
        <v>0.23673653175859399</v>
      </c>
      <c r="AQ446" s="17">
        <v>0.18575960817220599</v>
      </c>
      <c r="AR446" s="17"/>
      <c r="AS446" s="17">
        <v>0.29984423306098201</v>
      </c>
      <c r="AT446" s="17">
        <v>0.29950399718007797</v>
      </c>
      <c r="AU446" s="17">
        <v>0.164119273857222</v>
      </c>
      <c r="AV446" s="17">
        <v>0.244132083753339</v>
      </c>
      <c r="AW446" s="17">
        <v>0.182508601179176</v>
      </c>
      <c r="AX446" s="17">
        <v>0.16430158198320499</v>
      </c>
      <c r="AY446" s="17">
        <v>0.21864273623036201</v>
      </c>
      <c r="AZ446" s="17">
        <v>0.20669231424746701</v>
      </c>
      <c r="BA446" s="17">
        <v>0.16117666404731801</v>
      </c>
      <c r="BB446" s="17">
        <v>0.20483055959278601</v>
      </c>
      <c r="BC446" s="17">
        <v>0.31462003239933001</v>
      </c>
      <c r="BD446" s="17">
        <v>0.27823835484134002</v>
      </c>
      <c r="BE446" s="17">
        <v>0</v>
      </c>
      <c r="BF446" s="17">
        <v>0.39750260020061101</v>
      </c>
      <c r="BG446" s="17">
        <v>0.11442194955072001</v>
      </c>
    </row>
    <row r="447" spans="2:59" x14ac:dyDescent="0.35">
      <c r="B447" t="s">
        <v>176</v>
      </c>
      <c r="C447" s="17">
        <v>8.2262561567290296E-2</v>
      </c>
      <c r="D447" s="17">
        <v>9.4252352391730507E-2</v>
      </c>
      <c r="E447" s="17">
        <v>7.1431990485573693E-2</v>
      </c>
      <c r="F447" s="17"/>
      <c r="G447" s="17">
        <v>0.126693013474942</v>
      </c>
      <c r="H447" s="17">
        <v>0.102003448306005</v>
      </c>
      <c r="I447" s="17">
        <v>5.22801634009303E-2</v>
      </c>
      <c r="J447" s="17">
        <v>8.4179849492213105E-2</v>
      </c>
      <c r="K447" s="17">
        <v>8.5014874552926098E-2</v>
      </c>
      <c r="L447" s="17">
        <v>7.3266186287193197E-2</v>
      </c>
      <c r="M447" s="17"/>
      <c r="N447" s="17">
        <v>9.4590078224298296E-2</v>
      </c>
      <c r="O447" s="17">
        <v>5.21736548034408E-2</v>
      </c>
      <c r="P447" s="17">
        <v>7.3579832620181307E-2</v>
      </c>
      <c r="Q447" s="17">
        <v>7.17001413168976E-2</v>
      </c>
      <c r="R447" s="17">
        <v>0.14421649598052699</v>
      </c>
      <c r="S447" s="17"/>
      <c r="T447" s="17">
        <v>0.142014190934073</v>
      </c>
      <c r="U447" s="17">
        <v>6.7215085223088306E-2</v>
      </c>
      <c r="V447" s="17"/>
      <c r="W447" s="17">
        <v>7.5400374795140501E-2</v>
      </c>
      <c r="X447" s="17">
        <v>8.8773345221556998E-2</v>
      </c>
      <c r="Y447" s="17"/>
      <c r="Z447" s="17">
        <v>0.135550103135927</v>
      </c>
      <c r="AA447" s="17">
        <v>8.2177791356609894E-2</v>
      </c>
      <c r="AB447" s="17">
        <v>3.6363160079682398E-2</v>
      </c>
      <c r="AC447" s="17"/>
      <c r="AD447" s="17">
        <v>0.104922525824564</v>
      </c>
      <c r="AE447" s="17">
        <v>3.9724678686170002E-2</v>
      </c>
      <c r="AF447" s="17"/>
      <c r="AG447" s="17">
        <v>4.24052576288566E-2</v>
      </c>
      <c r="AH447" s="17">
        <v>4.86922084198897E-2</v>
      </c>
      <c r="AI447" s="17">
        <v>0.118118696351386</v>
      </c>
      <c r="AJ447" s="17"/>
      <c r="AK447" s="17">
        <v>8.1705742793300395E-2</v>
      </c>
      <c r="AL447" s="17">
        <v>8.7639800469194798E-2</v>
      </c>
      <c r="AM447" s="17">
        <v>6.8758641845638804E-2</v>
      </c>
      <c r="AN447" s="17"/>
      <c r="AO447" s="17">
        <v>7.1742249941599806E-2</v>
      </c>
      <c r="AP447" s="17">
        <v>9.3037323433392397E-2</v>
      </c>
      <c r="AQ447" s="17">
        <v>7.37411208653867E-2</v>
      </c>
      <c r="AR447" s="17"/>
      <c r="AS447" s="17">
        <v>8.3008976896131903E-2</v>
      </c>
      <c r="AT447" s="17">
        <v>0.105416443817502</v>
      </c>
      <c r="AU447" s="17">
        <v>8.4140534253679303E-2</v>
      </c>
      <c r="AV447" s="17">
        <v>4.51695933705238E-2</v>
      </c>
      <c r="AW447" s="17">
        <v>6.8787135584726003E-2</v>
      </c>
      <c r="AX447" s="17">
        <v>4.7729858100573001E-2</v>
      </c>
      <c r="AY447" s="17">
        <v>6.2188320262335797E-2</v>
      </c>
      <c r="AZ447" s="17">
        <v>8.2877654294696207E-2</v>
      </c>
      <c r="BA447" s="17">
        <v>5.6045087701951497E-2</v>
      </c>
      <c r="BB447" s="17">
        <v>8.0347487030850206E-2</v>
      </c>
      <c r="BC447" s="17">
        <v>5.3666457804363098E-2</v>
      </c>
      <c r="BD447" s="17">
        <v>9.9199239582419302E-2</v>
      </c>
      <c r="BE447" s="17">
        <v>0.23019922257059</v>
      </c>
      <c r="BF447" s="17">
        <v>0.20215527450849899</v>
      </c>
      <c r="BG447" s="17">
        <v>0.20466495058446399</v>
      </c>
    </row>
    <row r="448" spans="2:59" x14ac:dyDescent="0.35">
      <c r="B448" t="s">
        <v>177</v>
      </c>
      <c r="C448" s="17">
        <v>3.8356523999622201E-2</v>
      </c>
      <c r="D448" s="17">
        <v>3.3202266930431101E-2</v>
      </c>
      <c r="E448" s="17">
        <v>4.3316163955409E-2</v>
      </c>
      <c r="F448" s="17"/>
      <c r="G448" s="17">
        <v>4.8671863646883397E-2</v>
      </c>
      <c r="H448" s="17">
        <v>4.64470478089603E-2</v>
      </c>
      <c r="I448" s="17">
        <v>2.3508902251713301E-2</v>
      </c>
      <c r="J448" s="17">
        <v>3.1463227319846902E-2</v>
      </c>
      <c r="K448" s="17">
        <v>4.4874080829807803E-2</v>
      </c>
      <c r="L448" s="17">
        <v>4.0348927422445301E-2</v>
      </c>
      <c r="M448" s="17"/>
      <c r="N448" s="17">
        <v>4.7840527950276997E-2</v>
      </c>
      <c r="O448" s="17">
        <v>4.4924766870685098E-2</v>
      </c>
      <c r="P448" s="17">
        <v>4.1952966422408297E-2</v>
      </c>
      <c r="Q448" s="17">
        <v>2.1426803084627698E-2</v>
      </c>
      <c r="R448" s="17">
        <v>3.2306842773655697E-2</v>
      </c>
      <c r="S448" s="17"/>
      <c r="T448" s="17">
        <v>4.8233275881475503E-2</v>
      </c>
      <c r="U448" s="17">
        <v>3.58692246259526E-2</v>
      </c>
      <c r="V448" s="17"/>
      <c r="W448" s="17">
        <v>3.8299403270950702E-2</v>
      </c>
      <c r="X448" s="17">
        <v>3.99669126574713E-2</v>
      </c>
      <c r="Y448" s="17"/>
      <c r="Z448" s="17">
        <v>8.2980741143078907E-2</v>
      </c>
      <c r="AA448" s="17">
        <v>2.4944004915009699E-2</v>
      </c>
      <c r="AB448" s="17">
        <v>1.5485128074990201E-2</v>
      </c>
      <c r="AC448" s="17"/>
      <c r="AD448" s="17">
        <v>4.5232405314426599E-2</v>
      </c>
      <c r="AE448" s="17">
        <v>2.5448938146756198E-2</v>
      </c>
      <c r="AF448" s="17"/>
      <c r="AG448" s="17">
        <v>1.8173162609978401E-2</v>
      </c>
      <c r="AH448" s="17">
        <v>2.3153799924876799E-2</v>
      </c>
      <c r="AI448" s="17">
        <v>6.0006201237652101E-2</v>
      </c>
      <c r="AJ448" s="17"/>
      <c r="AK448" s="17">
        <v>5.3400362059483501E-2</v>
      </c>
      <c r="AL448" s="17">
        <v>3.6059007935936097E-2</v>
      </c>
      <c r="AM448" s="17">
        <v>2.5958347504558599E-2</v>
      </c>
      <c r="AN448" s="17"/>
      <c r="AO448" s="17">
        <v>5.36650732357008E-2</v>
      </c>
      <c r="AP448" s="17">
        <v>3.5631612970588103E-2</v>
      </c>
      <c r="AQ448" s="17">
        <v>4.1604818378508497E-2</v>
      </c>
      <c r="AR448" s="17"/>
      <c r="AS448" s="17">
        <v>4.3137892705856599E-2</v>
      </c>
      <c r="AT448" s="17">
        <v>3.6127584812633999E-2</v>
      </c>
      <c r="AU448" s="17">
        <v>0.116915585566559</v>
      </c>
      <c r="AV448" s="17">
        <v>6.7881649903526006E-2</v>
      </c>
      <c r="AW448" s="17">
        <v>3.8846734550730601E-2</v>
      </c>
      <c r="AX448" s="17">
        <v>2.2973666068743601E-2</v>
      </c>
      <c r="AY448" s="17">
        <v>4.5435196661713098E-2</v>
      </c>
      <c r="AZ448" s="17">
        <v>6.4518734359335301E-3</v>
      </c>
      <c r="BA448" s="17">
        <v>0</v>
      </c>
      <c r="BB448" s="17">
        <v>0</v>
      </c>
      <c r="BC448" s="17">
        <v>5.8581601490459302E-2</v>
      </c>
      <c r="BD448" s="17">
        <v>4.6951768948603798E-2</v>
      </c>
      <c r="BE448" s="17">
        <v>0</v>
      </c>
      <c r="BF448" s="17">
        <v>0</v>
      </c>
      <c r="BG448" s="17">
        <v>0</v>
      </c>
    </row>
    <row r="449" spans="2:59" x14ac:dyDescent="0.35">
      <c r="B449" t="s">
        <v>133</v>
      </c>
      <c r="C449" s="17">
        <v>1.04191328506871E-2</v>
      </c>
      <c r="D449" s="17">
        <v>1.0075367537873E-2</v>
      </c>
      <c r="E449" s="17">
        <v>1.07823040086796E-2</v>
      </c>
      <c r="F449" s="17"/>
      <c r="G449" s="17">
        <v>2.6241141379545599E-2</v>
      </c>
      <c r="H449" s="17">
        <v>1.44879811258586E-2</v>
      </c>
      <c r="I449" s="17">
        <v>5.45352860986811E-3</v>
      </c>
      <c r="J449" s="17">
        <v>2.5150944054757901E-2</v>
      </c>
      <c r="K449" s="17">
        <v>4.6375665234752502E-3</v>
      </c>
      <c r="L449" s="17">
        <v>0</v>
      </c>
      <c r="M449" s="17"/>
      <c r="N449" s="17">
        <v>9.7629580808199692E-3</v>
      </c>
      <c r="O449" s="17">
        <v>1.9642427944517801E-2</v>
      </c>
      <c r="P449" s="17">
        <v>0</v>
      </c>
      <c r="Q449" s="17">
        <v>2.3719807657375902E-3</v>
      </c>
      <c r="R449" s="17">
        <v>3.1514729784797003E-2</v>
      </c>
      <c r="S449" s="17"/>
      <c r="T449" s="17">
        <v>6.2207624236325504E-3</v>
      </c>
      <c r="U449" s="17">
        <v>1.1476424180727701E-2</v>
      </c>
      <c r="V449" s="17"/>
      <c r="W449" s="17">
        <v>4.6951165926592498E-3</v>
      </c>
      <c r="X449" s="17">
        <v>1.10502462887546E-2</v>
      </c>
      <c r="Y449" s="17"/>
      <c r="Z449" s="17">
        <v>5.3041144268233097E-3</v>
      </c>
      <c r="AA449" s="17">
        <v>2.7719504176767799E-3</v>
      </c>
      <c r="AB449" s="17">
        <v>7.63783929127183E-3</v>
      </c>
      <c r="AC449" s="17"/>
      <c r="AD449" s="17">
        <v>4.6843349352906202E-3</v>
      </c>
      <c r="AE449" s="17">
        <v>2.11846468339549E-2</v>
      </c>
      <c r="AF449" s="17"/>
      <c r="AG449" s="17">
        <v>1.1679462758565001E-2</v>
      </c>
      <c r="AH449" s="17">
        <v>8.7544873102532396E-4</v>
      </c>
      <c r="AI449" s="17">
        <v>7.5368289247156797E-3</v>
      </c>
      <c r="AJ449" s="17"/>
      <c r="AK449" s="17">
        <v>6.0178155918752503E-3</v>
      </c>
      <c r="AL449" s="17">
        <v>2.8750393085887902E-3</v>
      </c>
      <c r="AM449" s="17">
        <v>5.6273509417078E-3</v>
      </c>
      <c r="AN449" s="17"/>
      <c r="AO449" s="17">
        <v>2.8876070476100898E-2</v>
      </c>
      <c r="AP449" s="17">
        <v>9.7603139207424799E-4</v>
      </c>
      <c r="AQ449" s="17">
        <v>5.6741056771253597E-3</v>
      </c>
      <c r="AR449" s="17"/>
      <c r="AS449" s="17">
        <v>4.4471986256804798E-2</v>
      </c>
      <c r="AT449" s="17">
        <v>6.1168643720908101E-3</v>
      </c>
      <c r="AU449" s="17">
        <v>1.56063720748888E-2</v>
      </c>
      <c r="AV449" s="17">
        <v>0</v>
      </c>
      <c r="AW449" s="17">
        <v>0</v>
      </c>
      <c r="AX449" s="17">
        <v>4.1251325131847601E-2</v>
      </c>
      <c r="AY449" s="17">
        <v>0</v>
      </c>
      <c r="AZ449" s="17">
        <v>6.6169738071049297E-3</v>
      </c>
      <c r="BA449" s="17">
        <v>0</v>
      </c>
      <c r="BB449" s="17">
        <v>0</v>
      </c>
      <c r="BC449" s="17">
        <v>0</v>
      </c>
      <c r="BD449" s="17">
        <v>0</v>
      </c>
      <c r="BE449" s="17">
        <v>0</v>
      </c>
      <c r="BF449" s="17">
        <v>0</v>
      </c>
      <c r="BG449" s="17">
        <v>0</v>
      </c>
    </row>
    <row r="450" spans="2:59" x14ac:dyDescent="0.35">
      <c r="B450" t="s">
        <v>118</v>
      </c>
      <c r="C450" s="17">
        <v>0.647766830644247</v>
      </c>
      <c r="D450" s="17">
        <v>0.61897620768263595</v>
      </c>
      <c r="E450" s="17">
        <v>0.67313652485090303</v>
      </c>
      <c r="F450" s="17"/>
      <c r="G450" s="17">
        <v>0.55434145826726</v>
      </c>
      <c r="H450" s="17">
        <v>0.64055880135108301</v>
      </c>
      <c r="I450" s="17">
        <v>0.68550255693596696</v>
      </c>
      <c r="J450" s="17">
        <v>0.67200911631578997</v>
      </c>
      <c r="K450" s="17">
        <v>0.62925500350837105</v>
      </c>
      <c r="L450" s="17">
        <v>0.653307837931001</v>
      </c>
      <c r="M450" s="17"/>
      <c r="N450" s="17">
        <v>0.65494233602138596</v>
      </c>
      <c r="O450" s="17">
        <v>0.65020134650531503</v>
      </c>
      <c r="P450" s="17">
        <v>0.64067627044301301</v>
      </c>
      <c r="Q450" s="17">
        <v>0.68257022928951205</v>
      </c>
      <c r="R450" s="17">
        <v>0.56482323904403298</v>
      </c>
      <c r="S450" s="17"/>
      <c r="T450" s="17">
        <v>0.59194595128829897</v>
      </c>
      <c r="U450" s="17">
        <v>0.661824411508947</v>
      </c>
      <c r="V450" s="17"/>
      <c r="W450" s="17">
        <v>0.64337108460802905</v>
      </c>
      <c r="X450" s="17">
        <v>0.64613037276323304</v>
      </c>
      <c r="Y450" s="17"/>
      <c r="Z450" s="17">
        <v>0.47664230288113502</v>
      </c>
      <c r="AA450" s="17">
        <v>0.66994013881770997</v>
      </c>
      <c r="AB450" s="17">
        <v>0.79795304196438699</v>
      </c>
      <c r="AC450" s="17"/>
      <c r="AD450" s="17">
        <v>0.60733605791920797</v>
      </c>
      <c r="AE450" s="17">
        <v>0.72366454413771997</v>
      </c>
      <c r="AF450" s="17"/>
      <c r="AG450" s="17">
        <v>0.77544087034722597</v>
      </c>
      <c r="AH450" s="17">
        <v>0.71092807533083302</v>
      </c>
      <c r="AI450" s="17">
        <v>0.58325046304992401</v>
      </c>
      <c r="AJ450" s="17"/>
      <c r="AK450" s="17">
        <v>0.61518562033346402</v>
      </c>
      <c r="AL450" s="17">
        <v>0.66009636124264803</v>
      </c>
      <c r="AM450" s="17">
        <v>0.74911510963428496</v>
      </c>
      <c r="AN450" s="17"/>
      <c r="AO450" s="17">
        <v>0.58952723955257502</v>
      </c>
      <c r="AP450" s="17">
        <v>0.63361850044535095</v>
      </c>
      <c r="AQ450" s="17">
        <v>0.69322034690677303</v>
      </c>
      <c r="AR450" s="17"/>
      <c r="AS450" s="17">
        <v>0.52953691108022405</v>
      </c>
      <c r="AT450" s="17">
        <v>0.55283510981769501</v>
      </c>
      <c r="AU450" s="17">
        <v>0.61921823424765099</v>
      </c>
      <c r="AV450" s="17">
        <v>0.64281667297261202</v>
      </c>
      <c r="AW450" s="17">
        <v>0.709857528685368</v>
      </c>
      <c r="AX450" s="17">
        <v>0.72374356871563095</v>
      </c>
      <c r="AY450" s="17">
        <v>0.67373374684558895</v>
      </c>
      <c r="AZ450" s="17">
        <v>0.69736118421479798</v>
      </c>
      <c r="BA450" s="17">
        <v>0.78277824825072995</v>
      </c>
      <c r="BB450" s="17">
        <v>0.71482195337636401</v>
      </c>
      <c r="BC450" s="17">
        <v>0.57313190830584704</v>
      </c>
      <c r="BD450" s="17">
        <v>0.57561063662763701</v>
      </c>
      <c r="BE450" s="17">
        <v>0.76980077742941</v>
      </c>
      <c r="BF450" s="17">
        <v>0.40034212529089003</v>
      </c>
      <c r="BG450" s="17">
        <v>0.68091309986481596</v>
      </c>
    </row>
    <row r="451" spans="2:59" x14ac:dyDescent="0.35">
      <c r="B451" t="s">
        <v>119</v>
      </c>
      <c r="C451" s="17">
        <v>0.120619085566912</v>
      </c>
      <c r="D451" s="17">
        <v>0.12745461932216201</v>
      </c>
      <c r="E451" s="17">
        <v>0.11474815444098301</v>
      </c>
      <c r="F451" s="17"/>
      <c r="G451" s="17">
        <v>0.175364877121826</v>
      </c>
      <c r="H451" s="17">
        <v>0.148450496114966</v>
      </c>
      <c r="I451" s="17">
        <v>7.5789065652643595E-2</v>
      </c>
      <c r="J451" s="17">
        <v>0.11564307681206</v>
      </c>
      <c r="K451" s="17">
        <v>0.12988895538273401</v>
      </c>
      <c r="L451" s="17">
        <v>0.113615113709638</v>
      </c>
      <c r="M451" s="17"/>
      <c r="N451" s="17">
        <v>0.14243060617457501</v>
      </c>
      <c r="O451" s="17">
        <v>9.7098421674125898E-2</v>
      </c>
      <c r="P451" s="17">
        <v>0.11553279904259001</v>
      </c>
      <c r="Q451" s="17">
        <v>9.3126944401525205E-2</v>
      </c>
      <c r="R451" s="17">
        <v>0.176523338754182</v>
      </c>
      <c r="S451" s="17"/>
      <c r="T451" s="17">
        <v>0.19024746681554799</v>
      </c>
      <c r="U451" s="17">
        <v>0.103084309849041</v>
      </c>
      <c r="V451" s="17"/>
      <c r="W451" s="17">
        <v>0.113699778066091</v>
      </c>
      <c r="X451" s="17">
        <v>0.12874025787902801</v>
      </c>
      <c r="Y451" s="17"/>
      <c r="Z451" s="17">
        <v>0.21853084427900599</v>
      </c>
      <c r="AA451" s="17">
        <v>0.107121796271619</v>
      </c>
      <c r="AB451" s="17">
        <v>5.18482881546726E-2</v>
      </c>
      <c r="AC451" s="17"/>
      <c r="AD451" s="17">
        <v>0.15015493113899001</v>
      </c>
      <c r="AE451" s="17">
        <v>6.5173616832926204E-2</v>
      </c>
      <c r="AF451" s="17"/>
      <c r="AG451" s="17">
        <v>6.0578420238834897E-2</v>
      </c>
      <c r="AH451" s="17">
        <v>7.1846008344766496E-2</v>
      </c>
      <c r="AI451" s="17">
        <v>0.17812489758903799</v>
      </c>
      <c r="AJ451" s="17"/>
      <c r="AK451" s="17">
        <v>0.13510610485278399</v>
      </c>
      <c r="AL451" s="17">
        <v>0.12369880840513101</v>
      </c>
      <c r="AM451" s="17">
        <v>9.4716989350197303E-2</v>
      </c>
      <c r="AN451" s="17"/>
      <c r="AO451" s="17">
        <v>0.12540732317730099</v>
      </c>
      <c r="AP451" s="17">
        <v>0.12866893640398</v>
      </c>
      <c r="AQ451" s="17">
        <v>0.115345939243895</v>
      </c>
      <c r="AR451" s="17"/>
      <c r="AS451" s="17">
        <v>0.12614686960198801</v>
      </c>
      <c r="AT451" s="17">
        <v>0.14154402863013599</v>
      </c>
      <c r="AU451" s="17">
        <v>0.20105611982023799</v>
      </c>
      <c r="AV451" s="17">
        <v>0.11305124327405</v>
      </c>
      <c r="AW451" s="17">
        <v>0.107633870135457</v>
      </c>
      <c r="AX451" s="17">
        <v>7.0703524169316606E-2</v>
      </c>
      <c r="AY451" s="17">
        <v>0.10762351692404901</v>
      </c>
      <c r="AZ451" s="17">
        <v>8.9329527730629799E-2</v>
      </c>
      <c r="BA451" s="17">
        <v>5.6045087701951497E-2</v>
      </c>
      <c r="BB451" s="17">
        <v>8.0347487030850206E-2</v>
      </c>
      <c r="BC451" s="17">
        <v>0.112248059294822</v>
      </c>
      <c r="BD451" s="17">
        <v>0.146151008531023</v>
      </c>
      <c r="BE451" s="17">
        <v>0.23019922257059</v>
      </c>
      <c r="BF451" s="17">
        <v>0.20215527450849899</v>
      </c>
      <c r="BG451" s="17">
        <v>0.20466495058446399</v>
      </c>
    </row>
    <row r="452" spans="2:59" x14ac:dyDescent="0.35">
      <c r="B452" t="s">
        <v>120</v>
      </c>
      <c r="C452" s="17">
        <v>0.52714774507733397</v>
      </c>
      <c r="D452" s="17">
        <v>0.49152158836047399</v>
      </c>
      <c r="E452" s="17">
        <v>0.55838837040991995</v>
      </c>
      <c r="F452" s="17"/>
      <c r="G452" s="17">
        <v>0.37897658114543398</v>
      </c>
      <c r="H452" s="17">
        <v>0.49210830523611698</v>
      </c>
      <c r="I452" s="17">
        <v>0.60971349128332297</v>
      </c>
      <c r="J452" s="17">
        <v>0.55636603950372998</v>
      </c>
      <c r="K452" s="17">
        <v>0.49936604812563701</v>
      </c>
      <c r="L452" s="17">
        <v>0.53969272422136305</v>
      </c>
      <c r="M452" s="17"/>
      <c r="N452" s="17">
        <v>0.51251172984681004</v>
      </c>
      <c r="O452" s="17">
        <v>0.55310292483118895</v>
      </c>
      <c r="P452" s="17">
        <v>0.52514347140042295</v>
      </c>
      <c r="Q452" s="17">
        <v>0.58944328488798703</v>
      </c>
      <c r="R452" s="17">
        <v>0.38829990028985101</v>
      </c>
      <c r="S452" s="17"/>
      <c r="T452" s="17">
        <v>0.40169848447274997</v>
      </c>
      <c r="U452" s="17">
        <v>0.55874010165990695</v>
      </c>
      <c r="V452" s="17"/>
      <c r="W452" s="17">
        <v>0.52967130654193795</v>
      </c>
      <c r="X452" s="17">
        <v>0.51739011488420505</v>
      </c>
      <c r="Y452" s="17"/>
      <c r="Z452" s="17">
        <v>0.25811145860212897</v>
      </c>
      <c r="AA452" s="17">
        <v>0.56281834254608998</v>
      </c>
      <c r="AB452" s="17">
        <v>0.74610475380971497</v>
      </c>
      <c r="AC452" s="17"/>
      <c r="AD452" s="17">
        <v>0.457181126780217</v>
      </c>
      <c r="AE452" s="17">
        <v>0.65849092730479397</v>
      </c>
      <c r="AF452" s="17"/>
      <c r="AG452" s="17">
        <v>0.714862450108391</v>
      </c>
      <c r="AH452" s="17">
        <v>0.63908206698606596</v>
      </c>
      <c r="AI452" s="17">
        <v>0.40512556546088502</v>
      </c>
      <c r="AJ452" s="17"/>
      <c r="AK452" s="17">
        <v>0.48007951548068001</v>
      </c>
      <c r="AL452" s="17">
        <v>0.536397552837517</v>
      </c>
      <c r="AM452" s="17">
        <v>0.65439812028408795</v>
      </c>
      <c r="AN452" s="17"/>
      <c r="AO452" s="17">
        <v>0.464119916375274</v>
      </c>
      <c r="AP452" s="17">
        <v>0.50494956404137004</v>
      </c>
      <c r="AQ452" s="17">
        <v>0.57787440766287801</v>
      </c>
      <c r="AR452" s="17"/>
      <c r="AS452" s="17">
        <v>0.40339004147823598</v>
      </c>
      <c r="AT452" s="17">
        <v>0.41129108118756003</v>
      </c>
      <c r="AU452" s="17">
        <v>0.41816211442741302</v>
      </c>
      <c r="AV452" s="17">
        <v>0.529765429698562</v>
      </c>
      <c r="AW452" s="17">
        <v>0.602223658549911</v>
      </c>
      <c r="AX452" s="17">
        <v>0.65304004454631503</v>
      </c>
      <c r="AY452" s="17">
        <v>0.56611022992154003</v>
      </c>
      <c r="AZ452" s="17">
        <v>0.60803165648416901</v>
      </c>
      <c r="BA452" s="17">
        <v>0.72673316054877901</v>
      </c>
      <c r="BB452" s="17">
        <v>0.63447446634551397</v>
      </c>
      <c r="BC452" s="17">
        <v>0.46088384901102503</v>
      </c>
      <c r="BD452" s="17">
        <v>0.42945962809661298</v>
      </c>
      <c r="BE452" s="17">
        <v>0.53960155485882</v>
      </c>
      <c r="BF452" s="17">
        <v>0.19818685078239001</v>
      </c>
      <c r="BG452" s="17">
        <v>0.47624814928035197</v>
      </c>
    </row>
    <row r="453" spans="2:59" x14ac:dyDescent="0.35">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row>
    <row r="454" spans="2:59" x14ac:dyDescent="0.35">
      <c r="B454" s="6" t="s">
        <v>220</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row>
    <row r="455" spans="2:59" x14ac:dyDescent="0.35">
      <c r="B455" s="24" t="s">
        <v>86</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row>
    <row r="456" spans="2:59" x14ac:dyDescent="0.35">
      <c r="B456" t="s">
        <v>174</v>
      </c>
      <c r="C456" s="17">
        <v>0.36636814701255999</v>
      </c>
      <c r="D456" s="17">
        <v>0.32313855771567401</v>
      </c>
      <c r="E456" s="17">
        <v>0.40814946767556298</v>
      </c>
      <c r="F456" s="17"/>
      <c r="G456" s="17">
        <v>0.346792377804996</v>
      </c>
      <c r="H456" s="17">
        <v>0.30239770182221998</v>
      </c>
      <c r="I456" s="17">
        <v>0.352291119482736</v>
      </c>
      <c r="J456" s="17">
        <v>0.40815324612106602</v>
      </c>
      <c r="K456" s="17">
        <v>0.34615209630016402</v>
      </c>
      <c r="L456" s="17">
        <v>0.39244240639095601</v>
      </c>
      <c r="M456" s="17"/>
      <c r="N456" s="17">
        <v>0.40303269110692302</v>
      </c>
      <c r="O456" s="17">
        <v>0.35148017136422699</v>
      </c>
      <c r="P456" s="17">
        <v>0.30826239940699302</v>
      </c>
      <c r="Q456" s="17">
        <v>0.37624998705815799</v>
      </c>
      <c r="R456" s="17">
        <v>0.38765445119462499</v>
      </c>
      <c r="S456" s="17"/>
      <c r="T456" s="17">
        <v>0.30996943854353998</v>
      </c>
      <c r="U456" s="17">
        <v>0.38057124474436699</v>
      </c>
      <c r="V456" s="17"/>
      <c r="W456" s="17">
        <v>0.36820533240104097</v>
      </c>
      <c r="X456" s="17">
        <v>0.35624086341397598</v>
      </c>
      <c r="Y456" s="17"/>
      <c r="Z456" s="17">
        <v>0.240479931549303</v>
      </c>
      <c r="AA456" s="17">
        <v>0.367220124914445</v>
      </c>
      <c r="AB456" s="17">
        <v>0.48210397518915599</v>
      </c>
      <c r="AC456" s="17"/>
      <c r="AD456" s="17">
        <v>0.34821606461809201</v>
      </c>
      <c r="AE456" s="17">
        <v>0.40044371510161703</v>
      </c>
      <c r="AF456" s="17"/>
      <c r="AG456" s="17">
        <v>0.46856804420903703</v>
      </c>
      <c r="AH456" s="17">
        <v>0.39147530226690902</v>
      </c>
      <c r="AI456" s="17">
        <v>0.33000701482674699</v>
      </c>
      <c r="AJ456" s="17"/>
      <c r="AK456" s="17">
        <v>0.33684745757416801</v>
      </c>
      <c r="AL456" s="17">
        <v>0.34119827936086999</v>
      </c>
      <c r="AM456" s="17">
        <v>0.56425800138174298</v>
      </c>
      <c r="AN456" s="17"/>
      <c r="AO456" s="17">
        <v>0.30041209764337901</v>
      </c>
      <c r="AP456" s="17">
        <v>0.34785623581845199</v>
      </c>
      <c r="AQ456" s="17">
        <v>0.41636445067600902</v>
      </c>
      <c r="AR456" s="17"/>
      <c r="AS456" s="17">
        <v>0.359261274346026</v>
      </c>
      <c r="AT456" s="17">
        <v>0.42168961732044002</v>
      </c>
      <c r="AU456" s="17">
        <v>0.39733281770627299</v>
      </c>
      <c r="AV456" s="17">
        <v>0.30714196466713101</v>
      </c>
      <c r="AW456" s="17">
        <v>0.41626258434739599</v>
      </c>
      <c r="AX456" s="17">
        <v>0.31430736192314901</v>
      </c>
      <c r="AY456" s="17">
        <v>0.393718231149424</v>
      </c>
      <c r="AZ456" s="17">
        <v>0.39301518794600399</v>
      </c>
      <c r="BA456" s="17">
        <v>0.28914488931877502</v>
      </c>
      <c r="BB456" s="17">
        <v>0.29404747983201501</v>
      </c>
      <c r="BC456" s="17">
        <v>0.424311975584792</v>
      </c>
      <c r="BD456" s="17">
        <v>0.31940200163066601</v>
      </c>
      <c r="BE456" s="17">
        <v>0.55554141589097905</v>
      </c>
      <c r="BF456" s="17">
        <v>0.29682186617727802</v>
      </c>
      <c r="BG456" s="17">
        <v>0.26669356813020401</v>
      </c>
    </row>
    <row r="457" spans="2:59" x14ac:dyDescent="0.35">
      <c r="B457" t="s">
        <v>175</v>
      </c>
      <c r="C457" s="17">
        <v>0.30329212180803899</v>
      </c>
      <c r="D457" s="17">
        <v>0.32912726391492297</v>
      </c>
      <c r="E457" s="17">
        <v>0.27635421350593198</v>
      </c>
      <c r="F457" s="17"/>
      <c r="G457" s="17">
        <v>0.30192857434800502</v>
      </c>
      <c r="H457" s="17">
        <v>0.31661402322988402</v>
      </c>
      <c r="I457" s="17">
        <v>0.35237293207098502</v>
      </c>
      <c r="J457" s="17">
        <v>0.30712645518662102</v>
      </c>
      <c r="K457" s="17">
        <v>0.27431303863491202</v>
      </c>
      <c r="L457" s="17">
        <v>0.28647089844001</v>
      </c>
      <c r="M457" s="17"/>
      <c r="N457" s="17">
        <v>0.31338479173481598</v>
      </c>
      <c r="O457" s="17">
        <v>0.33410067749233502</v>
      </c>
      <c r="P457" s="17">
        <v>0.31408296051697399</v>
      </c>
      <c r="Q457" s="17">
        <v>0.29518611141351397</v>
      </c>
      <c r="R457" s="17">
        <v>0.22018262768927399</v>
      </c>
      <c r="S457" s="17"/>
      <c r="T457" s="17">
        <v>0.30655606612189901</v>
      </c>
      <c r="U457" s="17">
        <v>0.30247015050161502</v>
      </c>
      <c r="V457" s="17"/>
      <c r="W457" s="17">
        <v>0.29364160190466698</v>
      </c>
      <c r="X457" s="17">
        <v>0.31754720914968598</v>
      </c>
      <c r="Y457" s="17"/>
      <c r="Z457" s="17">
        <v>0.30285956693684102</v>
      </c>
      <c r="AA457" s="17">
        <v>0.32102409549276201</v>
      </c>
      <c r="AB457" s="17">
        <v>0.293063196984235</v>
      </c>
      <c r="AC457" s="17"/>
      <c r="AD457" s="17">
        <v>0.29673043152849898</v>
      </c>
      <c r="AE457" s="17">
        <v>0.31560989995826999</v>
      </c>
      <c r="AF457" s="17"/>
      <c r="AG457" s="17">
        <v>0.284753367252228</v>
      </c>
      <c r="AH457" s="17">
        <v>0.32717229468357301</v>
      </c>
      <c r="AI457" s="17">
        <v>0.29930298469083699</v>
      </c>
      <c r="AJ457" s="17"/>
      <c r="AK457" s="17">
        <v>0.31982217616215902</v>
      </c>
      <c r="AL457" s="17">
        <v>0.33175967995127698</v>
      </c>
      <c r="AM457" s="17">
        <v>0.18613118854191099</v>
      </c>
      <c r="AN457" s="17"/>
      <c r="AO457" s="17">
        <v>0.34630984407464299</v>
      </c>
      <c r="AP457" s="17">
        <v>0.31100273257903899</v>
      </c>
      <c r="AQ457" s="17">
        <v>0.28581762016359702</v>
      </c>
      <c r="AR457" s="17"/>
      <c r="AS457" s="17">
        <v>0.232995554183026</v>
      </c>
      <c r="AT457" s="17">
        <v>0.25633953315993102</v>
      </c>
      <c r="AU457" s="17">
        <v>0.26701260052486597</v>
      </c>
      <c r="AV457" s="17">
        <v>0.32721518687162299</v>
      </c>
      <c r="AW457" s="17">
        <v>0.298788966504829</v>
      </c>
      <c r="AX457" s="17">
        <v>0.40051724746904199</v>
      </c>
      <c r="AY457" s="17">
        <v>0.26086175943586598</v>
      </c>
      <c r="AZ457" s="17">
        <v>0.28989789763026103</v>
      </c>
      <c r="BA457" s="17">
        <v>0.51600033113776</v>
      </c>
      <c r="BB457" s="17">
        <v>0.42219077438705999</v>
      </c>
      <c r="BC457" s="17">
        <v>0.26904943381061802</v>
      </c>
      <c r="BD457" s="17">
        <v>0.30740120085421302</v>
      </c>
      <c r="BE457" s="17">
        <v>9.0595229979707495E-2</v>
      </c>
      <c r="BF457" s="17">
        <v>9.6758945124815102E-2</v>
      </c>
      <c r="BG457" s="17">
        <v>0.28019467262334502</v>
      </c>
    </row>
    <row r="458" spans="2:59" x14ac:dyDescent="0.35">
      <c r="B458" t="s">
        <v>113</v>
      </c>
      <c r="C458" s="17">
        <v>0.19280960391653901</v>
      </c>
      <c r="D458" s="17">
        <v>0.199619981979265</v>
      </c>
      <c r="E458" s="17">
        <v>0.18725952212605601</v>
      </c>
      <c r="F458" s="17"/>
      <c r="G458" s="17">
        <v>0.197976016807552</v>
      </c>
      <c r="H458" s="17">
        <v>0.21728375338922801</v>
      </c>
      <c r="I458" s="17">
        <v>0.19809325382211501</v>
      </c>
      <c r="J458" s="17">
        <v>0.158995095941912</v>
      </c>
      <c r="K458" s="17">
        <v>0.225206631299082</v>
      </c>
      <c r="L458" s="17">
        <v>0.18060011606361601</v>
      </c>
      <c r="M458" s="17"/>
      <c r="N458" s="17">
        <v>0.15906279939169099</v>
      </c>
      <c r="O458" s="17">
        <v>0.189996576839358</v>
      </c>
      <c r="P458" s="17">
        <v>0.22785568953538199</v>
      </c>
      <c r="Q458" s="17">
        <v>0.19848517761689199</v>
      </c>
      <c r="R458" s="17">
        <v>0.205405382957973</v>
      </c>
      <c r="S458" s="17"/>
      <c r="T458" s="17">
        <v>0.199057744535276</v>
      </c>
      <c r="U458" s="17">
        <v>0.19123611129128301</v>
      </c>
      <c r="V458" s="17"/>
      <c r="W458" s="17">
        <v>0.19386744209962201</v>
      </c>
      <c r="X458" s="17">
        <v>0.19438188638649001</v>
      </c>
      <c r="Y458" s="17"/>
      <c r="Z458" s="17">
        <v>0.23461917743761901</v>
      </c>
      <c r="AA458" s="17">
        <v>0.22710264104368</v>
      </c>
      <c r="AB458" s="17">
        <v>0.13382167355284799</v>
      </c>
      <c r="AC458" s="17"/>
      <c r="AD458" s="17">
        <v>0.19080012051478101</v>
      </c>
      <c r="AE458" s="17">
        <v>0.196581859186893</v>
      </c>
      <c r="AF458" s="17"/>
      <c r="AG458" s="17">
        <v>0.18585382673668399</v>
      </c>
      <c r="AH458" s="17">
        <v>0.19477651636298901</v>
      </c>
      <c r="AI458" s="17">
        <v>0.17624543550459101</v>
      </c>
      <c r="AJ458" s="17"/>
      <c r="AK458" s="17">
        <v>0.182192001899631</v>
      </c>
      <c r="AL458" s="17">
        <v>0.203527783896226</v>
      </c>
      <c r="AM458" s="17">
        <v>0.13119592147977199</v>
      </c>
      <c r="AN458" s="17"/>
      <c r="AO458" s="17">
        <v>0.21017137177683501</v>
      </c>
      <c r="AP458" s="17">
        <v>0.21700812962735999</v>
      </c>
      <c r="AQ458" s="17">
        <v>0.151711380165303</v>
      </c>
      <c r="AR458" s="17"/>
      <c r="AS458" s="17">
        <v>0.233670948133471</v>
      </c>
      <c r="AT458" s="17">
        <v>0.18934558758560199</v>
      </c>
      <c r="AU458" s="17">
        <v>0.1704965489469</v>
      </c>
      <c r="AV458" s="17">
        <v>0.22141175608934299</v>
      </c>
      <c r="AW458" s="17">
        <v>0.147171689497377</v>
      </c>
      <c r="AX458" s="17">
        <v>0.12552710024470101</v>
      </c>
      <c r="AY458" s="17">
        <v>0.217441704295573</v>
      </c>
      <c r="AZ458" s="17">
        <v>0.23939887017295</v>
      </c>
      <c r="BA458" s="17">
        <v>9.9793776062298806E-2</v>
      </c>
      <c r="BB458" s="17">
        <v>0.258714575817585</v>
      </c>
      <c r="BC458" s="17">
        <v>0.12582123385528399</v>
      </c>
      <c r="BD458" s="17">
        <v>0.29168477809334598</v>
      </c>
      <c r="BE458" s="17">
        <v>0.123664131558723</v>
      </c>
      <c r="BF458" s="17">
        <v>0.31486991770518802</v>
      </c>
      <c r="BG458" s="17">
        <v>0.24167695347371301</v>
      </c>
    </row>
    <row r="459" spans="2:59" x14ac:dyDescent="0.35">
      <c r="B459" t="s">
        <v>176</v>
      </c>
      <c r="C459" s="17">
        <v>8.60877598857899E-2</v>
      </c>
      <c r="D459" s="17">
        <v>9.1755164163145206E-2</v>
      </c>
      <c r="E459" s="17">
        <v>8.1162773744276398E-2</v>
      </c>
      <c r="F459" s="17"/>
      <c r="G459" s="17">
        <v>0.105793125580255</v>
      </c>
      <c r="H459" s="17">
        <v>0.101718575451237</v>
      </c>
      <c r="I459" s="17">
        <v>7.8778376755605201E-2</v>
      </c>
      <c r="J459" s="17">
        <v>6.9601073924027396E-2</v>
      </c>
      <c r="K459" s="17">
        <v>0.116819326490451</v>
      </c>
      <c r="L459" s="17">
        <v>6.9457001895994006E-2</v>
      </c>
      <c r="M459" s="17"/>
      <c r="N459" s="17">
        <v>8.7860051837022002E-2</v>
      </c>
      <c r="O459" s="17">
        <v>5.4146695060284598E-2</v>
      </c>
      <c r="P459" s="17">
        <v>8.3995724251458903E-2</v>
      </c>
      <c r="Q459" s="17">
        <v>9.6673160003006103E-2</v>
      </c>
      <c r="R459" s="17">
        <v>0.120681224403521</v>
      </c>
      <c r="S459" s="17"/>
      <c r="T459" s="17">
        <v>0.12752922815591</v>
      </c>
      <c r="U459" s="17">
        <v>7.5651399905784095E-2</v>
      </c>
      <c r="V459" s="17"/>
      <c r="W459" s="17">
        <v>9.0040404702063107E-2</v>
      </c>
      <c r="X459" s="17">
        <v>8.2354720484977106E-2</v>
      </c>
      <c r="Y459" s="17"/>
      <c r="Z459" s="17">
        <v>0.13267765426726999</v>
      </c>
      <c r="AA459" s="17">
        <v>6.1826717242489601E-2</v>
      </c>
      <c r="AB459" s="17">
        <v>6.53237681500725E-2</v>
      </c>
      <c r="AC459" s="17"/>
      <c r="AD459" s="17">
        <v>0.109083038306876</v>
      </c>
      <c r="AE459" s="17">
        <v>4.2920416407702597E-2</v>
      </c>
      <c r="AF459" s="17"/>
      <c r="AG459" s="17">
        <v>4.73749652837024E-2</v>
      </c>
      <c r="AH459" s="17">
        <v>6.9736992890370095E-2</v>
      </c>
      <c r="AI459" s="17">
        <v>0.11677166844243</v>
      </c>
      <c r="AJ459" s="17"/>
      <c r="AK459" s="17">
        <v>9.4763314169724097E-2</v>
      </c>
      <c r="AL459" s="17">
        <v>8.5568274878339803E-2</v>
      </c>
      <c r="AM459" s="17">
        <v>7.49265144279226E-2</v>
      </c>
      <c r="AN459" s="17"/>
      <c r="AO459" s="17">
        <v>6.9154507454130903E-2</v>
      </c>
      <c r="AP459" s="17">
        <v>8.4293017241982598E-2</v>
      </c>
      <c r="AQ459" s="17">
        <v>9.3371154036267806E-2</v>
      </c>
      <c r="AR459" s="17"/>
      <c r="AS459" s="17">
        <v>0.101037206287886</v>
      </c>
      <c r="AT459" s="17">
        <v>8.0590364947735998E-2</v>
      </c>
      <c r="AU459" s="17">
        <v>6.0088320153630498E-2</v>
      </c>
      <c r="AV459" s="17">
        <v>5.65285585791519E-2</v>
      </c>
      <c r="AW459" s="17">
        <v>0.107509014105273</v>
      </c>
      <c r="AX459" s="17">
        <v>0.106113508913452</v>
      </c>
      <c r="AY459" s="17">
        <v>7.1988565229294102E-2</v>
      </c>
      <c r="AZ459" s="17">
        <v>6.4619197007746196E-2</v>
      </c>
      <c r="BA459" s="17">
        <v>8.1773251930046004E-2</v>
      </c>
      <c r="BB459" s="17">
        <v>2.5047169963340301E-2</v>
      </c>
      <c r="BC459" s="17">
        <v>0.151567926885354</v>
      </c>
      <c r="BD459" s="17">
        <v>3.9345792601637702E-2</v>
      </c>
      <c r="BE459" s="17">
        <v>0.114895486530669</v>
      </c>
      <c r="BF459" s="17">
        <v>0.247338262256384</v>
      </c>
      <c r="BG459" s="17">
        <v>0.19010990458812899</v>
      </c>
    </row>
    <row r="460" spans="2:59" x14ac:dyDescent="0.35">
      <c r="B460" t="s">
        <v>177</v>
      </c>
      <c r="C460" s="17">
        <v>4.26528447590592E-2</v>
      </c>
      <c r="D460" s="17">
        <v>4.7985044767444397E-2</v>
      </c>
      <c r="E460" s="17">
        <v>3.78611833923456E-2</v>
      </c>
      <c r="F460" s="17"/>
      <c r="G460" s="17">
        <v>2.79622919895622E-2</v>
      </c>
      <c r="H460" s="17">
        <v>3.8452115675098202E-2</v>
      </c>
      <c r="I460" s="17">
        <v>1.8464317868559298E-2</v>
      </c>
      <c r="J460" s="17">
        <v>3.8252159175463402E-2</v>
      </c>
      <c r="K460" s="17">
        <v>3.2871340751916299E-2</v>
      </c>
      <c r="L460" s="17">
        <v>7.1029577209423198E-2</v>
      </c>
      <c r="M460" s="17"/>
      <c r="N460" s="17">
        <v>3.2076551814762301E-2</v>
      </c>
      <c r="O460" s="17">
        <v>5.1767323227907801E-2</v>
      </c>
      <c r="P460" s="17">
        <v>6.5803226289192898E-2</v>
      </c>
      <c r="Q460" s="17">
        <v>2.6086620868793299E-2</v>
      </c>
      <c r="R460" s="17">
        <v>4.5200700903319298E-2</v>
      </c>
      <c r="S460" s="17"/>
      <c r="T460" s="17">
        <v>5.17679795706543E-2</v>
      </c>
      <c r="U460" s="17">
        <v>4.0357346261273602E-2</v>
      </c>
      <c r="V460" s="17"/>
      <c r="W460" s="17">
        <v>4.9550102299947198E-2</v>
      </c>
      <c r="X460" s="17">
        <v>4.2842754693643001E-2</v>
      </c>
      <c r="Y460" s="17"/>
      <c r="Z460" s="17">
        <v>8.8336332831794595E-2</v>
      </c>
      <c r="AA460" s="17">
        <v>2.00544708889464E-2</v>
      </c>
      <c r="AB460" s="17">
        <v>2.03036286745088E-2</v>
      </c>
      <c r="AC460" s="17"/>
      <c r="AD460" s="17">
        <v>5.08255559898107E-2</v>
      </c>
      <c r="AE460" s="17">
        <v>2.7310815565728199E-2</v>
      </c>
      <c r="AF460" s="17"/>
      <c r="AG460" s="17">
        <v>8.7845727568076695E-3</v>
      </c>
      <c r="AH460" s="17">
        <v>1.59634450651343E-2</v>
      </c>
      <c r="AI460" s="17">
        <v>7.4008732031478994E-2</v>
      </c>
      <c r="AJ460" s="17"/>
      <c r="AK460" s="17">
        <v>6.1243132284162297E-2</v>
      </c>
      <c r="AL460" s="17">
        <v>3.5070942604697397E-2</v>
      </c>
      <c r="AM460" s="17">
        <v>4.3488374168652401E-2</v>
      </c>
      <c r="AN460" s="17"/>
      <c r="AO460" s="17">
        <v>6.5827405801101094E-2</v>
      </c>
      <c r="AP460" s="17">
        <v>3.6521127159299102E-2</v>
      </c>
      <c r="AQ460" s="17">
        <v>4.9063881068269102E-2</v>
      </c>
      <c r="AR460" s="17"/>
      <c r="AS460" s="17">
        <v>3.2105466730813798E-2</v>
      </c>
      <c r="AT460" s="17">
        <v>3.1235986082355598E-2</v>
      </c>
      <c r="AU460" s="17">
        <v>0.100546952933333</v>
      </c>
      <c r="AV460" s="17">
        <v>8.7702533792750795E-2</v>
      </c>
      <c r="AW460" s="17">
        <v>3.0267745545125398E-2</v>
      </c>
      <c r="AX460" s="17">
        <v>2.90688521587017E-2</v>
      </c>
      <c r="AY460" s="17">
        <v>5.5989739889842897E-2</v>
      </c>
      <c r="AZ460" s="17">
        <v>6.4518734359335301E-3</v>
      </c>
      <c r="BA460" s="17">
        <v>1.3287751551120599E-2</v>
      </c>
      <c r="BB460" s="17">
        <v>0</v>
      </c>
      <c r="BC460" s="17">
        <v>2.9249429863952001E-2</v>
      </c>
      <c r="BD460" s="17">
        <v>4.2166226820137098E-2</v>
      </c>
      <c r="BE460" s="17">
        <v>0.115303736039921</v>
      </c>
      <c r="BF460" s="17">
        <v>4.4211008736334698E-2</v>
      </c>
      <c r="BG460" s="17">
        <v>2.13249011846087E-2</v>
      </c>
    </row>
    <row r="461" spans="2:59" x14ac:dyDescent="0.35">
      <c r="B461" t="s">
        <v>133</v>
      </c>
      <c r="C461" s="17">
        <v>8.7895226180123801E-3</v>
      </c>
      <c r="D461" s="17">
        <v>8.3739874595486798E-3</v>
      </c>
      <c r="E461" s="17">
        <v>9.2128395558271001E-3</v>
      </c>
      <c r="F461" s="17"/>
      <c r="G461" s="17">
        <v>1.95476134696294E-2</v>
      </c>
      <c r="H461" s="17">
        <v>2.3533830432333501E-2</v>
      </c>
      <c r="I461" s="17">
        <v>0</v>
      </c>
      <c r="J461" s="17">
        <v>1.7871969650911101E-2</v>
      </c>
      <c r="K461" s="17">
        <v>4.6375665234752502E-3</v>
      </c>
      <c r="L461" s="17">
        <v>0</v>
      </c>
      <c r="M461" s="17"/>
      <c r="N461" s="17">
        <v>4.58311411478557E-3</v>
      </c>
      <c r="O461" s="17">
        <v>1.8508556015887301E-2</v>
      </c>
      <c r="P461" s="17">
        <v>0</v>
      </c>
      <c r="Q461" s="17">
        <v>7.3189430396367302E-3</v>
      </c>
      <c r="R461" s="17">
        <v>2.08756128512879E-2</v>
      </c>
      <c r="S461" s="17"/>
      <c r="T461" s="17">
        <v>5.1195430727206098E-3</v>
      </c>
      <c r="U461" s="17">
        <v>9.7137472956775398E-3</v>
      </c>
      <c r="V461" s="17"/>
      <c r="W461" s="17">
        <v>4.6951165926592498E-3</v>
      </c>
      <c r="X461" s="17">
        <v>6.6325658712280402E-3</v>
      </c>
      <c r="Y461" s="17"/>
      <c r="Z461" s="17">
        <v>1.0273369771730001E-3</v>
      </c>
      <c r="AA461" s="17">
        <v>2.7719504176767799E-3</v>
      </c>
      <c r="AB461" s="17">
        <v>5.3837574491802896E-3</v>
      </c>
      <c r="AC461" s="17"/>
      <c r="AD461" s="17">
        <v>4.3447890419403097E-3</v>
      </c>
      <c r="AE461" s="17">
        <v>1.7133293779789401E-2</v>
      </c>
      <c r="AF461" s="17"/>
      <c r="AG461" s="17">
        <v>4.6652237615417598E-3</v>
      </c>
      <c r="AH461" s="17">
        <v>8.7544873102532396E-4</v>
      </c>
      <c r="AI461" s="17">
        <v>3.6641645039155999E-3</v>
      </c>
      <c r="AJ461" s="17"/>
      <c r="AK461" s="17">
        <v>5.1319179101551897E-3</v>
      </c>
      <c r="AL461" s="17">
        <v>2.8750393085887902E-3</v>
      </c>
      <c r="AM461" s="17">
        <v>0</v>
      </c>
      <c r="AN461" s="17"/>
      <c r="AO461" s="17">
        <v>8.1247732499108907E-3</v>
      </c>
      <c r="AP461" s="17">
        <v>3.3187575738674101E-3</v>
      </c>
      <c r="AQ461" s="17">
        <v>3.6715138905549301E-3</v>
      </c>
      <c r="AR461" s="17"/>
      <c r="AS461" s="17">
        <v>4.0929550318778297E-2</v>
      </c>
      <c r="AT461" s="17">
        <v>2.0798910903935201E-2</v>
      </c>
      <c r="AU461" s="17">
        <v>4.5227597349969404E-3</v>
      </c>
      <c r="AV461" s="17">
        <v>0</v>
      </c>
      <c r="AW461" s="17">
        <v>0</v>
      </c>
      <c r="AX461" s="17">
        <v>2.44659292909538E-2</v>
      </c>
      <c r="AY461" s="17">
        <v>0</v>
      </c>
      <c r="AZ461" s="17">
        <v>6.6169738071049297E-3</v>
      </c>
      <c r="BA461" s="17">
        <v>0</v>
      </c>
      <c r="BB461" s="17">
        <v>0</v>
      </c>
      <c r="BC461" s="17">
        <v>0</v>
      </c>
      <c r="BD461" s="17">
        <v>0</v>
      </c>
      <c r="BE461" s="17">
        <v>0</v>
      </c>
      <c r="BF461" s="17">
        <v>0</v>
      </c>
      <c r="BG461" s="17">
        <v>0</v>
      </c>
    </row>
    <row r="462" spans="2:59" x14ac:dyDescent="0.35">
      <c r="B462" t="s">
        <v>118</v>
      </c>
      <c r="C462" s="17">
        <v>0.66966026882059904</v>
      </c>
      <c r="D462" s="17">
        <v>0.65226582163059699</v>
      </c>
      <c r="E462" s="17">
        <v>0.68450368118149496</v>
      </c>
      <c r="F462" s="17"/>
      <c r="G462" s="17">
        <v>0.64872095215300196</v>
      </c>
      <c r="H462" s="17">
        <v>0.619011725052103</v>
      </c>
      <c r="I462" s="17">
        <v>0.70466405155372103</v>
      </c>
      <c r="J462" s="17">
        <v>0.71527970130768603</v>
      </c>
      <c r="K462" s="17">
        <v>0.62046513493507605</v>
      </c>
      <c r="L462" s="17">
        <v>0.67891330483096601</v>
      </c>
      <c r="M462" s="17"/>
      <c r="N462" s="17">
        <v>0.71641748284173901</v>
      </c>
      <c r="O462" s="17">
        <v>0.68558084885656301</v>
      </c>
      <c r="P462" s="17">
        <v>0.622345359923966</v>
      </c>
      <c r="Q462" s="17">
        <v>0.67143609847167196</v>
      </c>
      <c r="R462" s="17">
        <v>0.60783707888389904</v>
      </c>
      <c r="S462" s="17"/>
      <c r="T462" s="17">
        <v>0.61652550466543898</v>
      </c>
      <c r="U462" s="17">
        <v>0.68304139524598195</v>
      </c>
      <c r="V462" s="17"/>
      <c r="W462" s="17">
        <v>0.66184693430570896</v>
      </c>
      <c r="X462" s="17">
        <v>0.67378807256366202</v>
      </c>
      <c r="Y462" s="17"/>
      <c r="Z462" s="17">
        <v>0.54333949848614405</v>
      </c>
      <c r="AA462" s="17">
        <v>0.68824422040720701</v>
      </c>
      <c r="AB462" s="17">
        <v>0.77516717217339104</v>
      </c>
      <c r="AC462" s="17"/>
      <c r="AD462" s="17">
        <v>0.64494649614659205</v>
      </c>
      <c r="AE462" s="17">
        <v>0.71605361505988696</v>
      </c>
      <c r="AF462" s="17"/>
      <c r="AG462" s="17">
        <v>0.75332141146126397</v>
      </c>
      <c r="AH462" s="17">
        <v>0.71864759695048197</v>
      </c>
      <c r="AI462" s="17">
        <v>0.62930999951758404</v>
      </c>
      <c r="AJ462" s="17"/>
      <c r="AK462" s="17">
        <v>0.65666963373632803</v>
      </c>
      <c r="AL462" s="17">
        <v>0.67295795931214797</v>
      </c>
      <c r="AM462" s="17">
        <v>0.750389189923653</v>
      </c>
      <c r="AN462" s="17"/>
      <c r="AO462" s="17">
        <v>0.646721941718022</v>
      </c>
      <c r="AP462" s="17">
        <v>0.65885896839749103</v>
      </c>
      <c r="AQ462" s="17">
        <v>0.70218207083960504</v>
      </c>
      <c r="AR462" s="17"/>
      <c r="AS462" s="17">
        <v>0.59225682852905104</v>
      </c>
      <c r="AT462" s="17">
        <v>0.67802915048037105</v>
      </c>
      <c r="AU462" s="17">
        <v>0.66434541823113902</v>
      </c>
      <c r="AV462" s="17">
        <v>0.63435715153875405</v>
      </c>
      <c r="AW462" s="17">
        <v>0.71505155085222505</v>
      </c>
      <c r="AX462" s="17">
        <v>0.71482460939219095</v>
      </c>
      <c r="AY462" s="17">
        <v>0.65457999058529004</v>
      </c>
      <c r="AZ462" s="17">
        <v>0.68291308557626496</v>
      </c>
      <c r="BA462" s="17">
        <v>0.80514522045653503</v>
      </c>
      <c r="BB462" s="17">
        <v>0.71623825421907505</v>
      </c>
      <c r="BC462" s="17">
        <v>0.69336140939541002</v>
      </c>
      <c r="BD462" s="17">
        <v>0.62680320248487997</v>
      </c>
      <c r="BE462" s="17">
        <v>0.64613664587068698</v>
      </c>
      <c r="BF462" s="17">
        <v>0.39358081130209299</v>
      </c>
      <c r="BG462" s="17">
        <v>0.54688824075354903</v>
      </c>
    </row>
    <row r="463" spans="2:59" x14ac:dyDescent="0.35">
      <c r="B463" t="s">
        <v>119</v>
      </c>
      <c r="C463" s="17">
        <v>0.12874060464484899</v>
      </c>
      <c r="D463" s="17">
        <v>0.13974020893059</v>
      </c>
      <c r="E463" s="17">
        <v>0.11902395713662201</v>
      </c>
      <c r="F463" s="17"/>
      <c r="G463" s="17">
        <v>0.13375541756981699</v>
      </c>
      <c r="H463" s="17">
        <v>0.14017069112633501</v>
      </c>
      <c r="I463" s="17">
        <v>9.7242694624164502E-2</v>
      </c>
      <c r="J463" s="17">
        <v>0.10785323309949101</v>
      </c>
      <c r="K463" s="17">
        <v>0.14969066724236699</v>
      </c>
      <c r="L463" s="17">
        <v>0.14048657910541701</v>
      </c>
      <c r="M463" s="17"/>
      <c r="N463" s="17">
        <v>0.119936603651784</v>
      </c>
      <c r="O463" s="17">
        <v>0.105914018288192</v>
      </c>
      <c r="P463" s="17">
        <v>0.14979895054065201</v>
      </c>
      <c r="Q463" s="17">
        <v>0.12275978087179901</v>
      </c>
      <c r="R463" s="17">
        <v>0.16588192530684001</v>
      </c>
      <c r="S463" s="17"/>
      <c r="T463" s="17">
        <v>0.17929720772656499</v>
      </c>
      <c r="U463" s="17">
        <v>0.116008746167058</v>
      </c>
      <c r="V463" s="17"/>
      <c r="W463" s="17">
        <v>0.13959050700201001</v>
      </c>
      <c r="X463" s="17">
        <v>0.12519747517862001</v>
      </c>
      <c r="Y463" s="17"/>
      <c r="Z463" s="17">
        <v>0.221013987099065</v>
      </c>
      <c r="AA463" s="17">
        <v>8.1881188131435995E-2</v>
      </c>
      <c r="AB463" s="17">
        <v>8.5627396824581203E-2</v>
      </c>
      <c r="AC463" s="17"/>
      <c r="AD463" s="17">
        <v>0.159908594296686</v>
      </c>
      <c r="AE463" s="17">
        <v>7.0231231973430799E-2</v>
      </c>
      <c r="AF463" s="17"/>
      <c r="AG463" s="17">
        <v>5.6159538040510097E-2</v>
      </c>
      <c r="AH463" s="17">
        <v>8.5700437955504402E-2</v>
      </c>
      <c r="AI463" s="17">
        <v>0.19078040047390901</v>
      </c>
      <c r="AJ463" s="17"/>
      <c r="AK463" s="17">
        <v>0.15600644645388601</v>
      </c>
      <c r="AL463" s="17">
        <v>0.12063921748303701</v>
      </c>
      <c r="AM463" s="17">
        <v>0.11841488859657499</v>
      </c>
      <c r="AN463" s="17"/>
      <c r="AO463" s="17">
        <v>0.13498191325523201</v>
      </c>
      <c r="AP463" s="17">
        <v>0.12081414440128201</v>
      </c>
      <c r="AQ463" s="17">
        <v>0.14243503510453701</v>
      </c>
      <c r="AR463" s="17"/>
      <c r="AS463" s="17">
        <v>0.133142673018699</v>
      </c>
      <c r="AT463" s="17">
        <v>0.111826351030092</v>
      </c>
      <c r="AU463" s="17">
        <v>0.16063527308696399</v>
      </c>
      <c r="AV463" s="17">
        <v>0.14423109237190301</v>
      </c>
      <c r="AW463" s="17">
        <v>0.13777675965039801</v>
      </c>
      <c r="AX463" s="17">
        <v>0.13518236107215401</v>
      </c>
      <c r="AY463" s="17">
        <v>0.12797830511913699</v>
      </c>
      <c r="AZ463" s="17">
        <v>7.1071070443679704E-2</v>
      </c>
      <c r="BA463" s="17">
        <v>9.5061003481166598E-2</v>
      </c>
      <c r="BB463" s="17">
        <v>2.5047169963340301E-2</v>
      </c>
      <c r="BC463" s="17">
        <v>0.18081735674930599</v>
      </c>
      <c r="BD463" s="17">
        <v>8.1512019421774801E-2</v>
      </c>
      <c r="BE463" s="17">
        <v>0.23019922257059</v>
      </c>
      <c r="BF463" s="17">
        <v>0.29154927099271899</v>
      </c>
      <c r="BG463" s="17">
        <v>0.21143480577273799</v>
      </c>
    </row>
    <row r="464" spans="2:59" x14ac:dyDescent="0.35">
      <c r="B464" t="s">
        <v>120</v>
      </c>
      <c r="C464" s="17">
        <v>0.54091966417574999</v>
      </c>
      <c r="D464" s="17">
        <v>0.51252561270000696</v>
      </c>
      <c r="E464" s="17">
        <v>0.56547972404487301</v>
      </c>
      <c r="F464" s="17"/>
      <c r="G464" s="17">
        <v>0.51496553458318495</v>
      </c>
      <c r="H464" s="17">
        <v>0.47884103392576799</v>
      </c>
      <c r="I464" s="17">
        <v>0.60742135692955601</v>
      </c>
      <c r="J464" s="17">
        <v>0.60742646820819601</v>
      </c>
      <c r="K464" s="17">
        <v>0.47077446769270898</v>
      </c>
      <c r="L464" s="17">
        <v>0.53842672572554895</v>
      </c>
      <c r="M464" s="17"/>
      <c r="N464" s="17">
        <v>0.59648087918995496</v>
      </c>
      <c r="O464" s="17">
        <v>0.57966683056836998</v>
      </c>
      <c r="P464" s="17">
        <v>0.47254640938331399</v>
      </c>
      <c r="Q464" s="17">
        <v>0.54867631759987301</v>
      </c>
      <c r="R464" s="17">
        <v>0.441955153577059</v>
      </c>
      <c r="S464" s="17"/>
      <c r="T464" s="17">
        <v>0.43722829693887499</v>
      </c>
      <c r="U464" s="17">
        <v>0.56703264907892403</v>
      </c>
      <c r="V464" s="17"/>
      <c r="W464" s="17">
        <v>0.52225642730369803</v>
      </c>
      <c r="X464" s="17">
        <v>0.54859059738504201</v>
      </c>
      <c r="Y464" s="17"/>
      <c r="Z464" s="17">
        <v>0.32232551138707899</v>
      </c>
      <c r="AA464" s="17">
        <v>0.60636303227577104</v>
      </c>
      <c r="AB464" s="17">
        <v>0.68953977534880995</v>
      </c>
      <c r="AC464" s="17"/>
      <c r="AD464" s="17">
        <v>0.48503790184990497</v>
      </c>
      <c r="AE464" s="17">
        <v>0.64582238308645601</v>
      </c>
      <c r="AF464" s="17"/>
      <c r="AG464" s="17">
        <v>0.69716187342075397</v>
      </c>
      <c r="AH464" s="17">
        <v>0.632947158994977</v>
      </c>
      <c r="AI464" s="17">
        <v>0.438529599043675</v>
      </c>
      <c r="AJ464" s="17"/>
      <c r="AK464" s="17">
        <v>0.50066318728244097</v>
      </c>
      <c r="AL464" s="17">
        <v>0.55231874182911</v>
      </c>
      <c r="AM464" s="17">
        <v>0.63197430132707799</v>
      </c>
      <c r="AN464" s="17"/>
      <c r="AO464" s="17">
        <v>0.51174002846278999</v>
      </c>
      <c r="AP464" s="17">
        <v>0.53804482399620901</v>
      </c>
      <c r="AQ464" s="17">
        <v>0.55974703573506801</v>
      </c>
      <c r="AR464" s="17"/>
      <c r="AS464" s="17">
        <v>0.45911415551035201</v>
      </c>
      <c r="AT464" s="17">
        <v>0.56620279945027996</v>
      </c>
      <c r="AU464" s="17">
        <v>0.503710145144175</v>
      </c>
      <c r="AV464" s="17">
        <v>0.49012605916685198</v>
      </c>
      <c r="AW464" s="17">
        <v>0.57727479120182701</v>
      </c>
      <c r="AX464" s="17">
        <v>0.57964224832003797</v>
      </c>
      <c r="AY464" s="17">
        <v>0.52660168546615305</v>
      </c>
      <c r="AZ464" s="17">
        <v>0.61184201513258496</v>
      </c>
      <c r="BA464" s="17">
        <v>0.71008421697536805</v>
      </c>
      <c r="BB464" s="17">
        <v>0.69119108425573506</v>
      </c>
      <c r="BC464" s="17">
        <v>0.51254405264610403</v>
      </c>
      <c r="BD464" s="17">
        <v>0.54529118306310498</v>
      </c>
      <c r="BE464" s="17">
        <v>0.41593742330009698</v>
      </c>
      <c r="BF464" s="17">
        <v>0.102031540309375</v>
      </c>
      <c r="BG464" s="17">
        <v>0.33545343498081098</v>
      </c>
    </row>
    <row r="465" spans="2:59" x14ac:dyDescent="0.35">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row>
    <row r="466" spans="2:59" x14ac:dyDescent="0.35">
      <c r="B466" s="6" t="s">
        <v>221</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row>
    <row r="467" spans="2:59" x14ac:dyDescent="0.35">
      <c r="B467" s="24" t="s">
        <v>86</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row>
    <row r="468" spans="2:59" x14ac:dyDescent="0.35">
      <c r="B468" t="s">
        <v>174</v>
      </c>
      <c r="C468" s="17">
        <v>0.227782711089764</v>
      </c>
      <c r="D468" s="17">
        <v>0.23391244900585001</v>
      </c>
      <c r="E468" s="17">
        <v>0.220950856808139</v>
      </c>
      <c r="F468" s="17"/>
      <c r="G468" s="17">
        <v>0.20608448533530599</v>
      </c>
      <c r="H468" s="17">
        <v>0.21228303099905399</v>
      </c>
      <c r="I468" s="17">
        <v>0.17736778157111099</v>
      </c>
      <c r="J468" s="17">
        <v>0.20176484399479699</v>
      </c>
      <c r="K468" s="17">
        <v>0.22757975768036001</v>
      </c>
      <c r="L468" s="17">
        <v>0.28641639889593301</v>
      </c>
      <c r="M468" s="17"/>
      <c r="N468" s="17">
        <v>0.216710045306648</v>
      </c>
      <c r="O468" s="17">
        <v>0.20758669872647201</v>
      </c>
      <c r="P468" s="17">
        <v>0.32358158169521301</v>
      </c>
      <c r="Q468" s="17">
        <v>0.183797976328234</v>
      </c>
      <c r="R468" s="17">
        <v>0.209673855100656</v>
      </c>
      <c r="S468" s="17"/>
      <c r="T468" s="17">
        <v>0.300021900796626</v>
      </c>
      <c r="U468" s="17">
        <v>0.20959044571126301</v>
      </c>
      <c r="V468" s="17"/>
      <c r="W468" s="17">
        <v>0.239453827755053</v>
      </c>
      <c r="X468" s="17">
        <v>0.22293592273749099</v>
      </c>
      <c r="Y468" s="17"/>
      <c r="Z468" s="17">
        <v>0.37443099435343302</v>
      </c>
      <c r="AA468" s="17">
        <v>0.198893514531674</v>
      </c>
      <c r="AB468" s="17">
        <v>0.14257711324118399</v>
      </c>
      <c r="AC468" s="17"/>
      <c r="AD468" s="17">
        <v>0.27321579674742502</v>
      </c>
      <c r="AE468" s="17">
        <v>0.142494523752347</v>
      </c>
      <c r="AF468" s="17"/>
      <c r="AG468" s="17">
        <v>0.179026343949727</v>
      </c>
      <c r="AH468" s="17">
        <v>0.23726784515476401</v>
      </c>
      <c r="AI468" s="17">
        <v>0.239501893206295</v>
      </c>
      <c r="AJ468" s="17"/>
      <c r="AK468" s="17">
        <v>0.33004464732133898</v>
      </c>
      <c r="AL468" s="17">
        <v>0.22234597278754301</v>
      </c>
      <c r="AM468" s="17">
        <v>7.6078066837764899E-2</v>
      </c>
      <c r="AN468" s="17"/>
      <c r="AO468" s="17">
        <v>0.35704561955848402</v>
      </c>
      <c r="AP468" s="17">
        <v>0.257931812680533</v>
      </c>
      <c r="AQ468" s="17">
        <v>0.18669414551743299</v>
      </c>
      <c r="AR468" s="17"/>
      <c r="AS468" s="17">
        <v>0.20454177449800601</v>
      </c>
      <c r="AT468" s="17">
        <v>0.25074205907867603</v>
      </c>
      <c r="AU468" s="17">
        <v>0.25879947722922703</v>
      </c>
      <c r="AV468" s="17">
        <v>0.26265753943120101</v>
      </c>
      <c r="AW468" s="17">
        <v>0.239050957639171</v>
      </c>
      <c r="AX468" s="17">
        <v>0.13192697339318701</v>
      </c>
      <c r="AY468" s="17">
        <v>0.26403036540720898</v>
      </c>
      <c r="AZ468" s="17">
        <v>0.20580214531463201</v>
      </c>
      <c r="BA468" s="17">
        <v>0.227804008417759</v>
      </c>
      <c r="BB468" s="17">
        <v>0.211295166180725</v>
      </c>
      <c r="BC468" s="17">
        <v>0.34716981748228198</v>
      </c>
      <c r="BD468" s="17">
        <v>0.113176774212118</v>
      </c>
      <c r="BE468" s="17">
        <v>0</v>
      </c>
      <c r="BF468" s="17">
        <v>0.19518758511057599</v>
      </c>
      <c r="BG468" s="17">
        <v>0.25094454229281699</v>
      </c>
    </row>
    <row r="469" spans="2:59" x14ac:dyDescent="0.35">
      <c r="B469" t="s">
        <v>175</v>
      </c>
      <c r="C469" s="17">
        <v>0.38951850329517201</v>
      </c>
      <c r="D469" s="17">
        <v>0.40563686187743297</v>
      </c>
      <c r="E469" s="17">
        <v>0.37404775182029698</v>
      </c>
      <c r="F469" s="17"/>
      <c r="G469" s="17">
        <v>0.35647212662761601</v>
      </c>
      <c r="H469" s="17">
        <v>0.37008225425077201</v>
      </c>
      <c r="I469" s="17">
        <v>0.37371880109629402</v>
      </c>
      <c r="J469" s="17">
        <v>0.37571108760583999</v>
      </c>
      <c r="K469" s="17">
        <v>0.42834805635098</v>
      </c>
      <c r="L469" s="17">
        <v>0.40217598121865999</v>
      </c>
      <c r="M469" s="17"/>
      <c r="N469" s="17">
        <v>0.41157420047472498</v>
      </c>
      <c r="O469" s="17">
        <v>0.38800545418599802</v>
      </c>
      <c r="P469" s="17">
        <v>0.393540029936717</v>
      </c>
      <c r="Q469" s="17">
        <v>0.39461512313722003</v>
      </c>
      <c r="R469" s="17">
        <v>0.31944266678995697</v>
      </c>
      <c r="S469" s="17"/>
      <c r="T469" s="17">
        <v>0.35560488913548799</v>
      </c>
      <c r="U469" s="17">
        <v>0.39805909561411401</v>
      </c>
      <c r="V469" s="17"/>
      <c r="W469" s="17">
        <v>0.39670185623509902</v>
      </c>
      <c r="X469" s="17">
        <v>0.38856106831102599</v>
      </c>
      <c r="Y469" s="17"/>
      <c r="Z469" s="17">
        <v>0.38600639864380298</v>
      </c>
      <c r="AA469" s="17">
        <v>0.42693724196456001</v>
      </c>
      <c r="AB469" s="17">
        <v>0.41253020593934703</v>
      </c>
      <c r="AC469" s="17"/>
      <c r="AD469" s="17">
        <v>0.39860988532444003</v>
      </c>
      <c r="AE469" s="17">
        <v>0.37245192103591801</v>
      </c>
      <c r="AF469" s="17"/>
      <c r="AG469" s="17">
        <v>0.45770519395649101</v>
      </c>
      <c r="AH469" s="17">
        <v>0.39332745013033099</v>
      </c>
      <c r="AI469" s="17">
        <v>0.38738754759578198</v>
      </c>
      <c r="AJ469" s="17"/>
      <c r="AK469" s="17">
        <v>0.40088123752097898</v>
      </c>
      <c r="AL469" s="17">
        <v>0.394379626405929</v>
      </c>
      <c r="AM469" s="17">
        <v>0.39664459746701602</v>
      </c>
      <c r="AN469" s="17"/>
      <c r="AO469" s="17">
        <v>0.42945739084318901</v>
      </c>
      <c r="AP469" s="17">
        <v>0.41128404484880698</v>
      </c>
      <c r="AQ469" s="17">
        <v>0.36988024556579902</v>
      </c>
      <c r="AR469" s="17"/>
      <c r="AS469" s="17">
        <v>0.29347328556258401</v>
      </c>
      <c r="AT469" s="17">
        <v>0.331891476427568</v>
      </c>
      <c r="AU469" s="17">
        <v>0.44148709759430299</v>
      </c>
      <c r="AV469" s="17">
        <v>0.35567379998147802</v>
      </c>
      <c r="AW469" s="17">
        <v>0.34183062388646501</v>
      </c>
      <c r="AX469" s="17">
        <v>0.48907329007329098</v>
      </c>
      <c r="AY469" s="17">
        <v>0.39335528822162702</v>
      </c>
      <c r="AZ469" s="17">
        <v>0.37500795330835501</v>
      </c>
      <c r="BA469" s="17">
        <v>0.597868702580169</v>
      </c>
      <c r="BB469" s="17">
        <v>0.40201651851922299</v>
      </c>
      <c r="BC469" s="17">
        <v>0.31353458802985001</v>
      </c>
      <c r="BD469" s="17">
        <v>0.49705928017713202</v>
      </c>
      <c r="BE469" s="17">
        <v>0.57849770648714904</v>
      </c>
      <c r="BF469" s="17">
        <v>0.51088872470341795</v>
      </c>
      <c r="BG469" s="17">
        <v>0.36299918613600601</v>
      </c>
    </row>
    <row r="470" spans="2:59" x14ac:dyDescent="0.35">
      <c r="B470" t="s">
        <v>113</v>
      </c>
      <c r="C470" s="17">
        <v>0.239922890660316</v>
      </c>
      <c r="D470" s="17">
        <v>0.241995799271673</v>
      </c>
      <c r="E470" s="17">
        <v>0.2389802533332</v>
      </c>
      <c r="F470" s="17"/>
      <c r="G470" s="17">
        <v>0.261251563932067</v>
      </c>
      <c r="H470" s="17">
        <v>0.25185367626809602</v>
      </c>
      <c r="I470" s="17">
        <v>0.296290168055729</v>
      </c>
      <c r="J470" s="17">
        <v>0.241846954169951</v>
      </c>
      <c r="K470" s="17">
        <v>0.212267076939084</v>
      </c>
      <c r="L470" s="17">
        <v>0.213527572085533</v>
      </c>
      <c r="M470" s="17"/>
      <c r="N470" s="17">
        <v>0.22002232387346801</v>
      </c>
      <c r="O470" s="17">
        <v>0.260619612998779</v>
      </c>
      <c r="P470" s="17">
        <v>0.197611120604444</v>
      </c>
      <c r="Q470" s="17">
        <v>0.25195596888671301</v>
      </c>
      <c r="R470" s="17">
        <v>0.30378491815717401</v>
      </c>
      <c r="S470" s="17"/>
      <c r="T470" s="17">
        <v>0.19895116558208201</v>
      </c>
      <c r="U470" s="17">
        <v>0.25024095345507902</v>
      </c>
      <c r="V470" s="17"/>
      <c r="W470" s="17">
        <v>0.243696940769321</v>
      </c>
      <c r="X470" s="17">
        <v>0.240120858689401</v>
      </c>
      <c r="Y470" s="17"/>
      <c r="Z470" s="17">
        <v>0.16472316818704699</v>
      </c>
      <c r="AA470" s="17">
        <v>0.26180821938605697</v>
      </c>
      <c r="AB470" s="17">
        <v>0.25381400654973801</v>
      </c>
      <c r="AC470" s="17"/>
      <c r="AD470" s="17">
        <v>0.20115426554785201</v>
      </c>
      <c r="AE470" s="17">
        <v>0.312700376792788</v>
      </c>
      <c r="AF470" s="17"/>
      <c r="AG470" s="17">
        <v>0.200245715150318</v>
      </c>
      <c r="AH470" s="17">
        <v>0.264385405926432</v>
      </c>
      <c r="AI470" s="17">
        <v>0.21757703790038599</v>
      </c>
      <c r="AJ470" s="17"/>
      <c r="AK470" s="17">
        <v>0.17241527197311499</v>
      </c>
      <c r="AL470" s="17">
        <v>0.26080983014175602</v>
      </c>
      <c r="AM470" s="17">
        <v>0.25318524580688401</v>
      </c>
      <c r="AN470" s="17"/>
      <c r="AO470" s="17">
        <v>0.132123005867262</v>
      </c>
      <c r="AP470" s="17">
        <v>0.22803904477419401</v>
      </c>
      <c r="AQ470" s="17">
        <v>0.256306177999989</v>
      </c>
      <c r="AR470" s="17"/>
      <c r="AS470" s="17">
        <v>0.27315533662883101</v>
      </c>
      <c r="AT470" s="17">
        <v>0.17972514696002001</v>
      </c>
      <c r="AU470" s="17">
        <v>0.229449143069162</v>
      </c>
      <c r="AV470" s="17">
        <v>0.234243679106582</v>
      </c>
      <c r="AW470" s="17">
        <v>0.22661918125953501</v>
      </c>
      <c r="AX470" s="17">
        <v>0.25116426034070599</v>
      </c>
      <c r="AY470" s="17">
        <v>0.286202336380318</v>
      </c>
      <c r="AZ470" s="17">
        <v>0.30937612245089702</v>
      </c>
      <c r="BA470" s="17">
        <v>9.8844044545411E-2</v>
      </c>
      <c r="BB470" s="17">
        <v>0.25480543790120702</v>
      </c>
      <c r="BC470" s="17">
        <v>0.234224330150339</v>
      </c>
      <c r="BD470" s="17">
        <v>0.26645643332110103</v>
      </c>
      <c r="BE470" s="17">
        <v>6.1191146474424599E-2</v>
      </c>
      <c r="BF470" s="17">
        <v>0.213226515221456</v>
      </c>
      <c r="BG470" s="17">
        <v>0.18331282709090099</v>
      </c>
    </row>
    <row r="471" spans="2:59" x14ac:dyDescent="0.35">
      <c r="B471" t="s">
        <v>176</v>
      </c>
      <c r="C471" s="17">
        <v>7.24731842706723E-2</v>
      </c>
      <c r="D471" s="17">
        <v>5.9131163697104201E-2</v>
      </c>
      <c r="E471" s="17">
        <v>8.5200958530891005E-2</v>
      </c>
      <c r="F471" s="17"/>
      <c r="G471" s="17">
        <v>0.106297175183435</v>
      </c>
      <c r="H471" s="17">
        <v>0.100201473094595</v>
      </c>
      <c r="I471" s="17">
        <v>9.9408362913107604E-2</v>
      </c>
      <c r="J471" s="17">
        <v>0.10573054375893801</v>
      </c>
      <c r="K471" s="17">
        <v>4.6372715779301701E-2</v>
      </c>
      <c r="L471" s="17">
        <v>2.86334471658015E-2</v>
      </c>
      <c r="M471" s="17"/>
      <c r="N471" s="17">
        <v>8.4222283239964404E-2</v>
      </c>
      <c r="O471" s="17">
        <v>6.8529132769563905E-2</v>
      </c>
      <c r="P471" s="17">
        <v>2.9635163954959302E-2</v>
      </c>
      <c r="Q471" s="17">
        <v>8.2634626025020003E-2</v>
      </c>
      <c r="R471" s="17">
        <v>0.107261656808915</v>
      </c>
      <c r="S471" s="17"/>
      <c r="T471" s="17">
        <v>6.5687558083431699E-2</v>
      </c>
      <c r="U471" s="17">
        <v>7.4182033897287794E-2</v>
      </c>
      <c r="V471" s="17"/>
      <c r="W471" s="17">
        <v>6.2701922395893506E-2</v>
      </c>
      <c r="X471" s="17">
        <v>8.0892084999307404E-2</v>
      </c>
      <c r="Y471" s="17"/>
      <c r="Z471" s="17">
        <v>4.4808635848058997E-2</v>
      </c>
      <c r="AA471" s="17">
        <v>6.10813816679594E-2</v>
      </c>
      <c r="AB471" s="17">
        <v>8.3621211158605893E-2</v>
      </c>
      <c r="AC471" s="17"/>
      <c r="AD471" s="17">
        <v>6.8059674392661904E-2</v>
      </c>
      <c r="AE471" s="17">
        <v>8.0758341482480706E-2</v>
      </c>
      <c r="AF471" s="17"/>
      <c r="AG471" s="17">
        <v>7.9618039263805701E-2</v>
      </c>
      <c r="AH471" s="17">
        <v>6.9288641072280402E-2</v>
      </c>
      <c r="AI471" s="17">
        <v>7.0524471101270803E-2</v>
      </c>
      <c r="AJ471" s="17"/>
      <c r="AK471" s="17">
        <v>4.7679015454434398E-2</v>
      </c>
      <c r="AL471" s="17">
        <v>7.6067280231478407E-2</v>
      </c>
      <c r="AM471" s="17">
        <v>0.118724995031716</v>
      </c>
      <c r="AN471" s="17"/>
      <c r="AO471" s="17">
        <v>5.2497913254964397E-2</v>
      </c>
      <c r="AP471" s="17">
        <v>5.4314690055301297E-2</v>
      </c>
      <c r="AQ471" s="17">
        <v>0.10084275030648</v>
      </c>
      <c r="AR471" s="17"/>
      <c r="AS471" s="17">
        <v>9.2568954691888694E-2</v>
      </c>
      <c r="AT471" s="17">
        <v>9.81333584460089E-2</v>
      </c>
      <c r="AU471" s="17">
        <v>3.7139504802361098E-2</v>
      </c>
      <c r="AV471" s="17">
        <v>8.8899313462676502E-2</v>
      </c>
      <c r="AW471" s="17">
        <v>0.113122344684707</v>
      </c>
      <c r="AX471" s="17">
        <v>4.9665387106902201E-2</v>
      </c>
      <c r="AY471" s="17">
        <v>1.0925551196881701E-2</v>
      </c>
      <c r="AZ471" s="17">
        <v>2.1112006127752301E-2</v>
      </c>
      <c r="BA471" s="17">
        <v>5.6808247303591797E-2</v>
      </c>
      <c r="BB471" s="17">
        <v>0.113798831552747</v>
      </c>
      <c r="BC471" s="17">
        <v>7.8960115215691504E-2</v>
      </c>
      <c r="BD471" s="17">
        <v>2.3881367367414402E-2</v>
      </c>
      <c r="BE471" s="17">
        <v>0.246459895276118</v>
      </c>
      <c r="BF471" s="17">
        <v>3.6527915111302503E-2</v>
      </c>
      <c r="BG471" s="17">
        <v>0.15853410726480999</v>
      </c>
    </row>
    <row r="472" spans="2:59" x14ac:dyDescent="0.35">
      <c r="B472" t="s">
        <v>177</v>
      </c>
      <c r="C472" s="17">
        <v>5.4266416665057798E-2</v>
      </c>
      <c r="D472" s="17">
        <v>4.5073503119510201E-2</v>
      </c>
      <c r="E472" s="17">
        <v>6.3053945463817707E-2</v>
      </c>
      <c r="F472" s="17"/>
      <c r="G472" s="17">
        <v>3.2169309706532201E-2</v>
      </c>
      <c r="H472" s="17">
        <v>4.4379680448108798E-2</v>
      </c>
      <c r="I472" s="17">
        <v>3.5454340439418697E-2</v>
      </c>
      <c r="J472" s="17">
        <v>5.0199591117511398E-2</v>
      </c>
      <c r="K472" s="17">
        <v>6.8859286825529206E-2</v>
      </c>
      <c r="L472" s="17">
        <v>6.92466006340728E-2</v>
      </c>
      <c r="M472" s="17"/>
      <c r="N472" s="17">
        <v>4.9205505859395003E-2</v>
      </c>
      <c r="O472" s="17">
        <v>5.78011567475969E-2</v>
      </c>
      <c r="P472" s="17">
        <v>4.36662978515465E-2</v>
      </c>
      <c r="Q472" s="17">
        <v>7.7018717445049401E-2</v>
      </c>
      <c r="R472" s="17">
        <v>3.1609473613113302E-2</v>
      </c>
      <c r="S472" s="17"/>
      <c r="T472" s="17">
        <v>6.5048250300302299E-2</v>
      </c>
      <c r="U472" s="17">
        <v>5.1551187167673498E-2</v>
      </c>
      <c r="V472" s="17"/>
      <c r="W472" s="17">
        <v>4.95963965857254E-2</v>
      </c>
      <c r="X472" s="17">
        <v>5.0941598638753603E-2</v>
      </c>
      <c r="Y472" s="17"/>
      <c r="Z472" s="17">
        <v>1.56083907299883E-2</v>
      </c>
      <c r="AA472" s="17">
        <v>3.7726767366756897E-2</v>
      </c>
      <c r="AB472" s="17">
        <v>0.10307105139916101</v>
      </c>
      <c r="AC472" s="17"/>
      <c r="AD472" s="17">
        <v>4.8102764506030599E-2</v>
      </c>
      <c r="AE472" s="17">
        <v>6.5836987151571505E-2</v>
      </c>
      <c r="AF472" s="17"/>
      <c r="AG472" s="17">
        <v>7.8739483918115902E-2</v>
      </c>
      <c r="AH472" s="17">
        <v>3.1307394552431998E-2</v>
      </c>
      <c r="AI472" s="17">
        <v>7.1352117234248696E-2</v>
      </c>
      <c r="AJ472" s="17"/>
      <c r="AK472" s="17">
        <v>4.0913069421649198E-2</v>
      </c>
      <c r="AL472" s="17">
        <v>3.9252277945089002E-2</v>
      </c>
      <c r="AM472" s="17">
        <v>0.14957521252115399</v>
      </c>
      <c r="AN472" s="17"/>
      <c r="AO472" s="17">
        <v>0</v>
      </c>
      <c r="AP472" s="17">
        <v>4.0120411494373398E-2</v>
      </c>
      <c r="AQ472" s="17">
        <v>7.9068793587968103E-2</v>
      </c>
      <c r="AR472" s="17"/>
      <c r="AS472" s="17">
        <v>0.107618948459258</v>
      </c>
      <c r="AT472" s="17">
        <v>8.1583590614803705E-2</v>
      </c>
      <c r="AU472" s="17">
        <v>2.1946313915361199E-2</v>
      </c>
      <c r="AV472" s="17">
        <v>5.1907886601320299E-2</v>
      </c>
      <c r="AW472" s="17">
        <v>6.6838395281944393E-2</v>
      </c>
      <c r="AX472" s="17">
        <v>3.6918763954066403E-2</v>
      </c>
      <c r="AY472" s="17">
        <v>4.5486458793964499E-2</v>
      </c>
      <c r="AZ472" s="17">
        <v>6.6560100675193301E-2</v>
      </c>
      <c r="BA472" s="17">
        <v>1.8674997153069601E-2</v>
      </c>
      <c r="BB472" s="17">
        <v>1.8084045846097602E-2</v>
      </c>
      <c r="BC472" s="17">
        <v>2.6111149121838002E-2</v>
      </c>
      <c r="BD472" s="17">
        <v>9.9426144922233894E-2</v>
      </c>
      <c r="BE472" s="17">
        <v>0.11385125176230899</v>
      </c>
      <c r="BF472" s="17">
        <v>4.41692598532476E-2</v>
      </c>
      <c r="BG472" s="17">
        <v>4.4209337215465598E-2</v>
      </c>
    </row>
    <row r="473" spans="2:59" x14ac:dyDescent="0.35">
      <c r="B473" t="s">
        <v>133</v>
      </c>
      <c r="C473" s="17">
        <v>1.60362940190182E-2</v>
      </c>
      <c r="D473" s="17">
        <v>1.4250223028429401E-2</v>
      </c>
      <c r="E473" s="17">
        <v>1.7766234043655901E-2</v>
      </c>
      <c r="F473" s="17"/>
      <c r="G473" s="17">
        <v>3.7725339215043799E-2</v>
      </c>
      <c r="H473" s="17">
        <v>2.1199884939375101E-2</v>
      </c>
      <c r="I473" s="17">
        <v>1.77605459243395E-2</v>
      </c>
      <c r="J473" s="17">
        <v>2.4746979352963001E-2</v>
      </c>
      <c r="K473" s="17">
        <v>1.6573106424745201E-2</v>
      </c>
      <c r="L473" s="17">
        <v>0</v>
      </c>
      <c r="M473" s="17"/>
      <c r="N473" s="17">
        <v>1.8265641245800102E-2</v>
      </c>
      <c r="O473" s="17">
        <v>1.74579445715893E-2</v>
      </c>
      <c r="P473" s="17">
        <v>1.1965805957120001E-2</v>
      </c>
      <c r="Q473" s="17">
        <v>9.9775881777637004E-3</v>
      </c>
      <c r="R473" s="17">
        <v>2.8227429530185401E-2</v>
      </c>
      <c r="S473" s="17"/>
      <c r="T473" s="17">
        <v>1.46862361020694E-2</v>
      </c>
      <c r="U473" s="17">
        <v>1.63762841545823E-2</v>
      </c>
      <c r="V473" s="17"/>
      <c r="W473" s="17">
        <v>7.8490562589078397E-3</v>
      </c>
      <c r="X473" s="17">
        <v>1.6548466624020298E-2</v>
      </c>
      <c r="Y473" s="17"/>
      <c r="Z473" s="17">
        <v>1.44224122376696E-2</v>
      </c>
      <c r="AA473" s="17">
        <v>1.35528750829924E-2</v>
      </c>
      <c r="AB473" s="17">
        <v>4.3864117119644299E-3</v>
      </c>
      <c r="AC473" s="17"/>
      <c r="AD473" s="17">
        <v>1.08576134815904E-2</v>
      </c>
      <c r="AE473" s="17">
        <v>2.5757849784894201E-2</v>
      </c>
      <c r="AF473" s="17"/>
      <c r="AG473" s="17">
        <v>4.6652237615417598E-3</v>
      </c>
      <c r="AH473" s="17">
        <v>4.4232631637599797E-3</v>
      </c>
      <c r="AI473" s="17">
        <v>1.36569329620177E-2</v>
      </c>
      <c r="AJ473" s="17"/>
      <c r="AK473" s="17">
        <v>8.0667583084840008E-3</v>
      </c>
      <c r="AL473" s="17">
        <v>7.1450124882043E-3</v>
      </c>
      <c r="AM473" s="17">
        <v>5.7918823354650602E-3</v>
      </c>
      <c r="AN473" s="17"/>
      <c r="AO473" s="17">
        <v>2.8876070476100898E-2</v>
      </c>
      <c r="AP473" s="17">
        <v>8.3099961467921497E-3</v>
      </c>
      <c r="AQ473" s="17">
        <v>7.2078870223310698E-3</v>
      </c>
      <c r="AR473" s="17"/>
      <c r="AS473" s="17">
        <v>2.8641700159432199E-2</v>
      </c>
      <c r="AT473" s="17">
        <v>5.7924368472923898E-2</v>
      </c>
      <c r="AU473" s="17">
        <v>1.11784633895854E-2</v>
      </c>
      <c r="AV473" s="17">
        <v>6.6177814167421604E-3</v>
      </c>
      <c r="AW473" s="17">
        <v>1.25384972481777E-2</v>
      </c>
      <c r="AX473" s="17">
        <v>4.1251325131847601E-2</v>
      </c>
      <c r="AY473" s="17">
        <v>0</v>
      </c>
      <c r="AZ473" s="17">
        <v>2.2141672123170301E-2</v>
      </c>
      <c r="BA473" s="17">
        <v>0</v>
      </c>
      <c r="BB473" s="17">
        <v>0</v>
      </c>
      <c r="BC473" s="17">
        <v>0</v>
      </c>
      <c r="BD473" s="17">
        <v>0</v>
      </c>
      <c r="BE473" s="17">
        <v>0</v>
      </c>
      <c r="BF473" s="17">
        <v>0</v>
      </c>
      <c r="BG473" s="17">
        <v>0</v>
      </c>
    </row>
    <row r="474" spans="2:59" x14ac:dyDescent="0.35">
      <c r="B474" t="s">
        <v>118</v>
      </c>
      <c r="C474" s="17">
        <v>0.61730121438493601</v>
      </c>
      <c r="D474" s="17">
        <v>0.63954931088328304</v>
      </c>
      <c r="E474" s="17">
        <v>0.59499860862843501</v>
      </c>
      <c r="F474" s="17"/>
      <c r="G474" s="17">
        <v>0.56255661196292195</v>
      </c>
      <c r="H474" s="17">
        <v>0.582365285249825</v>
      </c>
      <c r="I474" s="17">
        <v>0.55108658266740496</v>
      </c>
      <c r="J474" s="17">
        <v>0.57747593160063704</v>
      </c>
      <c r="K474" s="17">
        <v>0.65592781403134004</v>
      </c>
      <c r="L474" s="17">
        <v>0.68859238011459301</v>
      </c>
      <c r="M474" s="17"/>
      <c r="N474" s="17">
        <v>0.62828424578137299</v>
      </c>
      <c r="O474" s="17">
        <v>0.59559215291247003</v>
      </c>
      <c r="P474" s="17">
        <v>0.71712161163193</v>
      </c>
      <c r="Q474" s="17">
        <v>0.57841309946545405</v>
      </c>
      <c r="R474" s="17">
        <v>0.52911652189061298</v>
      </c>
      <c r="S474" s="17"/>
      <c r="T474" s="17">
        <v>0.65562678993211398</v>
      </c>
      <c r="U474" s="17">
        <v>0.60764954132537796</v>
      </c>
      <c r="V474" s="17"/>
      <c r="W474" s="17">
        <v>0.63615568399015199</v>
      </c>
      <c r="X474" s="17">
        <v>0.61149699104851796</v>
      </c>
      <c r="Y474" s="17"/>
      <c r="Z474" s="17">
        <v>0.76043739299723601</v>
      </c>
      <c r="AA474" s="17">
        <v>0.62583075649623399</v>
      </c>
      <c r="AB474" s="17">
        <v>0.55510731918053102</v>
      </c>
      <c r="AC474" s="17"/>
      <c r="AD474" s="17">
        <v>0.67182568207186499</v>
      </c>
      <c r="AE474" s="17">
        <v>0.51494644478826501</v>
      </c>
      <c r="AF474" s="17"/>
      <c r="AG474" s="17">
        <v>0.63673153790621795</v>
      </c>
      <c r="AH474" s="17">
        <v>0.63059529528509495</v>
      </c>
      <c r="AI474" s="17">
        <v>0.62688944080207698</v>
      </c>
      <c r="AJ474" s="17"/>
      <c r="AK474" s="17">
        <v>0.73092588484231802</v>
      </c>
      <c r="AL474" s="17">
        <v>0.61672559919347203</v>
      </c>
      <c r="AM474" s="17">
        <v>0.47272266430478099</v>
      </c>
      <c r="AN474" s="17"/>
      <c r="AO474" s="17">
        <v>0.78650301040167303</v>
      </c>
      <c r="AP474" s="17">
        <v>0.66921585752933899</v>
      </c>
      <c r="AQ474" s="17">
        <v>0.55657439108323203</v>
      </c>
      <c r="AR474" s="17"/>
      <c r="AS474" s="17">
        <v>0.49801506006058999</v>
      </c>
      <c r="AT474" s="17">
        <v>0.58263353550624397</v>
      </c>
      <c r="AU474" s="17">
        <v>0.70028657482352996</v>
      </c>
      <c r="AV474" s="17">
        <v>0.61833133941267904</v>
      </c>
      <c r="AW474" s="17">
        <v>0.58088158152563596</v>
      </c>
      <c r="AX474" s="17">
        <v>0.62100026346647796</v>
      </c>
      <c r="AY474" s="17">
        <v>0.65738565362883605</v>
      </c>
      <c r="AZ474" s="17">
        <v>0.58081009862298705</v>
      </c>
      <c r="BA474" s="17">
        <v>0.82567271099792705</v>
      </c>
      <c r="BB474" s="17">
        <v>0.61331168469994801</v>
      </c>
      <c r="BC474" s="17">
        <v>0.66070440551213105</v>
      </c>
      <c r="BD474" s="17">
        <v>0.61023605438925099</v>
      </c>
      <c r="BE474" s="17">
        <v>0.57849770648714904</v>
      </c>
      <c r="BF474" s="17">
        <v>0.70607630981399405</v>
      </c>
      <c r="BG474" s="17">
        <v>0.61394372842882305</v>
      </c>
    </row>
    <row r="475" spans="2:59" x14ac:dyDescent="0.35">
      <c r="B475" t="s">
        <v>119</v>
      </c>
      <c r="C475" s="17">
        <v>0.12673960093573</v>
      </c>
      <c r="D475" s="17">
        <v>0.104204666816614</v>
      </c>
      <c r="E475" s="17">
        <v>0.148254903994709</v>
      </c>
      <c r="F475" s="17"/>
      <c r="G475" s="17">
        <v>0.13846648488996699</v>
      </c>
      <c r="H475" s="17">
        <v>0.14458115354270301</v>
      </c>
      <c r="I475" s="17">
        <v>0.13486270335252601</v>
      </c>
      <c r="J475" s="17">
        <v>0.15593013487644899</v>
      </c>
      <c r="K475" s="17">
        <v>0.115232002604831</v>
      </c>
      <c r="L475" s="17">
        <v>9.7880047799874303E-2</v>
      </c>
      <c r="M475" s="17"/>
      <c r="N475" s="17">
        <v>0.13342778909935901</v>
      </c>
      <c r="O475" s="17">
        <v>0.12633028951716099</v>
      </c>
      <c r="P475" s="17">
        <v>7.3301461806505694E-2</v>
      </c>
      <c r="Q475" s="17">
        <v>0.15965334347006899</v>
      </c>
      <c r="R475" s="17">
        <v>0.13887113042202801</v>
      </c>
      <c r="S475" s="17"/>
      <c r="T475" s="17">
        <v>0.130735808383734</v>
      </c>
      <c r="U475" s="17">
        <v>0.12573322106496099</v>
      </c>
      <c r="V475" s="17"/>
      <c r="W475" s="17">
        <v>0.112298318981619</v>
      </c>
      <c r="X475" s="17">
        <v>0.131833683638061</v>
      </c>
      <c r="Y475" s="17"/>
      <c r="Z475" s="17">
        <v>6.0417026578047303E-2</v>
      </c>
      <c r="AA475" s="17">
        <v>9.8808149034716297E-2</v>
      </c>
      <c r="AB475" s="17">
        <v>0.186692262557767</v>
      </c>
      <c r="AC475" s="17"/>
      <c r="AD475" s="17">
        <v>0.116162438898693</v>
      </c>
      <c r="AE475" s="17">
        <v>0.146595328634052</v>
      </c>
      <c r="AF475" s="17"/>
      <c r="AG475" s="17">
        <v>0.15835752318192201</v>
      </c>
      <c r="AH475" s="17">
        <v>0.100596035624712</v>
      </c>
      <c r="AI475" s="17">
        <v>0.141876588335519</v>
      </c>
      <c r="AJ475" s="17"/>
      <c r="AK475" s="17">
        <v>8.8592084876083596E-2</v>
      </c>
      <c r="AL475" s="17">
        <v>0.115319558176567</v>
      </c>
      <c r="AM475" s="17">
        <v>0.26830020755286998</v>
      </c>
      <c r="AN475" s="17"/>
      <c r="AO475" s="17">
        <v>5.2497913254964397E-2</v>
      </c>
      <c r="AP475" s="17">
        <v>9.4435101549674702E-2</v>
      </c>
      <c r="AQ475" s="17">
        <v>0.17991154389444799</v>
      </c>
      <c r="AR475" s="17"/>
      <c r="AS475" s="17">
        <v>0.20018790315114601</v>
      </c>
      <c r="AT475" s="17">
        <v>0.17971694906081301</v>
      </c>
      <c r="AU475" s="17">
        <v>5.9085818717722297E-2</v>
      </c>
      <c r="AV475" s="17">
        <v>0.140807200063997</v>
      </c>
      <c r="AW475" s="17">
        <v>0.17996073996665099</v>
      </c>
      <c r="AX475" s="17">
        <v>8.6584151060968603E-2</v>
      </c>
      <c r="AY475" s="17">
        <v>5.6412009990846203E-2</v>
      </c>
      <c r="AZ475" s="17">
        <v>8.7672106802945696E-2</v>
      </c>
      <c r="BA475" s="17">
        <v>7.5483244456661505E-2</v>
      </c>
      <c r="BB475" s="17">
        <v>0.131882877398844</v>
      </c>
      <c r="BC475" s="17">
        <v>0.105071264337529</v>
      </c>
      <c r="BD475" s="17">
        <v>0.12330751228964799</v>
      </c>
      <c r="BE475" s="17">
        <v>0.36031114703842598</v>
      </c>
      <c r="BF475" s="17">
        <v>8.0697174964550103E-2</v>
      </c>
      <c r="BG475" s="17">
        <v>0.20274344448027601</v>
      </c>
    </row>
    <row r="476" spans="2:59" x14ac:dyDescent="0.35">
      <c r="B476" t="s">
        <v>120</v>
      </c>
      <c r="C476" s="17">
        <v>0.49056161344920601</v>
      </c>
      <c r="D476" s="17">
        <v>0.53534464406666904</v>
      </c>
      <c r="E476" s="17">
        <v>0.44674370463372698</v>
      </c>
      <c r="F476" s="17"/>
      <c r="G476" s="17">
        <v>0.42409012707295501</v>
      </c>
      <c r="H476" s="17">
        <v>0.43778413170712199</v>
      </c>
      <c r="I476" s="17">
        <v>0.41622387931487798</v>
      </c>
      <c r="J476" s="17">
        <v>0.42154579672418802</v>
      </c>
      <c r="K476" s="17">
        <v>0.54069581142650902</v>
      </c>
      <c r="L476" s="17">
        <v>0.59071233231471898</v>
      </c>
      <c r="M476" s="17"/>
      <c r="N476" s="17">
        <v>0.494856456682013</v>
      </c>
      <c r="O476" s="17">
        <v>0.46926186339531001</v>
      </c>
      <c r="P476" s="17">
        <v>0.64382014982542402</v>
      </c>
      <c r="Q476" s="17">
        <v>0.41875975599538501</v>
      </c>
      <c r="R476" s="17">
        <v>0.390245391468585</v>
      </c>
      <c r="S476" s="17"/>
      <c r="T476" s="17">
        <v>0.52489098154837999</v>
      </c>
      <c r="U476" s="17">
        <v>0.48191632026041598</v>
      </c>
      <c r="V476" s="17"/>
      <c r="W476" s="17">
        <v>0.52385736500853297</v>
      </c>
      <c r="X476" s="17">
        <v>0.47966330741045698</v>
      </c>
      <c r="Y476" s="17"/>
      <c r="Z476" s="17">
        <v>0.70002036641918897</v>
      </c>
      <c r="AA476" s="17">
        <v>0.52702260746151797</v>
      </c>
      <c r="AB476" s="17">
        <v>0.36841505662276403</v>
      </c>
      <c r="AC476" s="17"/>
      <c r="AD476" s="17">
        <v>0.55566324317317195</v>
      </c>
      <c r="AE476" s="17">
        <v>0.36835111615421301</v>
      </c>
      <c r="AF476" s="17"/>
      <c r="AG476" s="17">
        <v>0.47837401472429703</v>
      </c>
      <c r="AH476" s="17">
        <v>0.52999925966038297</v>
      </c>
      <c r="AI476" s="17">
        <v>0.48501285246655701</v>
      </c>
      <c r="AJ476" s="17"/>
      <c r="AK476" s="17">
        <v>0.64233379996623396</v>
      </c>
      <c r="AL476" s="17">
        <v>0.501406041016904</v>
      </c>
      <c r="AM476" s="17">
        <v>0.20442245675191101</v>
      </c>
      <c r="AN476" s="17"/>
      <c r="AO476" s="17">
        <v>0.73400509714670803</v>
      </c>
      <c r="AP476" s="17">
        <v>0.57478075597966505</v>
      </c>
      <c r="AQ476" s="17">
        <v>0.37666284718878401</v>
      </c>
      <c r="AR476" s="17"/>
      <c r="AS476" s="17">
        <v>0.297827156909444</v>
      </c>
      <c r="AT476" s="17">
        <v>0.40291658644543099</v>
      </c>
      <c r="AU476" s="17">
        <v>0.64120075610580796</v>
      </c>
      <c r="AV476" s="17">
        <v>0.47752413934868199</v>
      </c>
      <c r="AW476" s="17">
        <v>0.400920841558985</v>
      </c>
      <c r="AX476" s="17">
        <v>0.53441611240550901</v>
      </c>
      <c r="AY476" s="17">
        <v>0.60097364363799</v>
      </c>
      <c r="AZ476" s="17">
        <v>0.49313799182004098</v>
      </c>
      <c r="BA476" s="17">
        <v>0.75018946654126595</v>
      </c>
      <c r="BB476" s="17">
        <v>0.48142880730110399</v>
      </c>
      <c r="BC476" s="17">
        <v>0.55563314117460205</v>
      </c>
      <c r="BD476" s="17">
        <v>0.48692854209960201</v>
      </c>
      <c r="BE476" s="17">
        <v>0.21818655944872301</v>
      </c>
      <c r="BF476" s="17">
        <v>0.62537913484944396</v>
      </c>
      <c r="BG476" s="17">
        <v>0.41120028394854802</v>
      </c>
    </row>
    <row r="477" spans="2:59" x14ac:dyDescent="0.35">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row>
    <row r="478" spans="2:59" x14ac:dyDescent="0.35">
      <c r="B478" s="6" t="s">
        <v>222</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row>
    <row r="479" spans="2:59" x14ac:dyDescent="0.35">
      <c r="B479" s="24" t="s">
        <v>86</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row>
    <row r="480" spans="2:59" x14ac:dyDescent="0.35">
      <c r="B480" t="s">
        <v>174</v>
      </c>
      <c r="C480" s="17">
        <v>0.617669275799414</v>
      </c>
      <c r="D480" s="17">
        <v>0.59816675645945006</v>
      </c>
      <c r="E480" s="17">
        <v>0.63632226538139003</v>
      </c>
      <c r="F480" s="17"/>
      <c r="G480" s="17">
        <v>0.53002098289390498</v>
      </c>
      <c r="H480" s="17">
        <v>0.50820791325988501</v>
      </c>
      <c r="I480" s="17">
        <v>0.54432469474599998</v>
      </c>
      <c r="J480" s="17">
        <v>0.60173647515256501</v>
      </c>
      <c r="K480" s="17">
        <v>0.65579879144669795</v>
      </c>
      <c r="L480" s="17">
        <v>0.72013598106112697</v>
      </c>
      <c r="M480" s="17"/>
      <c r="N480" s="17">
        <v>0.66423055477414505</v>
      </c>
      <c r="O480" s="17">
        <v>0.58245356805508297</v>
      </c>
      <c r="P480" s="17">
        <v>0.64686253131128801</v>
      </c>
      <c r="Q480" s="17">
        <v>0.58584510663268796</v>
      </c>
      <c r="R480" s="17">
        <v>0.57983520225058605</v>
      </c>
      <c r="S480" s="17"/>
      <c r="T480" s="17">
        <v>0.63142439802029604</v>
      </c>
      <c r="U480" s="17">
        <v>0.61420527191493801</v>
      </c>
      <c r="V480" s="17"/>
      <c r="W480" s="17">
        <v>0.62163516773508798</v>
      </c>
      <c r="X480" s="17">
        <v>0.62589091661301199</v>
      </c>
      <c r="Y480" s="17"/>
      <c r="Z480" s="17">
        <v>0.72782904628098599</v>
      </c>
      <c r="AA480" s="17">
        <v>0.62310502490391095</v>
      </c>
      <c r="AB480" s="17">
        <v>0.54907854929341404</v>
      </c>
      <c r="AC480" s="17"/>
      <c r="AD480" s="17">
        <v>0.67576918205102798</v>
      </c>
      <c r="AE480" s="17">
        <v>0.50860259857630596</v>
      </c>
      <c r="AF480" s="17"/>
      <c r="AG480" s="17">
        <v>0.61194689536679303</v>
      </c>
      <c r="AH480" s="17">
        <v>0.55951372193833604</v>
      </c>
      <c r="AI480" s="17">
        <v>0.68832501582663597</v>
      </c>
      <c r="AJ480" s="17"/>
      <c r="AK480" s="17">
        <v>0.72891513963344801</v>
      </c>
      <c r="AL480" s="17">
        <v>0.620837495749616</v>
      </c>
      <c r="AM480" s="17">
        <v>0.449591756873638</v>
      </c>
      <c r="AN480" s="17"/>
      <c r="AO480" s="17">
        <v>0.76785589364672302</v>
      </c>
      <c r="AP480" s="17">
        <v>0.64309898650180297</v>
      </c>
      <c r="AQ480" s="17">
        <v>0.58708415062843899</v>
      </c>
      <c r="AR480" s="17"/>
      <c r="AS480" s="17">
        <v>0.51147179492021699</v>
      </c>
      <c r="AT480" s="17">
        <v>0.67111615961219595</v>
      </c>
      <c r="AU480" s="17">
        <v>0.677513328947838</v>
      </c>
      <c r="AV480" s="17">
        <v>0.62461728058843102</v>
      </c>
      <c r="AW480" s="17">
        <v>0.56531013258878604</v>
      </c>
      <c r="AX480" s="17">
        <v>0.57942564393656104</v>
      </c>
      <c r="AY480" s="17">
        <v>0.61474172787653902</v>
      </c>
      <c r="AZ480" s="17">
        <v>0.62125892162250995</v>
      </c>
      <c r="BA480" s="17">
        <v>0.618410323890077</v>
      </c>
      <c r="BB480" s="17">
        <v>0.67066047317337296</v>
      </c>
      <c r="BC480" s="17">
        <v>0.77793783668637495</v>
      </c>
      <c r="BD480" s="17">
        <v>0.63712583338295703</v>
      </c>
      <c r="BE480" s="17">
        <v>0.37497760821394799</v>
      </c>
      <c r="BF480" s="17">
        <v>0.74260422492529699</v>
      </c>
      <c r="BG480" s="17">
        <v>0.60371989728932296</v>
      </c>
    </row>
    <row r="481" spans="2:59" x14ac:dyDescent="0.35">
      <c r="B481" t="s">
        <v>175</v>
      </c>
      <c r="C481" s="17">
        <v>0.24614753399112099</v>
      </c>
      <c r="D481" s="17">
        <v>0.26825559845160302</v>
      </c>
      <c r="E481" s="17">
        <v>0.224506208271777</v>
      </c>
      <c r="F481" s="17"/>
      <c r="G481" s="17">
        <v>0.26317249162005102</v>
      </c>
      <c r="H481" s="17">
        <v>0.277553388246711</v>
      </c>
      <c r="I481" s="17">
        <v>0.291906848470181</v>
      </c>
      <c r="J481" s="17">
        <v>0.250633096044791</v>
      </c>
      <c r="K481" s="17">
        <v>0.26237253792429599</v>
      </c>
      <c r="L481" s="17">
        <v>0.18913715477144799</v>
      </c>
      <c r="M481" s="17"/>
      <c r="N481" s="17">
        <v>0.238261195100751</v>
      </c>
      <c r="O481" s="17">
        <v>0.29101154978173799</v>
      </c>
      <c r="P481" s="17">
        <v>0.22764655877989001</v>
      </c>
      <c r="Q481" s="17">
        <v>0.24111831290864799</v>
      </c>
      <c r="R481" s="17">
        <v>0.229283509369891</v>
      </c>
      <c r="S481" s="17"/>
      <c r="T481" s="17">
        <v>0.21093871304315101</v>
      </c>
      <c r="U481" s="17">
        <v>0.25501430308070799</v>
      </c>
      <c r="V481" s="17"/>
      <c r="W481" s="17">
        <v>0.25399370113988901</v>
      </c>
      <c r="X481" s="17">
        <v>0.24010612796917499</v>
      </c>
      <c r="Y481" s="17"/>
      <c r="Z481" s="17">
        <v>0.185043330495093</v>
      </c>
      <c r="AA481" s="17">
        <v>0.26989242044033401</v>
      </c>
      <c r="AB481" s="17">
        <v>0.30056268831993299</v>
      </c>
      <c r="AC481" s="17"/>
      <c r="AD481" s="17">
        <v>0.20851290024176899</v>
      </c>
      <c r="AE481" s="17">
        <v>0.316796261611685</v>
      </c>
      <c r="AF481" s="17"/>
      <c r="AG481" s="17">
        <v>0.24824449596025899</v>
      </c>
      <c r="AH481" s="17">
        <v>0.317555652996031</v>
      </c>
      <c r="AI481" s="17">
        <v>0.19450295527629599</v>
      </c>
      <c r="AJ481" s="17"/>
      <c r="AK481" s="17">
        <v>0.20954561059410501</v>
      </c>
      <c r="AL481" s="17">
        <v>0.26336011518800301</v>
      </c>
      <c r="AM481" s="17">
        <v>0.27934666796428798</v>
      </c>
      <c r="AN481" s="17"/>
      <c r="AO481" s="17">
        <v>0.144964258557994</v>
      </c>
      <c r="AP481" s="17">
        <v>0.26713869725252598</v>
      </c>
      <c r="AQ481" s="17">
        <v>0.241840866547331</v>
      </c>
      <c r="AR481" s="17"/>
      <c r="AS481" s="17">
        <v>0.24149197512220799</v>
      </c>
      <c r="AT481" s="17">
        <v>0.158719558751512</v>
      </c>
      <c r="AU481" s="17">
        <v>0.21297748199409999</v>
      </c>
      <c r="AV481" s="17">
        <v>0.234909024589427</v>
      </c>
      <c r="AW481" s="17">
        <v>0.32154972357487999</v>
      </c>
      <c r="AX481" s="17">
        <v>0.26510045148883699</v>
      </c>
      <c r="AY481" s="17">
        <v>0.26128998165899697</v>
      </c>
      <c r="AZ481" s="17">
        <v>0.25948261323306498</v>
      </c>
      <c r="BA481" s="17">
        <v>0.31906193227279001</v>
      </c>
      <c r="BB481" s="17">
        <v>0.30577084364079099</v>
      </c>
      <c r="BC481" s="17">
        <v>0.18546734829967801</v>
      </c>
      <c r="BD481" s="17">
        <v>0.17251091200339699</v>
      </c>
      <c r="BE481" s="17">
        <v>0.438615690495817</v>
      </c>
      <c r="BF481" s="17">
        <v>0.22670472239690001</v>
      </c>
      <c r="BG481" s="17">
        <v>0.19957146809162299</v>
      </c>
    </row>
    <row r="482" spans="2:59" x14ac:dyDescent="0.35">
      <c r="B482" t="s">
        <v>113</v>
      </c>
      <c r="C482" s="17">
        <v>8.6491846381460805E-2</v>
      </c>
      <c r="D482" s="17">
        <v>8.1825398434918706E-2</v>
      </c>
      <c r="E482" s="17">
        <v>9.1195362540542793E-2</v>
      </c>
      <c r="F482" s="17"/>
      <c r="G482" s="17">
        <v>0.13804872927590101</v>
      </c>
      <c r="H482" s="17">
        <v>0.122395475487187</v>
      </c>
      <c r="I482" s="17">
        <v>0.101490962408535</v>
      </c>
      <c r="J482" s="17">
        <v>9.29158577118709E-2</v>
      </c>
      <c r="K482" s="17">
        <v>4.4862424640322099E-2</v>
      </c>
      <c r="L482" s="17">
        <v>6.8115257847133001E-2</v>
      </c>
      <c r="M482" s="17"/>
      <c r="N482" s="17">
        <v>7.3834905587917998E-2</v>
      </c>
      <c r="O482" s="17">
        <v>8.1288853745325906E-2</v>
      </c>
      <c r="P482" s="17">
        <v>7.0314881219355904E-2</v>
      </c>
      <c r="Q482" s="17">
        <v>0.10051482266223501</v>
      </c>
      <c r="R482" s="17">
        <v>0.12710179179445</v>
      </c>
      <c r="S482" s="17"/>
      <c r="T482" s="17">
        <v>0.116183014573292</v>
      </c>
      <c r="U482" s="17">
        <v>7.9014608426060798E-2</v>
      </c>
      <c r="V482" s="17"/>
      <c r="W482" s="17">
        <v>8.2448323337232995E-2</v>
      </c>
      <c r="X482" s="17">
        <v>8.4905776930258997E-2</v>
      </c>
      <c r="Y482" s="17"/>
      <c r="Z482" s="17">
        <v>5.4374925131981902E-2</v>
      </c>
      <c r="AA482" s="17">
        <v>7.0226238831824106E-2</v>
      </c>
      <c r="AB482" s="17">
        <v>9.3090911590364006E-2</v>
      </c>
      <c r="AC482" s="17"/>
      <c r="AD482" s="17">
        <v>6.2432149893535398E-2</v>
      </c>
      <c r="AE482" s="17">
        <v>0.131657343543715</v>
      </c>
      <c r="AF482" s="17"/>
      <c r="AG482" s="17">
        <v>0.10515890436386301</v>
      </c>
      <c r="AH482" s="17">
        <v>8.2507311366398203E-2</v>
      </c>
      <c r="AI482" s="17">
        <v>7.1388043306645693E-2</v>
      </c>
      <c r="AJ482" s="17"/>
      <c r="AK482" s="17">
        <v>3.2439432260816699E-2</v>
      </c>
      <c r="AL482" s="17">
        <v>8.8476913645368999E-2</v>
      </c>
      <c r="AM482" s="17">
        <v>0.14527234740598099</v>
      </c>
      <c r="AN482" s="17"/>
      <c r="AO482" s="17">
        <v>7.3949804494816904E-2</v>
      </c>
      <c r="AP482" s="17">
        <v>5.7354489719547402E-2</v>
      </c>
      <c r="AQ482" s="17">
        <v>0.111560860048109</v>
      </c>
      <c r="AR482" s="17"/>
      <c r="AS482" s="17">
        <v>0.15362559281205801</v>
      </c>
      <c r="AT482" s="17">
        <v>0.11999477376396001</v>
      </c>
      <c r="AU482" s="17">
        <v>8.4166543987474002E-2</v>
      </c>
      <c r="AV482" s="17">
        <v>8.0098796355971905E-2</v>
      </c>
      <c r="AW482" s="17">
        <v>9.0421788244564497E-2</v>
      </c>
      <c r="AX482" s="17">
        <v>5.8268655831315498E-2</v>
      </c>
      <c r="AY482" s="17">
        <v>8.3377645630527006E-2</v>
      </c>
      <c r="AZ482" s="17">
        <v>6.3037728359481196E-2</v>
      </c>
      <c r="BA482" s="17">
        <v>3.60624393422923E-2</v>
      </c>
      <c r="BB482" s="17">
        <v>2.3568683185836201E-2</v>
      </c>
      <c r="BC482" s="17">
        <v>3.6594815013947103E-2</v>
      </c>
      <c r="BD482" s="17">
        <v>0.10846143609768601</v>
      </c>
      <c r="BE482" s="17">
        <v>0.18640670129023501</v>
      </c>
      <c r="BF482" s="17">
        <v>3.0691052677803001E-2</v>
      </c>
      <c r="BG482" s="17">
        <v>7.2782679850171506E-2</v>
      </c>
    </row>
    <row r="483" spans="2:59" x14ac:dyDescent="0.35">
      <c r="B483" t="s">
        <v>176</v>
      </c>
      <c r="C483" s="17">
        <v>2.3129285027957299E-2</v>
      </c>
      <c r="D483" s="17">
        <v>2.6033339698175999E-2</v>
      </c>
      <c r="E483" s="17">
        <v>2.0519207443561501E-2</v>
      </c>
      <c r="F483" s="17"/>
      <c r="G483" s="17">
        <v>4.2369119506755697E-2</v>
      </c>
      <c r="H483" s="17">
        <v>2.9839967954192598E-2</v>
      </c>
      <c r="I483" s="17">
        <v>4.6647039358829301E-2</v>
      </c>
      <c r="J483" s="17">
        <v>2.2848887154198999E-2</v>
      </c>
      <c r="K483" s="17">
        <v>1.7334402294341501E-2</v>
      </c>
      <c r="L483" s="17">
        <v>5.4506049588772896E-3</v>
      </c>
      <c r="M483" s="17"/>
      <c r="N483" s="17">
        <v>7.3990324551614804E-3</v>
      </c>
      <c r="O483" s="17">
        <v>2.11517381870212E-2</v>
      </c>
      <c r="P483" s="17">
        <v>1.7565889693941399E-2</v>
      </c>
      <c r="Q483" s="17">
        <v>4.5994240473601303E-2</v>
      </c>
      <c r="R483" s="17">
        <v>2.74015176339511E-2</v>
      </c>
      <c r="S483" s="17"/>
      <c r="T483" s="17">
        <v>1.3743150546918201E-2</v>
      </c>
      <c r="U483" s="17">
        <v>2.5493030386263001E-2</v>
      </c>
      <c r="V483" s="17"/>
      <c r="W483" s="17">
        <v>2.2053346040873299E-2</v>
      </c>
      <c r="X483" s="17">
        <v>2.4803989042176702E-2</v>
      </c>
      <c r="Y483" s="17"/>
      <c r="Z483" s="17">
        <v>1.7374870550282501E-2</v>
      </c>
      <c r="AA483" s="17">
        <v>1.7073656969747698E-2</v>
      </c>
      <c r="AB483" s="17">
        <v>3.1258438139341101E-2</v>
      </c>
      <c r="AC483" s="17"/>
      <c r="AD483" s="17">
        <v>2.7109132238638801E-2</v>
      </c>
      <c r="AE483" s="17">
        <v>1.5658210819250899E-2</v>
      </c>
      <c r="AF483" s="17"/>
      <c r="AG483" s="17">
        <v>1.36500328613964E-2</v>
      </c>
      <c r="AH483" s="17">
        <v>3.03875240195925E-2</v>
      </c>
      <c r="AI483" s="17">
        <v>2.0860582236618901E-2</v>
      </c>
      <c r="AJ483" s="17"/>
      <c r="AK483" s="17">
        <v>4.3445504332742402E-3</v>
      </c>
      <c r="AL483" s="17">
        <v>1.9042275938564699E-2</v>
      </c>
      <c r="AM483" s="17">
        <v>7.45872914093441E-2</v>
      </c>
      <c r="AN483" s="17"/>
      <c r="AO483" s="17">
        <v>5.1052700505556502E-3</v>
      </c>
      <c r="AP483" s="17">
        <v>1.6568244271933801E-2</v>
      </c>
      <c r="AQ483" s="17">
        <v>3.2348287089046503E-2</v>
      </c>
      <c r="AR483" s="17"/>
      <c r="AS483" s="17">
        <v>4.29176144574476E-2</v>
      </c>
      <c r="AT483" s="17">
        <v>9.6188151562489107E-3</v>
      </c>
      <c r="AU483" s="17">
        <v>0</v>
      </c>
      <c r="AV483" s="17">
        <v>2.48892192704545E-2</v>
      </c>
      <c r="AW483" s="17">
        <v>3.5099151369075098E-3</v>
      </c>
      <c r="AX483" s="17">
        <v>4.0141748309172498E-2</v>
      </c>
      <c r="AY483" s="17">
        <v>2.5961130959394601E-2</v>
      </c>
      <c r="AZ483" s="17">
        <v>3.52411661984601E-2</v>
      </c>
      <c r="BA483" s="17">
        <v>1.3177552943720101E-2</v>
      </c>
      <c r="BB483" s="17">
        <v>0</v>
      </c>
      <c r="BC483" s="17">
        <v>0</v>
      </c>
      <c r="BD483" s="17">
        <v>8.1901818515959804E-2</v>
      </c>
      <c r="BE483" s="17">
        <v>0</v>
      </c>
      <c r="BF483" s="17">
        <v>0</v>
      </c>
      <c r="BG483" s="17">
        <v>7.1601545864531005E-2</v>
      </c>
    </row>
    <row r="484" spans="2:59" x14ac:dyDescent="0.35">
      <c r="B484" t="s">
        <v>177</v>
      </c>
      <c r="C484" s="17">
        <v>1.52596013428105E-2</v>
      </c>
      <c r="D484" s="17">
        <v>1.4463510140250799E-2</v>
      </c>
      <c r="E484" s="17">
        <v>1.6064093501212701E-2</v>
      </c>
      <c r="F484" s="17"/>
      <c r="G484" s="17">
        <v>4.0248931442665899E-3</v>
      </c>
      <c r="H484" s="17">
        <v>2.9777754570561199E-2</v>
      </c>
      <c r="I484" s="17">
        <v>0</v>
      </c>
      <c r="J484" s="17">
        <v>2.0058847756051601E-2</v>
      </c>
      <c r="K484" s="17">
        <v>1.4994277170866601E-2</v>
      </c>
      <c r="L484" s="17">
        <v>1.7161001361413901E-2</v>
      </c>
      <c r="M484" s="17"/>
      <c r="N484" s="17">
        <v>9.5763351777478096E-3</v>
      </c>
      <c r="O484" s="17">
        <v>5.9320270215733901E-3</v>
      </c>
      <c r="P484" s="17">
        <v>2.9897924603769901E-2</v>
      </c>
      <c r="Q484" s="17">
        <v>1.9208574283190699E-2</v>
      </c>
      <c r="R484" s="17">
        <v>1.10297264810906E-2</v>
      </c>
      <c r="S484" s="17"/>
      <c r="T484" s="17">
        <v>2.2591180743621899E-2</v>
      </c>
      <c r="U484" s="17">
        <v>1.3413262276102501E-2</v>
      </c>
      <c r="V484" s="17"/>
      <c r="W484" s="17">
        <v>1.2167174770093899E-2</v>
      </c>
      <c r="X484" s="17">
        <v>1.88316115312917E-2</v>
      </c>
      <c r="Y484" s="17"/>
      <c r="Z484" s="17">
        <v>1.2022275582967199E-2</v>
      </c>
      <c r="AA484" s="17">
        <v>9.1533417332162904E-3</v>
      </c>
      <c r="AB484" s="17">
        <v>2.1562124958874E-2</v>
      </c>
      <c r="AC484" s="17"/>
      <c r="AD484" s="17">
        <v>1.74588758313769E-2</v>
      </c>
      <c r="AE484" s="17">
        <v>1.11310652358726E-2</v>
      </c>
      <c r="AF484" s="17"/>
      <c r="AG484" s="17">
        <v>9.3202086891235707E-3</v>
      </c>
      <c r="AH484" s="17">
        <v>9.16034094861682E-3</v>
      </c>
      <c r="AI484" s="17">
        <v>2.1411127090769901E-2</v>
      </c>
      <c r="AJ484" s="17"/>
      <c r="AK484" s="17">
        <v>1.76514769092046E-2</v>
      </c>
      <c r="AL484" s="17">
        <v>6.1818026322324497E-3</v>
      </c>
      <c r="AM484" s="17">
        <v>4.5574585405041397E-2</v>
      </c>
      <c r="AN484" s="17"/>
      <c r="AO484" s="17">
        <v>0</v>
      </c>
      <c r="AP484" s="17">
        <v>1.25208246803228E-2</v>
      </c>
      <c r="AQ484" s="17">
        <v>2.1657203669429099E-2</v>
      </c>
      <c r="AR484" s="17"/>
      <c r="AS484" s="17">
        <v>1.5830286097372599E-2</v>
      </c>
      <c r="AT484" s="17">
        <v>0</v>
      </c>
      <c r="AU484" s="17">
        <v>1.4259032730695899E-2</v>
      </c>
      <c r="AV484" s="17">
        <v>3.5485679195715603E-2</v>
      </c>
      <c r="AW484" s="17">
        <v>1.9208440454862499E-2</v>
      </c>
      <c r="AX484" s="17">
        <v>3.2597571143159997E-2</v>
      </c>
      <c r="AY484" s="17">
        <v>1.46295138745418E-2</v>
      </c>
      <c r="AZ484" s="17">
        <v>1.4362596779378799E-2</v>
      </c>
      <c r="BA484" s="17">
        <v>1.3287751551120599E-2</v>
      </c>
      <c r="BB484" s="17">
        <v>0</v>
      </c>
      <c r="BC484" s="17">
        <v>0</v>
      </c>
      <c r="BD484" s="17">
        <v>0</v>
      </c>
      <c r="BE484" s="17">
        <v>0</v>
      </c>
      <c r="BF484" s="17">
        <v>0</v>
      </c>
      <c r="BG484" s="17">
        <v>5.2324408904351201E-2</v>
      </c>
    </row>
    <row r="485" spans="2:59" x14ac:dyDescent="0.35">
      <c r="B485" t="s">
        <v>133</v>
      </c>
      <c r="C485" s="17">
        <v>1.13024574572356E-2</v>
      </c>
      <c r="D485" s="17">
        <v>1.1255396815601599E-2</v>
      </c>
      <c r="E485" s="17">
        <v>1.1392862861515999E-2</v>
      </c>
      <c r="F485" s="17"/>
      <c r="G485" s="17">
        <v>2.2363783559120901E-2</v>
      </c>
      <c r="H485" s="17">
        <v>3.2225500481463498E-2</v>
      </c>
      <c r="I485" s="17">
        <v>1.56304550164546E-2</v>
      </c>
      <c r="J485" s="17">
        <v>1.18068361805218E-2</v>
      </c>
      <c r="K485" s="17">
        <v>4.6375665234752502E-3</v>
      </c>
      <c r="L485" s="17">
        <v>0</v>
      </c>
      <c r="M485" s="17"/>
      <c r="N485" s="17">
        <v>6.6979769042766896E-3</v>
      </c>
      <c r="O485" s="17">
        <v>1.81622632092589E-2</v>
      </c>
      <c r="P485" s="17">
        <v>7.7122143917549204E-3</v>
      </c>
      <c r="Q485" s="17">
        <v>7.3189430396367302E-3</v>
      </c>
      <c r="R485" s="17">
        <v>2.5348252470030998E-2</v>
      </c>
      <c r="S485" s="17"/>
      <c r="T485" s="17">
        <v>5.1195430727206098E-3</v>
      </c>
      <c r="U485" s="17">
        <v>1.2859523915927699E-2</v>
      </c>
      <c r="V485" s="17"/>
      <c r="W485" s="17">
        <v>7.70228697682323E-3</v>
      </c>
      <c r="X485" s="17">
        <v>5.46157791408617E-3</v>
      </c>
      <c r="Y485" s="17"/>
      <c r="Z485" s="17">
        <v>3.3555519586900302E-3</v>
      </c>
      <c r="AA485" s="17">
        <v>1.05493171209665E-2</v>
      </c>
      <c r="AB485" s="17">
        <v>4.4472876980737501E-3</v>
      </c>
      <c r="AC485" s="17"/>
      <c r="AD485" s="17">
        <v>8.7177597436521505E-3</v>
      </c>
      <c r="AE485" s="17">
        <v>1.6154520213169699E-2</v>
      </c>
      <c r="AF485" s="17"/>
      <c r="AG485" s="17">
        <v>1.1679462758565001E-2</v>
      </c>
      <c r="AH485" s="17">
        <v>8.7544873102532396E-4</v>
      </c>
      <c r="AI485" s="17">
        <v>3.5122762630333099E-3</v>
      </c>
      <c r="AJ485" s="17"/>
      <c r="AK485" s="17">
        <v>7.1037901691520799E-3</v>
      </c>
      <c r="AL485" s="17">
        <v>2.1013968462147998E-3</v>
      </c>
      <c r="AM485" s="17">
        <v>5.6273509417078E-3</v>
      </c>
      <c r="AN485" s="17"/>
      <c r="AO485" s="17">
        <v>8.1247732499108907E-3</v>
      </c>
      <c r="AP485" s="17">
        <v>3.3187575738674101E-3</v>
      </c>
      <c r="AQ485" s="17">
        <v>5.5086320176450099E-3</v>
      </c>
      <c r="AR485" s="17"/>
      <c r="AS485" s="17">
        <v>3.4662736590696998E-2</v>
      </c>
      <c r="AT485" s="17">
        <v>4.05506927160839E-2</v>
      </c>
      <c r="AU485" s="17">
        <v>1.10836123398918E-2</v>
      </c>
      <c r="AV485" s="17">
        <v>0</v>
      </c>
      <c r="AW485" s="17">
        <v>0</v>
      </c>
      <c r="AX485" s="17">
        <v>2.44659292909538E-2</v>
      </c>
      <c r="AY485" s="17">
        <v>0</v>
      </c>
      <c r="AZ485" s="17">
        <v>6.6169738071049297E-3</v>
      </c>
      <c r="BA485" s="17">
        <v>0</v>
      </c>
      <c r="BB485" s="17">
        <v>0</v>
      </c>
      <c r="BC485" s="17">
        <v>0</v>
      </c>
      <c r="BD485" s="17">
        <v>0</v>
      </c>
      <c r="BE485" s="17">
        <v>0</v>
      </c>
      <c r="BF485" s="17">
        <v>0</v>
      </c>
      <c r="BG485" s="17">
        <v>0</v>
      </c>
    </row>
    <row r="486" spans="2:59" x14ac:dyDescent="0.35">
      <c r="B486" t="s">
        <v>118</v>
      </c>
      <c r="C486" s="17">
        <v>0.86381680979053599</v>
      </c>
      <c r="D486" s="17">
        <v>0.86642235491105302</v>
      </c>
      <c r="E486" s="17">
        <v>0.86082847365316695</v>
      </c>
      <c r="F486" s="17"/>
      <c r="G486" s="17">
        <v>0.79319347451395605</v>
      </c>
      <c r="H486" s="17">
        <v>0.78576130150659595</v>
      </c>
      <c r="I486" s="17">
        <v>0.83623154321618198</v>
      </c>
      <c r="J486" s="17">
        <v>0.85236957119735701</v>
      </c>
      <c r="K486" s="17">
        <v>0.91817132937099499</v>
      </c>
      <c r="L486" s="17">
        <v>0.90927313583257596</v>
      </c>
      <c r="M486" s="17"/>
      <c r="N486" s="17">
        <v>0.902491749874896</v>
      </c>
      <c r="O486" s="17">
        <v>0.87346511783682101</v>
      </c>
      <c r="P486" s="17">
        <v>0.87450909009117805</v>
      </c>
      <c r="Q486" s="17">
        <v>0.82696341954133701</v>
      </c>
      <c r="R486" s="17">
        <v>0.80911871162047699</v>
      </c>
      <c r="S486" s="17"/>
      <c r="T486" s="17">
        <v>0.84236311106344697</v>
      </c>
      <c r="U486" s="17">
        <v>0.86921957499564595</v>
      </c>
      <c r="V486" s="17"/>
      <c r="W486" s="17">
        <v>0.87562886887497704</v>
      </c>
      <c r="X486" s="17">
        <v>0.86599704458218696</v>
      </c>
      <c r="Y486" s="17"/>
      <c r="Z486" s="17">
        <v>0.91287237677607802</v>
      </c>
      <c r="AA486" s="17">
        <v>0.89299744534424597</v>
      </c>
      <c r="AB486" s="17">
        <v>0.84964123761334698</v>
      </c>
      <c r="AC486" s="17"/>
      <c r="AD486" s="17">
        <v>0.88428208229279703</v>
      </c>
      <c r="AE486" s="17">
        <v>0.82539886018799102</v>
      </c>
      <c r="AF486" s="17"/>
      <c r="AG486" s="17">
        <v>0.86019139132705202</v>
      </c>
      <c r="AH486" s="17">
        <v>0.87706937493436699</v>
      </c>
      <c r="AI486" s="17">
        <v>0.88282797110293199</v>
      </c>
      <c r="AJ486" s="17"/>
      <c r="AK486" s="17">
        <v>0.93846075022755204</v>
      </c>
      <c r="AL486" s="17">
        <v>0.88419761093761895</v>
      </c>
      <c r="AM486" s="17">
        <v>0.72893842483792504</v>
      </c>
      <c r="AN486" s="17"/>
      <c r="AO486" s="17">
        <v>0.91282015220471602</v>
      </c>
      <c r="AP486" s="17">
        <v>0.91023768375432901</v>
      </c>
      <c r="AQ486" s="17">
        <v>0.82892501717577005</v>
      </c>
      <c r="AR486" s="17"/>
      <c r="AS486" s="17">
        <v>0.75296377004242399</v>
      </c>
      <c r="AT486" s="17">
        <v>0.82983571836370795</v>
      </c>
      <c r="AU486" s="17">
        <v>0.89049081094193805</v>
      </c>
      <c r="AV486" s="17">
        <v>0.859526305177858</v>
      </c>
      <c r="AW486" s="17">
        <v>0.88685985616366503</v>
      </c>
      <c r="AX486" s="17">
        <v>0.84452609542539803</v>
      </c>
      <c r="AY486" s="17">
        <v>0.876031709535537</v>
      </c>
      <c r="AZ486" s="17">
        <v>0.88074153485557505</v>
      </c>
      <c r="BA486" s="17">
        <v>0.937472256162867</v>
      </c>
      <c r="BB486" s="17">
        <v>0.97643131681416395</v>
      </c>
      <c r="BC486" s="17">
        <v>0.96340518498605299</v>
      </c>
      <c r="BD486" s="17">
        <v>0.80963674538635499</v>
      </c>
      <c r="BE486" s="17">
        <v>0.81359329870976504</v>
      </c>
      <c r="BF486" s="17">
        <v>0.96930894732219697</v>
      </c>
      <c r="BG486" s="17">
        <v>0.80329136538094603</v>
      </c>
    </row>
    <row r="487" spans="2:59" x14ac:dyDescent="0.35">
      <c r="B487" t="s">
        <v>119</v>
      </c>
      <c r="C487" s="17">
        <v>3.8388886370767802E-2</v>
      </c>
      <c r="D487" s="17">
        <v>4.0496849838426899E-2</v>
      </c>
      <c r="E487" s="17">
        <v>3.6583300944774202E-2</v>
      </c>
      <c r="F487" s="17"/>
      <c r="G487" s="17">
        <v>4.6394012651022297E-2</v>
      </c>
      <c r="H487" s="17">
        <v>5.9617722524753898E-2</v>
      </c>
      <c r="I487" s="17">
        <v>4.6647039358829301E-2</v>
      </c>
      <c r="J487" s="17">
        <v>4.29077349102506E-2</v>
      </c>
      <c r="K487" s="17">
        <v>3.23286794652081E-2</v>
      </c>
      <c r="L487" s="17">
        <v>2.2611606320291199E-2</v>
      </c>
      <c r="M487" s="17"/>
      <c r="N487" s="17">
        <v>1.69753676329093E-2</v>
      </c>
      <c r="O487" s="17">
        <v>2.7083765208594599E-2</v>
      </c>
      <c r="P487" s="17">
        <v>4.74638142977113E-2</v>
      </c>
      <c r="Q487" s="17">
        <v>6.5202814756792002E-2</v>
      </c>
      <c r="R487" s="17">
        <v>3.8431244115041702E-2</v>
      </c>
      <c r="S487" s="17"/>
      <c r="T487" s="17">
        <v>3.6334331290540103E-2</v>
      </c>
      <c r="U487" s="17">
        <v>3.8906292662365498E-2</v>
      </c>
      <c r="V487" s="17"/>
      <c r="W487" s="17">
        <v>3.42205208109672E-2</v>
      </c>
      <c r="X487" s="17">
        <v>4.3635600573468401E-2</v>
      </c>
      <c r="Y487" s="17"/>
      <c r="Z487" s="17">
        <v>2.9397146133249698E-2</v>
      </c>
      <c r="AA487" s="17">
        <v>2.6226998702964001E-2</v>
      </c>
      <c r="AB487" s="17">
        <v>5.2820563098215097E-2</v>
      </c>
      <c r="AC487" s="17"/>
      <c r="AD487" s="17">
        <v>4.4568008070015798E-2</v>
      </c>
      <c r="AE487" s="17">
        <v>2.67892760551235E-2</v>
      </c>
      <c r="AF487" s="17"/>
      <c r="AG487" s="17">
        <v>2.2970241550519899E-2</v>
      </c>
      <c r="AH487" s="17">
        <v>3.9547864968209397E-2</v>
      </c>
      <c r="AI487" s="17">
        <v>4.2271709327388801E-2</v>
      </c>
      <c r="AJ487" s="17"/>
      <c r="AK487" s="17">
        <v>2.1996027342478901E-2</v>
      </c>
      <c r="AL487" s="17">
        <v>2.5224078570797101E-2</v>
      </c>
      <c r="AM487" s="17">
        <v>0.120161876814386</v>
      </c>
      <c r="AN487" s="17"/>
      <c r="AO487" s="17">
        <v>5.1052700505556502E-3</v>
      </c>
      <c r="AP487" s="17">
        <v>2.9089068952256599E-2</v>
      </c>
      <c r="AQ487" s="17">
        <v>5.4005490758475598E-2</v>
      </c>
      <c r="AR487" s="17"/>
      <c r="AS487" s="17">
        <v>5.8747900554820202E-2</v>
      </c>
      <c r="AT487" s="17">
        <v>9.6188151562489107E-3</v>
      </c>
      <c r="AU487" s="17">
        <v>1.4259032730695899E-2</v>
      </c>
      <c r="AV487" s="17">
        <v>6.0374898466170099E-2</v>
      </c>
      <c r="AW487" s="17">
        <v>2.271835559177E-2</v>
      </c>
      <c r="AX487" s="17">
        <v>7.2739319452332502E-2</v>
      </c>
      <c r="AY487" s="17">
        <v>4.0590644833936401E-2</v>
      </c>
      <c r="AZ487" s="17">
        <v>4.9603762977838903E-2</v>
      </c>
      <c r="BA487" s="17">
        <v>2.6465304494840702E-2</v>
      </c>
      <c r="BB487" s="17">
        <v>0</v>
      </c>
      <c r="BC487" s="17">
        <v>0</v>
      </c>
      <c r="BD487" s="17">
        <v>8.1901818515959804E-2</v>
      </c>
      <c r="BE487" s="17">
        <v>0</v>
      </c>
      <c r="BF487" s="17">
        <v>0</v>
      </c>
      <c r="BG487" s="17">
        <v>0.123925954768882</v>
      </c>
    </row>
    <row r="488" spans="2:59" x14ac:dyDescent="0.35">
      <c r="B488" t="s">
        <v>120</v>
      </c>
      <c r="C488" s="17">
        <v>0.82542792341976801</v>
      </c>
      <c r="D488" s="17">
        <v>0.82592550507262597</v>
      </c>
      <c r="E488" s="17">
        <v>0.82424517270839304</v>
      </c>
      <c r="F488" s="17"/>
      <c r="G488" s="17">
        <v>0.746799461862934</v>
      </c>
      <c r="H488" s="17">
        <v>0.72614357898184201</v>
      </c>
      <c r="I488" s="17">
        <v>0.78958450385735202</v>
      </c>
      <c r="J488" s="17">
        <v>0.809461836287106</v>
      </c>
      <c r="K488" s="17">
        <v>0.88584264990578598</v>
      </c>
      <c r="L488" s="17">
        <v>0.88666152951228405</v>
      </c>
      <c r="M488" s="17"/>
      <c r="N488" s="17">
        <v>0.88551638224198703</v>
      </c>
      <c r="O488" s="17">
        <v>0.846381352628226</v>
      </c>
      <c r="P488" s="17">
        <v>0.82704527579346698</v>
      </c>
      <c r="Q488" s="17">
        <v>0.76176060478454499</v>
      </c>
      <c r="R488" s="17">
        <v>0.77068746750543504</v>
      </c>
      <c r="S488" s="17"/>
      <c r="T488" s="17">
        <v>0.80602877977290699</v>
      </c>
      <c r="U488" s="17">
        <v>0.83031328233328106</v>
      </c>
      <c r="V488" s="17"/>
      <c r="W488" s="17">
        <v>0.84140834806400899</v>
      </c>
      <c r="X488" s="17">
        <v>0.82236144400871802</v>
      </c>
      <c r="Y488" s="17"/>
      <c r="Z488" s="17">
        <v>0.88347523064282896</v>
      </c>
      <c r="AA488" s="17">
        <v>0.866770446641281</v>
      </c>
      <c r="AB488" s="17">
        <v>0.79682067451513205</v>
      </c>
      <c r="AC488" s="17"/>
      <c r="AD488" s="17">
        <v>0.83971407422278099</v>
      </c>
      <c r="AE488" s="17">
        <v>0.79860958413286798</v>
      </c>
      <c r="AF488" s="17"/>
      <c r="AG488" s="17">
        <v>0.83722114977653195</v>
      </c>
      <c r="AH488" s="17">
        <v>0.83752150996615804</v>
      </c>
      <c r="AI488" s="17">
        <v>0.84055626177554299</v>
      </c>
      <c r="AJ488" s="17"/>
      <c r="AK488" s="17">
        <v>0.91646472288507397</v>
      </c>
      <c r="AL488" s="17">
        <v>0.85897353236682195</v>
      </c>
      <c r="AM488" s="17">
        <v>0.60877654802353998</v>
      </c>
      <c r="AN488" s="17"/>
      <c r="AO488" s="17">
        <v>0.90771488215416096</v>
      </c>
      <c r="AP488" s="17">
        <v>0.88114861480207196</v>
      </c>
      <c r="AQ488" s="17">
        <v>0.774919526417295</v>
      </c>
      <c r="AR488" s="17"/>
      <c r="AS488" s="17">
        <v>0.69421586948760405</v>
      </c>
      <c r="AT488" s="17">
        <v>0.82021690320745899</v>
      </c>
      <c r="AU488" s="17">
        <v>0.87623177821124199</v>
      </c>
      <c r="AV488" s="17">
        <v>0.79915140671168805</v>
      </c>
      <c r="AW488" s="17">
        <v>0.86414150057189498</v>
      </c>
      <c r="AX488" s="17">
        <v>0.771786775973066</v>
      </c>
      <c r="AY488" s="17">
        <v>0.83544106470159996</v>
      </c>
      <c r="AZ488" s="17">
        <v>0.83113777187773596</v>
      </c>
      <c r="BA488" s="17">
        <v>0.91100695166802603</v>
      </c>
      <c r="BB488" s="17">
        <v>0.97643131681416395</v>
      </c>
      <c r="BC488" s="17">
        <v>0.96340518498605299</v>
      </c>
      <c r="BD488" s="17">
        <v>0.72773492687039498</v>
      </c>
      <c r="BE488" s="17">
        <v>0.81359329870976504</v>
      </c>
      <c r="BF488" s="17">
        <v>0.96930894732219697</v>
      </c>
      <c r="BG488" s="17">
        <v>0.67936541061206401</v>
      </c>
    </row>
    <row r="489" spans="2:59"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row>
    <row r="490" spans="2:59" x14ac:dyDescent="0.35">
      <c r="B490" s="6" t="s">
        <v>223</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row>
    <row r="491" spans="2:59" x14ac:dyDescent="0.35">
      <c r="B491" s="24" t="s">
        <v>86</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row>
    <row r="492" spans="2:59" x14ac:dyDescent="0.35">
      <c r="B492" t="s">
        <v>174</v>
      </c>
      <c r="C492" s="17">
        <v>0.330647848044336</v>
      </c>
      <c r="D492" s="17">
        <v>0.33171583926132298</v>
      </c>
      <c r="E492" s="17">
        <v>0.32895521902650798</v>
      </c>
      <c r="F492" s="17"/>
      <c r="G492" s="17">
        <v>0.328904864108094</v>
      </c>
      <c r="H492" s="17">
        <v>0.26627199639007998</v>
      </c>
      <c r="I492" s="17">
        <v>0.321427376942168</v>
      </c>
      <c r="J492" s="17">
        <v>0.33664053704568297</v>
      </c>
      <c r="K492" s="17">
        <v>0.31387536156157902</v>
      </c>
      <c r="L492" s="17">
        <v>0.37141103139561299</v>
      </c>
      <c r="M492" s="17"/>
      <c r="N492" s="17">
        <v>0.37041216446465602</v>
      </c>
      <c r="O492" s="17">
        <v>0.32585327178832302</v>
      </c>
      <c r="P492" s="17">
        <v>0.37925025040191901</v>
      </c>
      <c r="Q492" s="17">
        <v>0.261697107532671</v>
      </c>
      <c r="R492" s="17">
        <v>0.29798317282984299</v>
      </c>
      <c r="S492" s="17"/>
      <c r="T492" s="17">
        <v>0.35978546471077799</v>
      </c>
      <c r="U492" s="17">
        <v>0.32331001304031698</v>
      </c>
      <c r="V492" s="17"/>
      <c r="W492" s="17">
        <v>0.36573960078613599</v>
      </c>
      <c r="X492" s="17">
        <v>0.31513904507436602</v>
      </c>
      <c r="Y492" s="17"/>
      <c r="Z492" s="17">
        <v>0.48089483382742099</v>
      </c>
      <c r="AA492" s="17">
        <v>0.29579913634626698</v>
      </c>
      <c r="AB492" s="17">
        <v>0.24368850587201399</v>
      </c>
      <c r="AC492" s="17"/>
      <c r="AD492" s="17">
        <v>0.38529424762769598</v>
      </c>
      <c r="AE492" s="17">
        <v>0.22806418467400499</v>
      </c>
      <c r="AF492" s="17"/>
      <c r="AG492" s="17">
        <v>0.30463326495698201</v>
      </c>
      <c r="AH492" s="17">
        <v>0.30093663834260698</v>
      </c>
      <c r="AI492" s="17">
        <v>0.379287718838065</v>
      </c>
      <c r="AJ492" s="17"/>
      <c r="AK492" s="17">
        <v>0.43840899960762603</v>
      </c>
      <c r="AL492" s="17">
        <v>0.30126290229897101</v>
      </c>
      <c r="AM492" s="17">
        <v>0.25273923976254398</v>
      </c>
      <c r="AN492" s="17"/>
      <c r="AO492" s="17">
        <v>0.51296713100896096</v>
      </c>
      <c r="AP492" s="17">
        <v>0.34786658956245198</v>
      </c>
      <c r="AQ492" s="17">
        <v>0.29932710966128601</v>
      </c>
      <c r="AR492" s="17"/>
      <c r="AS492" s="17">
        <v>0.315024916625468</v>
      </c>
      <c r="AT492" s="17">
        <v>0.28555346076914601</v>
      </c>
      <c r="AU492" s="17">
        <v>0.43486867632443299</v>
      </c>
      <c r="AV492" s="17">
        <v>0.37293812283405697</v>
      </c>
      <c r="AW492" s="17">
        <v>0.295688627825272</v>
      </c>
      <c r="AX492" s="17">
        <v>0.28408554023069599</v>
      </c>
      <c r="AY492" s="17">
        <v>0.32059907055261999</v>
      </c>
      <c r="AZ492" s="17">
        <v>0.34175285038848402</v>
      </c>
      <c r="BA492" s="17">
        <v>0.30789047284718402</v>
      </c>
      <c r="BB492" s="17">
        <v>0.39512358678758103</v>
      </c>
      <c r="BC492" s="17">
        <v>0.40458793646928498</v>
      </c>
      <c r="BD492" s="17">
        <v>0.33732125909111899</v>
      </c>
      <c r="BE492" s="17">
        <v>0.41736502689723898</v>
      </c>
      <c r="BF492" s="17">
        <v>0.150976576374241</v>
      </c>
      <c r="BG492" s="17">
        <v>0.33355159218133001</v>
      </c>
    </row>
    <row r="493" spans="2:59" x14ac:dyDescent="0.35">
      <c r="B493" t="s">
        <v>175</v>
      </c>
      <c r="C493" s="17">
        <v>0.390340452773699</v>
      </c>
      <c r="D493" s="17">
        <v>0.390280241923952</v>
      </c>
      <c r="E493" s="17">
        <v>0.389944762327393</v>
      </c>
      <c r="F493" s="17"/>
      <c r="G493" s="17">
        <v>0.33579162919297301</v>
      </c>
      <c r="H493" s="17">
        <v>0.39310264674721401</v>
      </c>
      <c r="I493" s="17">
        <v>0.32379795944129602</v>
      </c>
      <c r="J493" s="17">
        <v>0.33340852881169702</v>
      </c>
      <c r="K493" s="17">
        <v>0.46305081413003302</v>
      </c>
      <c r="L493" s="17">
        <v>0.43545748227959602</v>
      </c>
      <c r="M493" s="17"/>
      <c r="N493" s="17">
        <v>0.38090265349508501</v>
      </c>
      <c r="O493" s="17">
        <v>0.38001771243573901</v>
      </c>
      <c r="P493" s="17">
        <v>0.38274253300042599</v>
      </c>
      <c r="Q493" s="17">
        <v>0.44023948731367102</v>
      </c>
      <c r="R493" s="17">
        <v>0.34050909956331699</v>
      </c>
      <c r="S493" s="17"/>
      <c r="T493" s="17">
        <v>0.37964183604984603</v>
      </c>
      <c r="U493" s="17">
        <v>0.39303472544498702</v>
      </c>
      <c r="V493" s="17"/>
      <c r="W493" s="17">
        <v>0.375053488444961</v>
      </c>
      <c r="X493" s="17">
        <v>0.40697459025324401</v>
      </c>
      <c r="Y493" s="17"/>
      <c r="Z493" s="17">
        <v>0.33633805058074501</v>
      </c>
      <c r="AA493" s="17">
        <v>0.46016691274045501</v>
      </c>
      <c r="AB493" s="17">
        <v>0.425449600129018</v>
      </c>
      <c r="AC493" s="17"/>
      <c r="AD493" s="17">
        <v>0.38465059669466001</v>
      </c>
      <c r="AE493" s="17">
        <v>0.40102160075578003</v>
      </c>
      <c r="AF493" s="17"/>
      <c r="AG493" s="17">
        <v>0.42146269237127798</v>
      </c>
      <c r="AH493" s="17">
        <v>0.43970102316166298</v>
      </c>
      <c r="AI493" s="17">
        <v>0.35099655398137802</v>
      </c>
      <c r="AJ493" s="17"/>
      <c r="AK493" s="17">
        <v>0.353619511387676</v>
      </c>
      <c r="AL493" s="17">
        <v>0.44051006327084802</v>
      </c>
      <c r="AM493" s="17">
        <v>0.32212840098954298</v>
      </c>
      <c r="AN493" s="17"/>
      <c r="AO493" s="17">
        <v>0.30172134842704001</v>
      </c>
      <c r="AP493" s="17">
        <v>0.43259531887876701</v>
      </c>
      <c r="AQ493" s="17">
        <v>0.374182823546785</v>
      </c>
      <c r="AR493" s="17"/>
      <c r="AS493" s="17">
        <v>0.31133131823111598</v>
      </c>
      <c r="AT493" s="17">
        <v>0.33342823213196499</v>
      </c>
      <c r="AU493" s="17">
        <v>0.34847794588899</v>
      </c>
      <c r="AV493" s="17">
        <v>0.40015915481373199</v>
      </c>
      <c r="AW493" s="17">
        <v>0.47556556629407798</v>
      </c>
      <c r="AX493" s="17">
        <v>0.35575873603120001</v>
      </c>
      <c r="AY493" s="17">
        <v>0.42957583568964097</v>
      </c>
      <c r="AZ493" s="17">
        <v>0.38606128181011601</v>
      </c>
      <c r="BA493" s="17">
        <v>0.52517107790210704</v>
      </c>
      <c r="BB493" s="17">
        <v>0.36869224312085203</v>
      </c>
      <c r="BC493" s="17">
        <v>0.37488684319473298</v>
      </c>
      <c r="BD493" s="17">
        <v>0.39325680871087798</v>
      </c>
      <c r="BE493" s="17">
        <v>0.50409279846391997</v>
      </c>
      <c r="BF493" s="17">
        <v>0.59175015932499198</v>
      </c>
      <c r="BG493" s="17">
        <v>0.38918094888729698</v>
      </c>
    </row>
    <row r="494" spans="2:59" x14ac:dyDescent="0.35">
      <c r="B494" t="s">
        <v>113</v>
      </c>
      <c r="C494" s="17">
        <v>0.172324365417963</v>
      </c>
      <c r="D494" s="17">
        <v>0.18252449326578901</v>
      </c>
      <c r="E494" s="17">
        <v>0.163532055226773</v>
      </c>
      <c r="F494" s="17"/>
      <c r="G494" s="17">
        <v>0.194613705291758</v>
      </c>
      <c r="H494" s="17">
        <v>0.16418069317952699</v>
      </c>
      <c r="I494" s="17">
        <v>0.25902317385810703</v>
      </c>
      <c r="J494" s="17">
        <v>0.19300435756735901</v>
      </c>
      <c r="K494" s="17">
        <v>0.111841287827579</v>
      </c>
      <c r="L494" s="17">
        <v>0.14572114095956601</v>
      </c>
      <c r="M494" s="17"/>
      <c r="N494" s="17">
        <v>0.14272304584122</v>
      </c>
      <c r="O494" s="17">
        <v>0.185679226258568</v>
      </c>
      <c r="P494" s="17">
        <v>0.17692808972535001</v>
      </c>
      <c r="Q494" s="17">
        <v>0.16470141128892499</v>
      </c>
      <c r="R494" s="17">
        <v>0.22933108184287401</v>
      </c>
      <c r="S494" s="17"/>
      <c r="T494" s="17">
        <v>0.155942205278644</v>
      </c>
      <c r="U494" s="17">
        <v>0.17644994608874601</v>
      </c>
      <c r="V494" s="17"/>
      <c r="W494" s="17">
        <v>0.16432570104490299</v>
      </c>
      <c r="X494" s="17">
        <v>0.17285716145657701</v>
      </c>
      <c r="Y494" s="17"/>
      <c r="Z494" s="17">
        <v>0.13368789882552501</v>
      </c>
      <c r="AA494" s="17">
        <v>0.17458628041506999</v>
      </c>
      <c r="AB494" s="17">
        <v>0.17809552405485601</v>
      </c>
      <c r="AC494" s="17"/>
      <c r="AD494" s="17">
        <v>0.13883529200857</v>
      </c>
      <c r="AE494" s="17">
        <v>0.23519093777051001</v>
      </c>
      <c r="AF494" s="17"/>
      <c r="AG494" s="17">
        <v>0.153138099637185</v>
      </c>
      <c r="AH494" s="17">
        <v>0.19371021141901201</v>
      </c>
      <c r="AI494" s="17">
        <v>0.14785409341188299</v>
      </c>
      <c r="AJ494" s="17"/>
      <c r="AK494" s="17">
        <v>0.14307037167650599</v>
      </c>
      <c r="AL494" s="17">
        <v>0.16624249523805401</v>
      </c>
      <c r="AM494" s="17">
        <v>0.234048295247893</v>
      </c>
      <c r="AN494" s="17"/>
      <c r="AO494" s="17">
        <v>0.120995827080099</v>
      </c>
      <c r="AP494" s="17">
        <v>0.143880021510637</v>
      </c>
      <c r="AQ494" s="17">
        <v>0.19525254634478301</v>
      </c>
      <c r="AR494" s="17"/>
      <c r="AS494" s="17">
        <v>0.19587495710563901</v>
      </c>
      <c r="AT494" s="17">
        <v>0.22503301121384101</v>
      </c>
      <c r="AU494" s="17">
        <v>0.11580910621041</v>
      </c>
      <c r="AV494" s="17">
        <v>0.16531638645145799</v>
      </c>
      <c r="AW494" s="17">
        <v>0.132545674754492</v>
      </c>
      <c r="AX494" s="17">
        <v>0.23384060856115599</v>
      </c>
      <c r="AY494" s="17">
        <v>0.170132682355459</v>
      </c>
      <c r="AZ494" s="17">
        <v>0.185932476924006</v>
      </c>
      <c r="BA494" s="17">
        <v>0.115944656066558</v>
      </c>
      <c r="BB494" s="17">
        <v>0.19627301546520701</v>
      </c>
      <c r="BC494" s="17">
        <v>0.13396784944262499</v>
      </c>
      <c r="BD494" s="17">
        <v>0.116081748072989</v>
      </c>
      <c r="BE494" s="17">
        <v>0</v>
      </c>
      <c r="BF494" s="17">
        <v>0.17657608933621699</v>
      </c>
      <c r="BG494" s="17">
        <v>0.20863953651679701</v>
      </c>
    </row>
    <row r="495" spans="2:59" x14ac:dyDescent="0.35">
      <c r="B495" t="s">
        <v>176</v>
      </c>
      <c r="C495" s="17">
        <v>5.8409263872206497E-2</v>
      </c>
      <c r="D495" s="17">
        <v>4.5920738723608398E-2</v>
      </c>
      <c r="E495" s="17">
        <v>7.0283995232366503E-2</v>
      </c>
      <c r="F495" s="17"/>
      <c r="G495" s="17">
        <v>7.0756302007853697E-2</v>
      </c>
      <c r="H495" s="17">
        <v>0.114786908641583</v>
      </c>
      <c r="I495" s="17">
        <v>5.1144786458087899E-2</v>
      </c>
      <c r="J495" s="17">
        <v>8.4652725819977501E-2</v>
      </c>
      <c r="K495" s="17">
        <v>5.1857998302018697E-2</v>
      </c>
      <c r="L495" s="17">
        <v>1.9247709574939501E-2</v>
      </c>
      <c r="M495" s="17"/>
      <c r="N495" s="17">
        <v>6.7249652786466094E-2</v>
      </c>
      <c r="O495" s="17">
        <v>4.1771445439085897E-2</v>
      </c>
      <c r="P495" s="17">
        <v>3.8369584615602997E-2</v>
      </c>
      <c r="Q495" s="17">
        <v>7.8024671323510403E-2</v>
      </c>
      <c r="R495" s="17">
        <v>6.15794207121566E-2</v>
      </c>
      <c r="S495" s="17"/>
      <c r="T495" s="17">
        <v>5.8673275411735698E-2</v>
      </c>
      <c r="U495" s="17">
        <v>5.8342776858584203E-2</v>
      </c>
      <c r="V495" s="17"/>
      <c r="W495" s="17">
        <v>5.9303330108799297E-2</v>
      </c>
      <c r="X495" s="17">
        <v>5.6214257708960901E-2</v>
      </c>
      <c r="Y495" s="17"/>
      <c r="Z495" s="17">
        <v>3.3101196363631999E-2</v>
      </c>
      <c r="AA495" s="17">
        <v>4.3097927630292597E-2</v>
      </c>
      <c r="AB495" s="17">
        <v>8.6615543964667197E-2</v>
      </c>
      <c r="AC495" s="17"/>
      <c r="AD495" s="17">
        <v>5.1604418935422003E-2</v>
      </c>
      <c r="AE495" s="17">
        <v>7.1183498361663405E-2</v>
      </c>
      <c r="AF495" s="17"/>
      <c r="AG495" s="17">
        <v>6.8823414077680695E-2</v>
      </c>
      <c r="AH495" s="17">
        <v>3.6347472046404303E-2</v>
      </c>
      <c r="AI495" s="17">
        <v>7.4430928047666697E-2</v>
      </c>
      <c r="AJ495" s="17"/>
      <c r="AK495" s="17">
        <v>3.8479773756653797E-2</v>
      </c>
      <c r="AL495" s="17">
        <v>6.3031237864917003E-2</v>
      </c>
      <c r="AM495" s="17">
        <v>0.100288304144048</v>
      </c>
      <c r="AN495" s="17"/>
      <c r="AO495" s="17">
        <v>3.2054663294185402E-2</v>
      </c>
      <c r="AP495" s="17">
        <v>5.5279718614852501E-2</v>
      </c>
      <c r="AQ495" s="17">
        <v>6.6107644252720504E-2</v>
      </c>
      <c r="AR495" s="17"/>
      <c r="AS495" s="17">
        <v>7.9244580280816407E-2</v>
      </c>
      <c r="AT495" s="17">
        <v>9.5928219271354795E-2</v>
      </c>
      <c r="AU495" s="17">
        <v>5.6243497400512203E-2</v>
      </c>
      <c r="AV495" s="17">
        <v>3.5154924506003299E-2</v>
      </c>
      <c r="AW495" s="17">
        <v>5.8130167838762202E-2</v>
      </c>
      <c r="AX495" s="17">
        <v>3.5566159464762798E-2</v>
      </c>
      <c r="AY495" s="17">
        <v>4.0725616457209603E-2</v>
      </c>
      <c r="AZ495" s="17">
        <v>4.7879068426901102E-2</v>
      </c>
      <c r="BA495" s="17">
        <v>4.5606547582201902E-2</v>
      </c>
      <c r="BB495" s="17">
        <v>1.51746535243863E-2</v>
      </c>
      <c r="BC495" s="17">
        <v>5.7038665174347997E-2</v>
      </c>
      <c r="BD495" s="17">
        <v>0.10746494097947799</v>
      </c>
      <c r="BE495" s="17">
        <v>3.22005337376867E-2</v>
      </c>
      <c r="BF495" s="17">
        <v>0</v>
      </c>
      <c r="BG495" s="17">
        <v>2.4418585199111401E-2</v>
      </c>
    </row>
    <row r="496" spans="2:59" x14ac:dyDescent="0.35">
      <c r="B496" t="s">
        <v>177</v>
      </c>
      <c r="C496" s="17">
        <v>3.1042112230658701E-2</v>
      </c>
      <c r="D496" s="17">
        <v>3.0836467029939099E-2</v>
      </c>
      <c r="E496" s="17">
        <v>3.1361576846664303E-2</v>
      </c>
      <c r="F496" s="17"/>
      <c r="G496" s="17">
        <v>4.4820227177657601E-2</v>
      </c>
      <c r="H496" s="17">
        <v>2.27203507466145E-2</v>
      </c>
      <c r="I496" s="17">
        <v>4.4606703300341097E-2</v>
      </c>
      <c r="J496" s="17">
        <v>2.06637487394121E-2</v>
      </c>
      <c r="K496" s="17">
        <v>4.50075417887391E-2</v>
      </c>
      <c r="L496" s="17">
        <v>2.18773009415512E-2</v>
      </c>
      <c r="M496" s="17"/>
      <c r="N496" s="17">
        <v>2.2433213680078199E-2</v>
      </c>
      <c r="O496" s="17">
        <v>4.3634665291749697E-2</v>
      </c>
      <c r="P496" s="17">
        <v>1.8455950691337E-2</v>
      </c>
      <c r="Q496" s="17">
        <v>3.7909349576562799E-2</v>
      </c>
      <c r="R496" s="17">
        <v>3.8132824839669399E-2</v>
      </c>
      <c r="S496" s="17"/>
      <c r="T496" s="17">
        <v>3.2127940440418598E-2</v>
      </c>
      <c r="U496" s="17">
        <v>3.07686640506948E-2</v>
      </c>
      <c r="V496" s="17"/>
      <c r="W496" s="17">
        <v>2.6501594752855701E-2</v>
      </c>
      <c r="X496" s="17">
        <v>3.01564702501773E-2</v>
      </c>
      <c r="Y496" s="17"/>
      <c r="Z496" s="17">
        <v>3.28930736140263E-3</v>
      </c>
      <c r="AA496" s="17">
        <v>2.14517124389264E-2</v>
      </c>
      <c r="AB496" s="17">
        <v>6.1650322855336302E-2</v>
      </c>
      <c r="AC496" s="17"/>
      <c r="AD496" s="17">
        <v>3.0304933141702399E-2</v>
      </c>
      <c r="AE496" s="17">
        <v>3.2425964269982802E-2</v>
      </c>
      <c r="AF496" s="17"/>
      <c r="AG496" s="17">
        <v>4.7277305195331999E-2</v>
      </c>
      <c r="AH496" s="17">
        <v>2.1631277909675301E-2</v>
      </c>
      <c r="AI496" s="17">
        <v>3.4885712445364397E-2</v>
      </c>
      <c r="AJ496" s="17"/>
      <c r="AK496" s="17">
        <v>1.5537662307756E-2</v>
      </c>
      <c r="AL496" s="17">
        <v>2.5592416887752299E-2</v>
      </c>
      <c r="AM496" s="17">
        <v>7.4632886730637699E-2</v>
      </c>
      <c r="AN496" s="17"/>
      <c r="AO496" s="17">
        <v>3.3849597136137999E-3</v>
      </c>
      <c r="AP496" s="17">
        <v>1.1858190776372899E-2</v>
      </c>
      <c r="AQ496" s="17">
        <v>5.8557538602112998E-2</v>
      </c>
      <c r="AR496" s="17"/>
      <c r="AS496" s="17">
        <v>5.4298076480353397E-2</v>
      </c>
      <c r="AT496" s="17">
        <v>4.3046322594692599E-2</v>
      </c>
      <c r="AU496" s="17">
        <v>1.4259032730695899E-2</v>
      </c>
      <c r="AV496" s="17">
        <v>2.6431411394750401E-2</v>
      </c>
      <c r="AW496" s="17">
        <v>1.7149275636867401E-2</v>
      </c>
      <c r="AX496" s="17">
        <v>4.9497630580337203E-2</v>
      </c>
      <c r="AY496" s="17">
        <v>2.7157762087110199E-2</v>
      </c>
      <c r="AZ496" s="17">
        <v>3.1757348643387598E-2</v>
      </c>
      <c r="BA496" s="17">
        <v>5.3872456019490398E-3</v>
      </c>
      <c r="BB496" s="17">
        <v>2.4736501101973601E-2</v>
      </c>
      <c r="BC496" s="17">
        <v>5.8945109743367896E-3</v>
      </c>
      <c r="BD496" s="17">
        <v>4.5875243145535601E-2</v>
      </c>
      <c r="BE496" s="17">
        <v>4.6341640901154099E-2</v>
      </c>
      <c r="BF496" s="17">
        <v>4.41692598532476E-2</v>
      </c>
      <c r="BG496" s="17">
        <v>4.4209337215465598E-2</v>
      </c>
    </row>
    <row r="497" spans="2:59" x14ac:dyDescent="0.35">
      <c r="B497" t="s">
        <v>133</v>
      </c>
      <c r="C497" s="17">
        <v>1.7235957661136201E-2</v>
      </c>
      <c r="D497" s="17">
        <v>1.8722219795389398E-2</v>
      </c>
      <c r="E497" s="17">
        <v>1.59223913402942E-2</v>
      </c>
      <c r="F497" s="17"/>
      <c r="G497" s="17">
        <v>2.51132722216637E-2</v>
      </c>
      <c r="H497" s="17">
        <v>3.8937404294980098E-2</v>
      </c>
      <c r="I497" s="17">
        <v>0</v>
      </c>
      <c r="J497" s="17">
        <v>3.1630102015871298E-2</v>
      </c>
      <c r="K497" s="17">
        <v>1.43669963900502E-2</v>
      </c>
      <c r="L497" s="17">
        <v>6.2853348487346399E-3</v>
      </c>
      <c r="M497" s="17"/>
      <c r="N497" s="17">
        <v>1.6279269732494599E-2</v>
      </c>
      <c r="O497" s="17">
        <v>2.30436787865342E-2</v>
      </c>
      <c r="P497" s="17">
        <v>4.2535915653651099E-3</v>
      </c>
      <c r="Q497" s="17">
        <v>1.7427972964660299E-2</v>
      </c>
      <c r="R497" s="17">
        <v>3.2464400212139498E-2</v>
      </c>
      <c r="S497" s="17"/>
      <c r="T497" s="17">
        <v>1.38292781085767E-2</v>
      </c>
      <c r="U497" s="17">
        <v>1.8093874516670799E-2</v>
      </c>
      <c r="V497" s="17"/>
      <c r="W497" s="17">
        <v>9.0762848623446406E-3</v>
      </c>
      <c r="X497" s="17">
        <v>1.86584752566754E-2</v>
      </c>
      <c r="Y497" s="17"/>
      <c r="Z497" s="17">
        <v>1.2688713041274001E-2</v>
      </c>
      <c r="AA497" s="17">
        <v>4.89803042898849E-3</v>
      </c>
      <c r="AB497" s="17">
        <v>4.5005031241084703E-3</v>
      </c>
      <c r="AC497" s="17"/>
      <c r="AD497" s="17">
        <v>9.3105115919497605E-3</v>
      </c>
      <c r="AE497" s="17">
        <v>3.2113814168057898E-2</v>
      </c>
      <c r="AF497" s="17"/>
      <c r="AG497" s="17">
        <v>4.6652237615417598E-3</v>
      </c>
      <c r="AH497" s="17">
        <v>7.6733771206384397E-3</v>
      </c>
      <c r="AI497" s="17">
        <v>1.25449932756435E-2</v>
      </c>
      <c r="AJ497" s="17"/>
      <c r="AK497" s="17">
        <v>1.0883681263782301E-2</v>
      </c>
      <c r="AL497" s="17">
        <v>3.3608844394584399E-3</v>
      </c>
      <c r="AM497" s="17">
        <v>1.61628731253344E-2</v>
      </c>
      <c r="AN497" s="17"/>
      <c r="AO497" s="17">
        <v>2.8876070476100898E-2</v>
      </c>
      <c r="AP497" s="17">
        <v>8.5201606569185202E-3</v>
      </c>
      <c r="AQ497" s="17">
        <v>6.5723375923131596E-3</v>
      </c>
      <c r="AR497" s="17"/>
      <c r="AS497" s="17">
        <v>4.4226151276606798E-2</v>
      </c>
      <c r="AT497" s="17">
        <v>1.7010754019000599E-2</v>
      </c>
      <c r="AU497" s="17">
        <v>3.0341741444958499E-2</v>
      </c>
      <c r="AV497" s="17">
        <v>0</v>
      </c>
      <c r="AW497" s="17">
        <v>2.0920687650528898E-2</v>
      </c>
      <c r="AX497" s="17">
        <v>4.1251325131847601E-2</v>
      </c>
      <c r="AY497" s="17">
        <v>1.18090328579593E-2</v>
      </c>
      <c r="AZ497" s="17">
        <v>6.6169738071049297E-3</v>
      </c>
      <c r="BA497" s="17">
        <v>0</v>
      </c>
      <c r="BB497" s="17">
        <v>0</v>
      </c>
      <c r="BC497" s="17">
        <v>2.3624194744671801E-2</v>
      </c>
      <c r="BD497" s="17">
        <v>0</v>
      </c>
      <c r="BE497" s="17">
        <v>0</v>
      </c>
      <c r="BF497" s="17">
        <v>3.6527915111302503E-2</v>
      </c>
      <c r="BG497" s="17">
        <v>0</v>
      </c>
    </row>
    <row r="498" spans="2:59" x14ac:dyDescent="0.35">
      <c r="B498" t="s">
        <v>118</v>
      </c>
      <c r="C498" s="17">
        <v>0.720988300818035</v>
      </c>
      <c r="D498" s="17">
        <v>0.72199608118527403</v>
      </c>
      <c r="E498" s="17">
        <v>0.71889998135390099</v>
      </c>
      <c r="F498" s="17"/>
      <c r="G498" s="17">
        <v>0.66469649330106695</v>
      </c>
      <c r="H498" s="17">
        <v>0.65937464313729499</v>
      </c>
      <c r="I498" s="17">
        <v>0.64522533638346402</v>
      </c>
      <c r="J498" s="17">
        <v>0.670049065857381</v>
      </c>
      <c r="K498" s="17">
        <v>0.77692617569161304</v>
      </c>
      <c r="L498" s="17">
        <v>0.80686851367520895</v>
      </c>
      <c r="M498" s="17"/>
      <c r="N498" s="17">
        <v>0.75131481795974098</v>
      </c>
      <c r="O498" s="17">
        <v>0.70587098422406203</v>
      </c>
      <c r="P498" s="17">
        <v>0.761992783402345</v>
      </c>
      <c r="Q498" s="17">
        <v>0.70193659484634097</v>
      </c>
      <c r="R498" s="17">
        <v>0.63849227239316098</v>
      </c>
      <c r="S498" s="17"/>
      <c r="T498" s="17">
        <v>0.73942730076062402</v>
      </c>
      <c r="U498" s="17">
        <v>0.716344738485305</v>
      </c>
      <c r="V498" s="17"/>
      <c r="W498" s="17">
        <v>0.74079308923109799</v>
      </c>
      <c r="X498" s="17">
        <v>0.72211363532760997</v>
      </c>
      <c r="Y498" s="17"/>
      <c r="Z498" s="17">
        <v>0.81723288440816599</v>
      </c>
      <c r="AA498" s="17">
        <v>0.75596604908672205</v>
      </c>
      <c r="AB498" s="17">
        <v>0.66913810600103196</v>
      </c>
      <c r="AC498" s="17"/>
      <c r="AD498" s="17">
        <v>0.76994484432235499</v>
      </c>
      <c r="AE498" s="17">
        <v>0.62908578542978599</v>
      </c>
      <c r="AF498" s="17"/>
      <c r="AG498" s="17">
        <v>0.72609595732826004</v>
      </c>
      <c r="AH498" s="17">
        <v>0.74063766150427002</v>
      </c>
      <c r="AI498" s="17">
        <v>0.73028427281944297</v>
      </c>
      <c r="AJ498" s="17"/>
      <c r="AK498" s="17">
        <v>0.79202851099530203</v>
      </c>
      <c r="AL498" s="17">
        <v>0.74177296556981898</v>
      </c>
      <c r="AM498" s="17">
        <v>0.57486764075208696</v>
      </c>
      <c r="AN498" s="17"/>
      <c r="AO498" s="17">
        <v>0.81468847943600098</v>
      </c>
      <c r="AP498" s="17">
        <v>0.78046190844121899</v>
      </c>
      <c r="AQ498" s="17">
        <v>0.67350993320807095</v>
      </c>
      <c r="AR498" s="17"/>
      <c r="AS498" s="17">
        <v>0.62635623485658398</v>
      </c>
      <c r="AT498" s="17">
        <v>0.61898169290111105</v>
      </c>
      <c r="AU498" s="17">
        <v>0.78334662221342299</v>
      </c>
      <c r="AV498" s="17">
        <v>0.77309727764778802</v>
      </c>
      <c r="AW498" s="17">
        <v>0.77125419411935003</v>
      </c>
      <c r="AX498" s="17">
        <v>0.63984427626189599</v>
      </c>
      <c r="AY498" s="17">
        <v>0.75017490624226202</v>
      </c>
      <c r="AZ498" s="17">
        <v>0.72781413219860003</v>
      </c>
      <c r="BA498" s="17">
        <v>0.833061550749291</v>
      </c>
      <c r="BB498" s="17">
        <v>0.763815829908433</v>
      </c>
      <c r="BC498" s="17">
        <v>0.77947477966401801</v>
      </c>
      <c r="BD498" s="17">
        <v>0.73057806780199697</v>
      </c>
      <c r="BE498" s="17">
        <v>0.92145782536115906</v>
      </c>
      <c r="BF498" s="17">
        <v>0.74272673569923298</v>
      </c>
      <c r="BG498" s="17">
        <v>0.72273254106862705</v>
      </c>
    </row>
    <row r="499" spans="2:59" x14ac:dyDescent="0.35">
      <c r="B499" t="s">
        <v>119</v>
      </c>
      <c r="C499" s="17">
        <v>8.9451376102865299E-2</v>
      </c>
      <c r="D499" s="17">
        <v>7.6757205753547497E-2</v>
      </c>
      <c r="E499" s="17">
        <v>0.10164557207903099</v>
      </c>
      <c r="F499" s="17"/>
      <c r="G499" s="17">
        <v>0.11557652918551101</v>
      </c>
      <c r="H499" s="17">
        <v>0.13750725938819799</v>
      </c>
      <c r="I499" s="17">
        <v>9.5751489758428995E-2</v>
      </c>
      <c r="J499" s="17">
        <v>0.10531647455939</v>
      </c>
      <c r="K499" s="17">
        <v>9.6865540090757804E-2</v>
      </c>
      <c r="L499" s="17">
        <v>4.1125010516490597E-2</v>
      </c>
      <c r="M499" s="17"/>
      <c r="N499" s="17">
        <v>8.9682866466544303E-2</v>
      </c>
      <c r="O499" s="17">
        <v>8.5406110730835705E-2</v>
      </c>
      <c r="P499" s="17">
        <v>5.6825535306939998E-2</v>
      </c>
      <c r="Q499" s="17">
        <v>0.115934020900073</v>
      </c>
      <c r="R499" s="17">
        <v>9.9712245551826006E-2</v>
      </c>
      <c r="S499" s="17"/>
      <c r="T499" s="17">
        <v>9.0801215852154296E-2</v>
      </c>
      <c r="U499" s="17">
        <v>8.9111440909278999E-2</v>
      </c>
      <c r="V499" s="17"/>
      <c r="W499" s="17">
        <v>8.5804924861655002E-2</v>
      </c>
      <c r="X499" s="17">
        <v>8.6370727959138097E-2</v>
      </c>
      <c r="Y499" s="17"/>
      <c r="Z499" s="17">
        <v>3.6390503725034599E-2</v>
      </c>
      <c r="AA499" s="17">
        <v>6.4549640069218997E-2</v>
      </c>
      <c r="AB499" s="17">
        <v>0.14826586682000401</v>
      </c>
      <c r="AC499" s="17"/>
      <c r="AD499" s="17">
        <v>8.1909352077124395E-2</v>
      </c>
      <c r="AE499" s="17">
        <v>0.103609462631646</v>
      </c>
      <c r="AF499" s="17"/>
      <c r="AG499" s="17">
        <v>0.11610071927301301</v>
      </c>
      <c r="AH499" s="17">
        <v>5.7978749956079698E-2</v>
      </c>
      <c r="AI499" s="17">
        <v>0.109316640493031</v>
      </c>
      <c r="AJ499" s="17"/>
      <c r="AK499" s="17">
        <v>5.4017436064409799E-2</v>
      </c>
      <c r="AL499" s="17">
        <v>8.8623654752669298E-2</v>
      </c>
      <c r="AM499" s="17">
        <v>0.17492119087468599</v>
      </c>
      <c r="AN499" s="17"/>
      <c r="AO499" s="17">
        <v>3.5439623007799299E-2</v>
      </c>
      <c r="AP499" s="17">
        <v>6.7137909391225395E-2</v>
      </c>
      <c r="AQ499" s="17">
        <v>0.12466518285483399</v>
      </c>
      <c r="AR499" s="17"/>
      <c r="AS499" s="17">
        <v>0.13354265676117</v>
      </c>
      <c r="AT499" s="17">
        <v>0.13897454186604699</v>
      </c>
      <c r="AU499" s="17">
        <v>7.0502530131208094E-2</v>
      </c>
      <c r="AV499" s="17">
        <v>6.15863359007537E-2</v>
      </c>
      <c r="AW499" s="17">
        <v>7.5279443475629607E-2</v>
      </c>
      <c r="AX499" s="17">
        <v>8.5063790045099993E-2</v>
      </c>
      <c r="AY499" s="17">
        <v>6.7883378544319806E-2</v>
      </c>
      <c r="AZ499" s="17">
        <v>7.9636417070288706E-2</v>
      </c>
      <c r="BA499" s="17">
        <v>5.0993793184151003E-2</v>
      </c>
      <c r="BB499" s="17">
        <v>3.9911154626359899E-2</v>
      </c>
      <c r="BC499" s="17">
        <v>6.2933176148684794E-2</v>
      </c>
      <c r="BD499" s="17">
        <v>0.15334018412501299</v>
      </c>
      <c r="BE499" s="17">
        <v>7.8542174638840695E-2</v>
      </c>
      <c r="BF499" s="17">
        <v>4.41692598532476E-2</v>
      </c>
      <c r="BG499" s="17">
        <v>6.8627922414576895E-2</v>
      </c>
    </row>
    <row r="500" spans="2:59" x14ac:dyDescent="0.35">
      <c r="B500" t="s">
        <v>120</v>
      </c>
      <c r="C500" s="17">
        <v>0.63153692471516998</v>
      </c>
      <c r="D500" s="17">
        <v>0.64523887543172698</v>
      </c>
      <c r="E500" s="17">
        <v>0.61725440927487096</v>
      </c>
      <c r="F500" s="17"/>
      <c r="G500" s="17">
        <v>0.54911996411555597</v>
      </c>
      <c r="H500" s="17">
        <v>0.52186738374909702</v>
      </c>
      <c r="I500" s="17">
        <v>0.54947384662503496</v>
      </c>
      <c r="J500" s="17">
        <v>0.56473259129799103</v>
      </c>
      <c r="K500" s="17">
        <v>0.68006063560085495</v>
      </c>
      <c r="L500" s="17">
        <v>0.76574350315871798</v>
      </c>
      <c r="M500" s="17"/>
      <c r="N500" s="17">
        <v>0.66163195149319698</v>
      </c>
      <c r="O500" s="17">
        <v>0.62046487349322699</v>
      </c>
      <c r="P500" s="17">
        <v>0.70516724809540499</v>
      </c>
      <c r="Q500" s="17">
        <v>0.58600257394626798</v>
      </c>
      <c r="R500" s="17">
        <v>0.53878002684133497</v>
      </c>
      <c r="S500" s="17"/>
      <c r="T500" s="17">
        <v>0.64862608490846996</v>
      </c>
      <c r="U500" s="17">
        <v>0.62723329757602597</v>
      </c>
      <c r="V500" s="17"/>
      <c r="W500" s="17">
        <v>0.65498816436944296</v>
      </c>
      <c r="X500" s="17">
        <v>0.63574290736847106</v>
      </c>
      <c r="Y500" s="17"/>
      <c r="Z500" s="17">
        <v>0.78084238068313105</v>
      </c>
      <c r="AA500" s="17">
        <v>0.69141640901750301</v>
      </c>
      <c r="AB500" s="17">
        <v>0.52087223918102898</v>
      </c>
      <c r="AC500" s="17"/>
      <c r="AD500" s="17">
        <v>0.68803549224523097</v>
      </c>
      <c r="AE500" s="17">
        <v>0.52547632279814005</v>
      </c>
      <c r="AF500" s="17"/>
      <c r="AG500" s="17">
        <v>0.60999523805524802</v>
      </c>
      <c r="AH500" s="17">
        <v>0.68265891154819003</v>
      </c>
      <c r="AI500" s="17">
        <v>0.62096763232641194</v>
      </c>
      <c r="AJ500" s="17"/>
      <c r="AK500" s="17">
        <v>0.73801107493089302</v>
      </c>
      <c r="AL500" s="17">
        <v>0.653149310817149</v>
      </c>
      <c r="AM500" s="17">
        <v>0.39994644987740102</v>
      </c>
      <c r="AN500" s="17"/>
      <c r="AO500" s="17">
        <v>0.77924885642820196</v>
      </c>
      <c r="AP500" s="17">
        <v>0.713323999049993</v>
      </c>
      <c r="AQ500" s="17">
        <v>0.54884475035323699</v>
      </c>
      <c r="AR500" s="17"/>
      <c r="AS500" s="17">
        <v>0.49281357809541498</v>
      </c>
      <c r="AT500" s="17">
        <v>0.48000715103506397</v>
      </c>
      <c r="AU500" s="17">
        <v>0.712844092082215</v>
      </c>
      <c r="AV500" s="17">
        <v>0.711510941747035</v>
      </c>
      <c r="AW500" s="17">
        <v>0.69597475064372005</v>
      </c>
      <c r="AX500" s="17">
        <v>0.55478048621679599</v>
      </c>
      <c r="AY500" s="17">
        <v>0.68229152769794199</v>
      </c>
      <c r="AZ500" s="17">
        <v>0.64817771512831102</v>
      </c>
      <c r="BA500" s="17">
        <v>0.78206775756514002</v>
      </c>
      <c r="BB500" s="17">
        <v>0.72390467528207303</v>
      </c>
      <c r="BC500" s="17">
        <v>0.71654160351533303</v>
      </c>
      <c r="BD500" s="17">
        <v>0.57723788367698403</v>
      </c>
      <c r="BE500" s="17">
        <v>0.842915650722318</v>
      </c>
      <c r="BF500" s="17">
        <v>0.69855747584598604</v>
      </c>
      <c r="BG500" s="17">
        <v>0.65410461865405001</v>
      </c>
    </row>
    <row r="501" spans="2:59"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row>
    <row r="502" spans="2:59" x14ac:dyDescent="0.35">
      <c r="B502" s="6" t="s">
        <v>134</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row>
    <row r="503" spans="2:59" x14ac:dyDescent="0.35">
      <c r="B503" s="24" t="s">
        <v>86</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row>
    <row r="504" spans="2:59" x14ac:dyDescent="0.35">
      <c r="B504" t="s">
        <v>224</v>
      </c>
      <c r="C504" s="17">
        <v>0.30911427722436302</v>
      </c>
      <c r="D504" s="17">
        <v>0.34500867105334698</v>
      </c>
      <c r="E504" s="17">
        <v>0.27694918953279302</v>
      </c>
      <c r="F504" s="17"/>
      <c r="G504" s="17">
        <v>0.233238915098163</v>
      </c>
      <c r="H504" s="17">
        <v>0.26257764497886699</v>
      </c>
      <c r="I504" s="17">
        <v>0.247802723801025</v>
      </c>
      <c r="J504" s="17">
        <v>0.25649485369862202</v>
      </c>
      <c r="K504" s="17">
        <v>0.35253836434425001</v>
      </c>
      <c r="L504" s="17">
        <v>0.39511548028752502</v>
      </c>
      <c r="M504" s="17"/>
      <c r="N504" s="17">
        <v>0.33760539999556</v>
      </c>
      <c r="O504" s="17">
        <v>0.29390570531467902</v>
      </c>
      <c r="P504" s="17">
        <v>0.30300264867557303</v>
      </c>
      <c r="Q504" s="17">
        <v>0.29308140037716801</v>
      </c>
      <c r="R504" s="17">
        <v>0.311076748060924</v>
      </c>
      <c r="S504" s="17"/>
      <c r="T504" s="17">
        <v>0.39960766658451202</v>
      </c>
      <c r="U504" s="17">
        <v>0.28632498846129301</v>
      </c>
      <c r="V504" s="17"/>
      <c r="W504" s="17">
        <v>0.34406100194852601</v>
      </c>
      <c r="X504" s="17">
        <v>0.29403651673843101</v>
      </c>
      <c r="Y504" s="17"/>
      <c r="Z504" s="17">
        <v>0.452354404007272</v>
      </c>
      <c r="AA504" s="17">
        <v>0.30255976611573798</v>
      </c>
      <c r="AB504" s="17">
        <v>0.23134777572272999</v>
      </c>
      <c r="AC504" s="17"/>
      <c r="AD504" s="17">
        <v>0.35558643109678101</v>
      </c>
      <c r="AE504" s="17">
        <v>0.22187552361406801</v>
      </c>
      <c r="AF504" s="17"/>
      <c r="AG504" s="17">
        <v>0.290621565741985</v>
      </c>
      <c r="AH504" s="17">
        <v>0.286719337775032</v>
      </c>
      <c r="AI504" s="17">
        <v>0.35113914303459898</v>
      </c>
      <c r="AJ504" s="17"/>
      <c r="AK504" s="17">
        <v>0.45238683966405402</v>
      </c>
      <c r="AL504" s="17">
        <v>0.29662435113268698</v>
      </c>
      <c r="AM504" s="17">
        <v>0.13141233151716999</v>
      </c>
      <c r="AN504" s="17"/>
      <c r="AO504" s="17">
        <v>0.47556248909411902</v>
      </c>
      <c r="AP504" s="17">
        <v>0.35031814498212199</v>
      </c>
      <c r="AQ504" s="17">
        <v>0.24809181655006901</v>
      </c>
      <c r="AR504" s="17"/>
      <c r="AS504" s="17">
        <v>0.18343266540817399</v>
      </c>
      <c r="AT504" s="17">
        <v>0.20636235080458901</v>
      </c>
      <c r="AU504" s="17">
        <v>0.28873430071082101</v>
      </c>
      <c r="AV504" s="17">
        <v>0.44763660142267098</v>
      </c>
      <c r="AW504" s="17">
        <v>0.21610155171192699</v>
      </c>
      <c r="AX504" s="17">
        <v>0.26439253231318299</v>
      </c>
      <c r="AY504" s="17">
        <v>0.37305738999826399</v>
      </c>
      <c r="AZ504" s="17">
        <v>0.32702767599899502</v>
      </c>
      <c r="BA504" s="17">
        <v>0.47628699279057801</v>
      </c>
      <c r="BB504" s="17">
        <v>0.39678743408474498</v>
      </c>
      <c r="BC504" s="17">
        <v>0.34081203950015199</v>
      </c>
      <c r="BD504" s="17">
        <v>0.32541109239759902</v>
      </c>
      <c r="BE504" s="17">
        <v>0.16643944344086301</v>
      </c>
      <c r="BF504" s="17">
        <v>0.52647953371256895</v>
      </c>
      <c r="BG504" s="17">
        <v>0.36661923156237303</v>
      </c>
    </row>
    <row r="505" spans="2:59" x14ac:dyDescent="0.35">
      <c r="B505" t="s">
        <v>225</v>
      </c>
      <c r="C505" s="17">
        <v>0.236549664226513</v>
      </c>
      <c r="D505" s="17">
        <v>0.23926598672911201</v>
      </c>
      <c r="E505" s="17">
        <v>0.23499373646048199</v>
      </c>
      <c r="F505" s="17"/>
      <c r="G505" s="17">
        <v>0.24163495616939701</v>
      </c>
      <c r="H505" s="17">
        <v>0.30953359236255701</v>
      </c>
      <c r="I505" s="17">
        <v>0.20644692304024001</v>
      </c>
      <c r="J505" s="17">
        <v>0.20882752809271701</v>
      </c>
      <c r="K505" s="17">
        <v>0.23217049875662599</v>
      </c>
      <c r="L505" s="17">
        <v>0.240082051881055</v>
      </c>
      <c r="M505" s="17"/>
      <c r="N505" s="17">
        <v>0.20563321256532599</v>
      </c>
      <c r="O505" s="17">
        <v>0.25600213647439501</v>
      </c>
      <c r="P505" s="17">
        <v>0.26169489091206699</v>
      </c>
      <c r="Q505" s="17">
        <v>0.23407399291078901</v>
      </c>
      <c r="R505" s="17">
        <v>0.23736042096763099</v>
      </c>
      <c r="S505" s="17"/>
      <c r="T505" s="17">
        <v>0.22478557111473099</v>
      </c>
      <c r="U505" s="17">
        <v>0.239512259802341</v>
      </c>
      <c r="V505" s="17"/>
      <c r="W505" s="17">
        <v>0.26347786550715802</v>
      </c>
      <c r="X505" s="17">
        <v>0.23013684488226499</v>
      </c>
      <c r="Y505" s="17"/>
      <c r="Z505" s="17">
        <v>0.21754919635697201</v>
      </c>
      <c r="AA505" s="17">
        <v>0.238785235921465</v>
      </c>
      <c r="AB505" s="17">
        <v>0.291618163362243</v>
      </c>
      <c r="AC505" s="17"/>
      <c r="AD505" s="17">
        <v>0.227455699894589</v>
      </c>
      <c r="AE505" s="17">
        <v>0.25362109405245897</v>
      </c>
      <c r="AF505" s="17"/>
      <c r="AG505" s="17">
        <v>0.37619241076078902</v>
      </c>
      <c r="AH505" s="17">
        <v>0.29641391090665598</v>
      </c>
      <c r="AI505" s="17">
        <v>0.158461796696869</v>
      </c>
      <c r="AJ505" s="17"/>
      <c r="AK505" s="17">
        <v>0.237841878940621</v>
      </c>
      <c r="AL505" s="17">
        <v>0.24770469392773001</v>
      </c>
      <c r="AM505" s="17">
        <v>0.21703182159110099</v>
      </c>
      <c r="AN505" s="17"/>
      <c r="AO505" s="17">
        <v>0.281239805215665</v>
      </c>
      <c r="AP505" s="17">
        <v>0.28417647420813003</v>
      </c>
      <c r="AQ505" s="17">
        <v>0.18931677401517899</v>
      </c>
      <c r="AR505" s="17"/>
      <c r="AS505" s="17">
        <v>0.26463705336911902</v>
      </c>
      <c r="AT505" s="17">
        <v>0.19512047222019499</v>
      </c>
      <c r="AU505" s="17">
        <v>0.25232737494506202</v>
      </c>
      <c r="AV505" s="17">
        <v>0.17518263313353799</v>
      </c>
      <c r="AW505" s="17">
        <v>0.197791422136815</v>
      </c>
      <c r="AX505" s="17">
        <v>0.283483457546439</v>
      </c>
      <c r="AY505" s="17">
        <v>0.293026116868151</v>
      </c>
      <c r="AZ505" s="17">
        <v>0.25648157723785298</v>
      </c>
      <c r="BA505" s="17">
        <v>0.185623285160396</v>
      </c>
      <c r="BB505" s="17">
        <v>0.24188138751340099</v>
      </c>
      <c r="BC505" s="17">
        <v>0.219894366455025</v>
      </c>
      <c r="BD505" s="17">
        <v>0.32597114659165199</v>
      </c>
      <c r="BE505" s="17">
        <v>0.45038131751070098</v>
      </c>
      <c r="BF505" s="17">
        <v>0</v>
      </c>
      <c r="BG505" s="17">
        <v>0.221504168924475</v>
      </c>
    </row>
    <row r="506" spans="2:59" x14ac:dyDescent="0.35">
      <c r="B506" t="s">
        <v>226</v>
      </c>
      <c r="C506" s="17">
        <v>0.20082101895677401</v>
      </c>
      <c r="D506" s="17">
        <v>0.22258869839859</v>
      </c>
      <c r="E506" s="17">
        <v>0.17725012187990899</v>
      </c>
      <c r="F506" s="17"/>
      <c r="G506" s="17">
        <v>0.26637052707257802</v>
      </c>
      <c r="H506" s="17">
        <v>0.188293234467861</v>
      </c>
      <c r="I506" s="17">
        <v>0.266565508802519</v>
      </c>
      <c r="J506" s="17">
        <v>0.226407160965166</v>
      </c>
      <c r="K506" s="17">
        <v>0.18963947693167599</v>
      </c>
      <c r="L506" s="17">
        <v>0.14080625057830201</v>
      </c>
      <c r="M506" s="17"/>
      <c r="N506" s="17">
        <v>0.20752982133008299</v>
      </c>
      <c r="O506" s="17">
        <v>0.195028868830983</v>
      </c>
      <c r="P506" s="17">
        <v>0.18600495230275499</v>
      </c>
      <c r="Q506" s="17">
        <v>0.22428761253725399</v>
      </c>
      <c r="R506" s="17">
        <v>0.17200951042733301</v>
      </c>
      <c r="S506" s="17"/>
      <c r="T506" s="17">
        <v>0.193140247727874</v>
      </c>
      <c r="U506" s="17">
        <v>0.20275529630781799</v>
      </c>
      <c r="V506" s="17"/>
      <c r="W506" s="17">
        <v>0.17837310339576301</v>
      </c>
      <c r="X506" s="17">
        <v>0.199288284844093</v>
      </c>
      <c r="Y506" s="17"/>
      <c r="Z506" s="17">
        <v>0.108025516326289</v>
      </c>
      <c r="AA506" s="17">
        <v>0.21624357920271001</v>
      </c>
      <c r="AB506" s="17">
        <v>0.275856927762203</v>
      </c>
      <c r="AC506" s="17"/>
      <c r="AD506" s="17">
        <v>0.178355513401218</v>
      </c>
      <c r="AE506" s="17">
        <v>0.24299385883142999</v>
      </c>
      <c r="AF506" s="17"/>
      <c r="AG506" s="17">
        <v>0.22646009850168</v>
      </c>
      <c r="AH506" s="17">
        <v>0.203233091784258</v>
      </c>
      <c r="AI506" s="17">
        <v>0.20051844776893701</v>
      </c>
      <c r="AJ506" s="17"/>
      <c r="AK506" s="17">
        <v>0.128816191470776</v>
      </c>
      <c r="AL506" s="17">
        <v>0.18570151975083701</v>
      </c>
      <c r="AM506" s="17">
        <v>0.414976900401341</v>
      </c>
      <c r="AN506" s="17"/>
      <c r="AO506" s="17">
        <v>0.123761246689007</v>
      </c>
      <c r="AP506" s="17">
        <v>0.152850139397643</v>
      </c>
      <c r="AQ506" s="17">
        <v>0.26993054662201899</v>
      </c>
      <c r="AR506" s="17"/>
      <c r="AS506" s="17">
        <v>0.265953930888982</v>
      </c>
      <c r="AT506" s="17">
        <v>0.34465735167040101</v>
      </c>
      <c r="AU506" s="17">
        <v>0.158006783812876</v>
      </c>
      <c r="AV506" s="17">
        <v>0.137591038319304</v>
      </c>
      <c r="AW506" s="17">
        <v>0.259493768030156</v>
      </c>
      <c r="AX506" s="17">
        <v>0.19985088070256399</v>
      </c>
      <c r="AY506" s="17">
        <v>0.18424338903197099</v>
      </c>
      <c r="AZ506" s="17">
        <v>0.22138781419057299</v>
      </c>
      <c r="BA506" s="17">
        <v>0.164487341444671</v>
      </c>
      <c r="BB506" s="17">
        <v>0.13771476969730501</v>
      </c>
      <c r="BC506" s="17">
        <v>0.15801077269240099</v>
      </c>
      <c r="BD506" s="17">
        <v>0.18483524387407399</v>
      </c>
      <c r="BE506" s="17">
        <v>0.175385624004227</v>
      </c>
      <c r="BF506" s="17">
        <v>0.25445708863247601</v>
      </c>
      <c r="BG506" s="17">
        <v>0.15014255576806901</v>
      </c>
    </row>
    <row r="507" spans="2:59" x14ac:dyDescent="0.35">
      <c r="B507" t="s">
        <v>227</v>
      </c>
      <c r="C507" s="17">
        <v>0.17850148935905299</v>
      </c>
      <c r="D507" s="17">
        <v>0.13457223264727899</v>
      </c>
      <c r="E507" s="17">
        <v>0.22016062398512001</v>
      </c>
      <c r="F507" s="17"/>
      <c r="G507" s="17">
        <v>0.174641669215886</v>
      </c>
      <c r="H507" s="17">
        <v>0.150819607134728</v>
      </c>
      <c r="I507" s="17">
        <v>0.19568387822178401</v>
      </c>
      <c r="J507" s="17">
        <v>0.213268552119254</v>
      </c>
      <c r="K507" s="17">
        <v>0.14779623633302599</v>
      </c>
      <c r="L507" s="17">
        <v>0.177954123945846</v>
      </c>
      <c r="M507" s="17"/>
      <c r="N507" s="17">
        <v>0.18873351950171899</v>
      </c>
      <c r="O507" s="17">
        <v>0.16154569630479801</v>
      </c>
      <c r="P507" s="17">
        <v>0.16613158335464201</v>
      </c>
      <c r="Q507" s="17">
        <v>0.18369681129472001</v>
      </c>
      <c r="R507" s="17">
        <v>0.19532550755234099</v>
      </c>
      <c r="S507" s="17"/>
      <c r="T507" s="17">
        <v>0.147019214090575</v>
      </c>
      <c r="U507" s="17">
        <v>0.186429788509795</v>
      </c>
      <c r="V507" s="17"/>
      <c r="W507" s="17">
        <v>0.160269801477016</v>
      </c>
      <c r="X507" s="17">
        <v>0.199670555664586</v>
      </c>
      <c r="Y507" s="17"/>
      <c r="Z507" s="17">
        <v>0.15636788530033</v>
      </c>
      <c r="AA507" s="17">
        <v>0.20505386512794699</v>
      </c>
      <c r="AB507" s="17">
        <v>0.16415567666683401</v>
      </c>
      <c r="AC507" s="17"/>
      <c r="AD507" s="17">
        <v>0.19083733342730499</v>
      </c>
      <c r="AE507" s="17">
        <v>0.15534431734159901</v>
      </c>
      <c r="AF507" s="17"/>
      <c r="AG507" s="17">
        <v>5.2385632496085202E-2</v>
      </c>
      <c r="AH507" s="17">
        <v>0.157878063232959</v>
      </c>
      <c r="AI507" s="17">
        <v>0.22329046999387001</v>
      </c>
      <c r="AJ507" s="17"/>
      <c r="AK507" s="17">
        <v>0.13471869576507201</v>
      </c>
      <c r="AL507" s="17">
        <v>0.210389658567915</v>
      </c>
      <c r="AM507" s="17">
        <v>0.155508420263334</v>
      </c>
      <c r="AN507" s="17"/>
      <c r="AO507" s="17">
        <v>7.6410346987367803E-2</v>
      </c>
      <c r="AP507" s="17">
        <v>0.15864224756176101</v>
      </c>
      <c r="AQ507" s="17">
        <v>0.212842682165716</v>
      </c>
      <c r="AR507" s="17"/>
      <c r="AS507" s="17">
        <v>0.113266711708643</v>
      </c>
      <c r="AT507" s="17">
        <v>0.16443637295141</v>
      </c>
      <c r="AU507" s="17">
        <v>0.25710866908062002</v>
      </c>
      <c r="AV507" s="17">
        <v>0.17216882697504601</v>
      </c>
      <c r="AW507" s="17">
        <v>0.25012679334563198</v>
      </c>
      <c r="AX507" s="17">
        <v>0.17978411845606901</v>
      </c>
      <c r="AY507" s="17">
        <v>0.10060069726901399</v>
      </c>
      <c r="AZ507" s="17">
        <v>0.16978413261070399</v>
      </c>
      <c r="BA507" s="17">
        <v>0.114687867875921</v>
      </c>
      <c r="BB507" s="17">
        <v>0.20885516674656501</v>
      </c>
      <c r="BC507" s="17">
        <v>0.24089033222983</v>
      </c>
      <c r="BD507" s="17">
        <v>0.129222266663504</v>
      </c>
      <c r="BE507" s="17">
        <v>0.128919701129553</v>
      </c>
      <c r="BF507" s="17">
        <v>0.21906337765495501</v>
      </c>
      <c r="BG507" s="17">
        <v>0.220045094248561</v>
      </c>
    </row>
    <row r="508" spans="2:59" x14ac:dyDescent="0.35">
      <c r="B508" t="s">
        <v>133</v>
      </c>
      <c r="C508" s="17">
        <v>7.5013550233296297E-2</v>
      </c>
      <c r="D508" s="17">
        <v>5.8564411171673103E-2</v>
      </c>
      <c r="E508" s="17">
        <v>9.0646328141695001E-2</v>
      </c>
      <c r="F508" s="17"/>
      <c r="G508" s="17">
        <v>8.4113932443977094E-2</v>
      </c>
      <c r="H508" s="17">
        <v>8.8775921055987306E-2</v>
      </c>
      <c r="I508" s="17">
        <v>8.3500966134431795E-2</v>
      </c>
      <c r="J508" s="17">
        <v>9.5001905124241004E-2</v>
      </c>
      <c r="K508" s="17">
        <v>7.7855423634422299E-2</v>
      </c>
      <c r="L508" s="17">
        <v>4.6042093307271097E-2</v>
      </c>
      <c r="M508" s="17"/>
      <c r="N508" s="17">
        <v>6.0498046607312901E-2</v>
      </c>
      <c r="O508" s="17">
        <v>9.3517593075146399E-2</v>
      </c>
      <c r="P508" s="17">
        <v>8.3165924754963205E-2</v>
      </c>
      <c r="Q508" s="17">
        <v>6.4860182880068798E-2</v>
      </c>
      <c r="R508" s="17">
        <v>8.4227812991771303E-2</v>
      </c>
      <c r="S508" s="17"/>
      <c r="T508" s="17">
        <v>3.5447300482308999E-2</v>
      </c>
      <c r="U508" s="17">
        <v>8.4977666918752706E-2</v>
      </c>
      <c r="V508" s="17"/>
      <c r="W508" s="17">
        <v>5.3818227671536399E-2</v>
      </c>
      <c r="X508" s="17">
        <v>7.6867797870625101E-2</v>
      </c>
      <c r="Y508" s="17"/>
      <c r="Z508" s="17">
        <v>6.5702998009136995E-2</v>
      </c>
      <c r="AA508" s="17">
        <v>3.7357553632139801E-2</v>
      </c>
      <c r="AB508" s="17">
        <v>3.70214564859907E-2</v>
      </c>
      <c r="AC508" s="17"/>
      <c r="AD508" s="17">
        <v>4.7765022180106101E-2</v>
      </c>
      <c r="AE508" s="17">
        <v>0.12616520616044399</v>
      </c>
      <c r="AF508" s="17"/>
      <c r="AG508" s="17">
        <v>5.4340292499461103E-2</v>
      </c>
      <c r="AH508" s="17">
        <v>5.5755596301096E-2</v>
      </c>
      <c r="AI508" s="17">
        <v>6.65901425057253E-2</v>
      </c>
      <c r="AJ508" s="17"/>
      <c r="AK508" s="17">
        <v>4.6236394159478299E-2</v>
      </c>
      <c r="AL508" s="17">
        <v>5.9579776620830402E-2</v>
      </c>
      <c r="AM508" s="17">
        <v>8.1070526227053505E-2</v>
      </c>
      <c r="AN508" s="17"/>
      <c r="AO508" s="17">
        <v>4.3026112013841399E-2</v>
      </c>
      <c r="AP508" s="17">
        <v>5.4012993850343999E-2</v>
      </c>
      <c r="AQ508" s="17">
        <v>7.9818180647018205E-2</v>
      </c>
      <c r="AR508" s="17"/>
      <c r="AS508" s="17">
        <v>0.17270963862508201</v>
      </c>
      <c r="AT508" s="17">
        <v>8.9423452353404195E-2</v>
      </c>
      <c r="AU508" s="17">
        <v>4.3822871450621699E-2</v>
      </c>
      <c r="AV508" s="17">
        <v>6.7420900149440799E-2</v>
      </c>
      <c r="AW508" s="17">
        <v>7.6486464775468999E-2</v>
      </c>
      <c r="AX508" s="17">
        <v>7.2489010981745303E-2</v>
      </c>
      <c r="AY508" s="17">
        <v>4.9072406832600099E-2</v>
      </c>
      <c r="AZ508" s="17">
        <v>2.5318799961874399E-2</v>
      </c>
      <c r="BA508" s="17">
        <v>5.8914512728434301E-2</v>
      </c>
      <c r="BB508" s="17">
        <v>1.47612419579842E-2</v>
      </c>
      <c r="BC508" s="17">
        <v>4.0392489122592003E-2</v>
      </c>
      <c r="BD508" s="17">
        <v>3.4560250473171003E-2</v>
      </c>
      <c r="BE508" s="17">
        <v>7.8873913914655994E-2</v>
      </c>
      <c r="BF508" s="17">
        <v>0</v>
      </c>
      <c r="BG508" s="17">
        <v>4.1688949496521903E-2</v>
      </c>
    </row>
    <row r="509" spans="2:59" x14ac:dyDescent="0.3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row>
    <row r="510" spans="2:59" x14ac:dyDescent="0.35">
      <c r="B510" s="6" t="s">
        <v>236</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row>
    <row r="511" spans="2:59" x14ac:dyDescent="0.35">
      <c r="B511" s="24" t="s">
        <v>86</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row>
    <row r="512" spans="2:59" x14ac:dyDescent="0.35">
      <c r="B512" t="s">
        <v>228</v>
      </c>
      <c r="C512" s="17">
        <v>0.38700937091577797</v>
      </c>
      <c r="D512" s="17">
        <v>0.40882367150787102</v>
      </c>
      <c r="E512" s="17">
        <v>0.36622204137334802</v>
      </c>
      <c r="F512" s="17"/>
      <c r="G512" s="17">
        <v>0.23343491021323801</v>
      </c>
      <c r="H512" s="17">
        <v>0.24918429155643801</v>
      </c>
      <c r="I512" s="17">
        <v>0.34033235586277999</v>
      </c>
      <c r="J512" s="17">
        <v>0.35464688381996201</v>
      </c>
      <c r="K512" s="17">
        <v>0.48592676013674801</v>
      </c>
      <c r="L512" s="17">
        <v>0.48131111115909297</v>
      </c>
      <c r="M512" s="17"/>
      <c r="N512" s="17">
        <v>0.466662201226343</v>
      </c>
      <c r="O512" s="17">
        <v>0.44141728631652999</v>
      </c>
      <c r="P512" s="17">
        <v>0.29612694962369202</v>
      </c>
      <c r="Q512" s="17">
        <v>0.30971326215912698</v>
      </c>
      <c r="R512" s="17">
        <v>0.42146463591280098</v>
      </c>
      <c r="S512" s="17"/>
      <c r="T512" s="17">
        <v>0.47607748531591598</v>
      </c>
      <c r="U512" s="17">
        <v>0.36457901447760099</v>
      </c>
      <c r="V512" s="17"/>
      <c r="W512" s="17">
        <v>0.38484703725778902</v>
      </c>
      <c r="X512" s="17">
        <v>0.390200289246807</v>
      </c>
      <c r="Y512" s="17"/>
      <c r="Z512" s="17">
        <v>0.40563362124284502</v>
      </c>
      <c r="AA512" s="17">
        <v>0.32275908488572003</v>
      </c>
      <c r="AB512" s="17">
        <v>0.44828536571865701</v>
      </c>
      <c r="AC512" s="17"/>
      <c r="AD512" s="17">
        <v>0.42409199647345702</v>
      </c>
      <c r="AE512" s="17">
        <v>0.31739688763965301</v>
      </c>
      <c r="AF512" s="17"/>
      <c r="AG512" s="17">
        <v>0.46080041345316203</v>
      </c>
      <c r="AH512" s="17">
        <v>0.40086882929612899</v>
      </c>
      <c r="AI512" s="17">
        <v>0.36728560658742898</v>
      </c>
      <c r="AJ512" s="17"/>
      <c r="AK512" s="17">
        <v>0.44059134933236499</v>
      </c>
      <c r="AL512" s="17">
        <v>0.39248594067822801</v>
      </c>
      <c r="AM512" s="17">
        <v>0.32417804084388402</v>
      </c>
      <c r="AN512" s="17"/>
      <c r="AO512" s="17">
        <v>0.58488780442071797</v>
      </c>
      <c r="AP512" s="17">
        <v>0.416412617430304</v>
      </c>
      <c r="AQ512" s="17">
        <v>0.338238109439221</v>
      </c>
      <c r="AR512" s="17"/>
      <c r="AS512" s="17">
        <v>0.34269475095722202</v>
      </c>
      <c r="AT512" s="17">
        <v>0.26585044575375999</v>
      </c>
      <c r="AU512" s="17">
        <v>0.34227212934714402</v>
      </c>
      <c r="AV512" s="17">
        <v>0.316952370403001</v>
      </c>
      <c r="AW512" s="17">
        <v>0.37961591710342901</v>
      </c>
      <c r="AX512" s="17">
        <v>0.36431432821247101</v>
      </c>
      <c r="AY512" s="17">
        <v>0.37231229705048802</v>
      </c>
      <c r="AZ512" s="17">
        <v>0.45702111079365698</v>
      </c>
      <c r="BA512" s="17">
        <v>0.45668991582951401</v>
      </c>
      <c r="BB512" s="17">
        <v>0.421093684715939</v>
      </c>
      <c r="BC512" s="17">
        <v>0.60784388711486403</v>
      </c>
      <c r="BD512" s="17">
        <v>0.448910815921023</v>
      </c>
      <c r="BE512" s="17">
        <v>0.63882599398268303</v>
      </c>
      <c r="BF512" s="17">
        <v>0.75685673133979203</v>
      </c>
      <c r="BG512" s="17">
        <v>0.58443766916543205</v>
      </c>
    </row>
    <row r="513" spans="2:59" x14ac:dyDescent="0.35">
      <c r="B513" t="s">
        <v>229</v>
      </c>
      <c r="C513" s="17">
        <v>0.37285315603386299</v>
      </c>
      <c r="D513" s="17">
        <v>0.359808055741413</v>
      </c>
      <c r="E513" s="17">
        <v>0.38448191821745298</v>
      </c>
      <c r="F513" s="17"/>
      <c r="G513" s="17">
        <v>0.311648722415654</v>
      </c>
      <c r="H513" s="17">
        <v>0.36269344472063297</v>
      </c>
      <c r="I513" s="17">
        <v>0.31491922933758498</v>
      </c>
      <c r="J513" s="17">
        <v>0.39555213996209898</v>
      </c>
      <c r="K513" s="17">
        <v>0.34602399239751302</v>
      </c>
      <c r="L513" s="17">
        <v>0.42790508849114001</v>
      </c>
      <c r="M513" s="17"/>
      <c r="N513" s="17">
        <v>0.30607627492858902</v>
      </c>
      <c r="O513" s="17">
        <v>0.31339928373629</v>
      </c>
      <c r="P513" s="17">
        <v>0.46578503746174899</v>
      </c>
      <c r="Q513" s="17">
        <v>0.442108234192857</v>
      </c>
      <c r="R513" s="17">
        <v>0.32887867655505199</v>
      </c>
      <c r="S513" s="17"/>
      <c r="T513" s="17">
        <v>0.31863749056059798</v>
      </c>
      <c r="U513" s="17">
        <v>0.38650648988165298</v>
      </c>
      <c r="V513" s="17"/>
      <c r="W513" s="17">
        <v>0.38168405783200299</v>
      </c>
      <c r="X513" s="17">
        <v>0.37506089527727099</v>
      </c>
      <c r="Y513" s="17"/>
      <c r="Z513" s="17">
        <v>0.35818128624899298</v>
      </c>
      <c r="AA513" s="17">
        <v>0.379314036777463</v>
      </c>
      <c r="AB513" s="17">
        <v>0.38672513065240699</v>
      </c>
      <c r="AC513" s="17"/>
      <c r="AD513" s="17">
        <v>0.37478265676769601</v>
      </c>
      <c r="AE513" s="17">
        <v>0.36923104633841097</v>
      </c>
      <c r="AF513" s="17"/>
      <c r="AG513" s="17">
        <v>0.41334404251645401</v>
      </c>
      <c r="AH513" s="17">
        <v>0.39653107960815998</v>
      </c>
      <c r="AI513" s="17">
        <v>0.35441078758511302</v>
      </c>
      <c r="AJ513" s="17"/>
      <c r="AK513" s="17">
        <v>0.378232556566242</v>
      </c>
      <c r="AL513" s="17">
        <v>0.37171794747779602</v>
      </c>
      <c r="AM513" s="17">
        <v>0.35859782437820698</v>
      </c>
      <c r="AN513" s="17"/>
      <c r="AO513" s="17">
        <v>0.30583131734127</v>
      </c>
      <c r="AP513" s="17">
        <v>0.396845991680011</v>
      </c>
      <c r="AQ513" s="17">
        <v>0.35622684589690201</v>
      </c>
      <c r="AR513" s="17"/>
      <c r="AS513" s="17">
        <v>0.30021209948678201</v>
      </c>
      <c r="AT513" s="17">
        <v>0.35113125030822601</v>
      </c>
      <c r="AU513" s="17">
        <v>0.38897107800156899</v>
      </c>
      <c r="AV513" s="17">
        <v>0.44599309568741002</v>
      </c>
      <c r="AW513" s="17">
        <v>0.39372495360854398</v>
      </c>
      <c r="AX513" s="17">
        <v>0.401627410497229</v>
      </c>
      <c r="AY513" s="17">
        <v>0.389074827530969</v>
      </c>
      <c r="AZ513" s="17">
        <v>0.27937464438430298</v>
      </c>
      <c r="BA513" s="17">
        <v>0.40438507473833801</v>
      </c>
      <c r="BB513" s="17">
        <v>0.42991659544493299</v>
      </c>
      <c r="BC513" s="17">
        <v>0.35071509498127701</v>
      </c>
      <c r="BD513" s="17">
        <v>0.40000792823332998</v>
      </c>
      <c r="BE513" s="17">
        <v>0.26299164730494101</v>
      </c>
      <c r="BF513" s="17">
        <v>0.136917160669005</v>
      </c>
      <c r="BG513" s="17">
        <v>0.37449881035823401</v>
      </c>
    </row>
    <row r="514" spans="2:59" x14ac:dyDescent="0.35">
      <c r="B514" t="s">
        <v>230</v>
      </c>
      <c r="C514" s="17">
        <v>0.12036283918375899</v>
      </c>
      <c r="D514" s="17">
        <v>0.11550469887251701</v>
      </c>
      <c r="E514" s="17">
        <v>0.125384476326759</v>
      </c>
      <c r="F514" s="17"/>
      <c r="G514" s="17">
        <v>0.22495945861708799</v>
      </c>
      <c r="H514" s="17">
        <v>0.160633862203373</v>
      </c>
      <c r="I514" s="17">
        <v>0.207148994076858</v>
      </c>
      <c r="J514" s="17">
        <v>0.105242714398513</v>
      </c>
      <c r="K514" s="17">
        <v>9.1906390158363493E-2</v>
      </c>
      <c r="L514" s="17">
        <v>5.2144354958767902E-2</v>
      </c>
      <c r="M514" s="17"/>
      <c r="N514" s="17">
        <v>0.12468779264385201</v>
      </c>
      <c r="O514" s="17">
        <v>0.121023666720609</v>
      </c>
      <c r="P514" s="17">
        <v>0.12997011965635299</v>
      </c>
      <c r="Q514" s="17">
        <v>0.117069967582421</v>
      </c>
      <c r="R514" s="17">
        <v>9.7866016094329003E-2</v>
      </c>
      <c r="S514" s="17"/>
      <c r="T514" s="17">
        <v>9.3215563448277403E-2</v>
      </c>
      <c r="U514" s="17">
        <v>0.127199439185603</v>
      </c>
      <c r="V514" s="17"/>
      <c r="W514" s="17">
        <v>0.12170996755987901</v>
      </c>
      <c r="X514" s="17">
        <v>0.11507699832528601</v>
      </c>
      <c r="Y514" s="17"/>
      <c r="Z514" s="17">
        <v>0.126394917577037</v>
      </c>
      <c r="AA514" s="17">
        <v>0.172601586930693</v>
      </c>
      <c r="AB514" s="17">
        <v>8.9387055334179205E-2</v>
      </c>
      <c r="AC514" s="17"/>
      <c r="AD514" s="17">
        <v>0.108347008957815</v>
      </c>
      <c r="AE514" s="17">
        <v>0.14291927277153599</v>
      </c>
      <c r="AF514" s="17"/>
      <c r="AG514" s="17">
        <v>5.20291164353592E-2</v>
      </c>
      <c r="AH514" s="17">
        <v>0.125490039991766</v>
      </c>
      <c r="AI514" s="17">
        <v>0.130135373538979</v>
      </c>
      <c r="AJ514" s="17"/>
      <c r="AK514" s="17">
        <v>9.46546547148467E-2</v>
      </c>
      <c r="AL514" s="17">
        <v>0.13173195514472499</v>
      </c>
      <c r="AM514" s="17">
        <v>0.124908016716997</v>
      </c>
      <c r="AN514" s="17"/>
      <c r="AO514" s="17">
        <v>4.6338671568889302E-2</v>
      </c>
      <c r="AP514" s="17">
        <v>0.10561156384415001</v>
      </c>
      <c r="AQ514" s="17">
        <v>0.14725398140069601</v>
      </c>
      <c r="AR514" s="17"/>
      <c r="AS514" s="17">
        <v>0.139481883010832</v>
      </c>
      <c r="AT514" s="17">
        <v>0.163812578465481</v>
      </c>
      <c r="AU514" s="17">
        <v>0.11262375426356</v>
      </c>
      <c r="AV514" s="17">
        <v>0.15983058398167399</v>
      </c>
      <c r="AW514" s="17">
        <v>0.13468628741814401</v>
      </c>
      <c r="AX514" s="17">
        <v>9.9737185472406703E-2</v>
      </c>
      <c r="AY514" s="17">
        <v>0.13832796513036399</v>
      </c>
      <c r="AZ514" s="17">
        <v>0.17075224102205599</v>
      </c>
      <c r="BA514" s="17">
        <v>7.3181311289496398E-2</v>
      </c>
      <c r="BB514" s="17">
        <v>0.10671710785072</v>
      </c>
      <c r="BC514" s="17">
        <v>1.04091269038243E-2</v>
      </c>
      <c r="BD514" s="17">
        <v>5.2775618603552503E-2</v>
      </c>
      <c r="BE514" s="17">
        <v>9.8182358712375198E-2</v>
      </c>
      <c r="BF514" s="17">
        <v>0</v>
      </c>
      <c r="BG514" s="17">
        <v>9.9697901226849898E-3</v>
      </c>
    </row>
    <row r="515" spans="2:59" x14ac:dyDescent="0.35">
      <c r="B515" t="s">
        <v>231</v>
      </c>
      <c r="C515" s="17">
        <v>4.7024313471178497E-2</v>
      </c>
      <c r="D515" s="17">
        <v>4.5875666937844603E-2</v>
      </c>
      <c r="E515" s="17">
        <v>4.8288106184428699E-2</v>
      </c>
      <c r="F515" s="17"/>
      <c r="G515" s="17">
        <v>0.11984589897504699</v>
      </c>
      <c r="H515" s="17">
        <v>0.118781107744956</v>
      </c>
      <c r="I515" s="17">
        <v>6.8382304420310402E-2</v>
      </c>
      <c r="J515" s="17">
        <v>4.4221843110299801E-2</v>
      </c>
      <c r="K515" s="17">
        <v>6.6741888267080399E-3</v>
      </c>
      <c r="L515" s="17">
        <v>8.2508998366990806E-3</v>
      </c>
      <c r="M515" s="17"/>
      <c r="N515" s="17">
        <v>4.7330839158263999E-2</v>
      </c>
      <c r="O515" s="17">
        <v>4.8860889917574701E-2</v>
      </c>
      <c r="P515" s="17">
        <v>3.2915654025400899E-2</v>
      </c>
      <c r="Q515" s="17">
        <v>5.5347075918294499E-2</v>
      </c>
      <c r="R515" s="17">
        <v>5.1114969294510801E-2</v>
      </c>
      <c r="S515" s="17"/>
      <c r="T515" s="17">
        <v>5.5053927737760897E-2</v>
      </c>
      <c r="U515" s="17">
        <v>4.5002185672992599E-2</v>
      </c>
      <c r="V515" s="17"/>
      <c r="W515" s="17">
        <v>6.0388113624148601E-2</v>
      </c>
      <c r="X515" s="17">
        <v>3.8319276775255998E-2</v>
      </c>
      <c r="Y515" s="17"/>
      <c r="Z515" s="17">
        <v>5.39734148721931E-2</v>
      </c>
      <c r="AA515" s="17">
        <v>6.9452316807002201E-2</v>
      </c>
      <c r="AB515" s="17">
        <v>2.5610199886950801E-2</v>
      </c>
      <c r="AC515" s="17"/>
      <c r="AD515" s="17">
        <v>4.9603226800370603E-2</v>
      </c>
      <c r="AE515" s="17">
        <v>4.2183109314268899E-2</v>
      </c>
      <c r="AF515" s="17"/>
      <c r="AG515" s="17">
        <v>1.5158741956113201E-2</v>
      </c>
      <c r="AH515" s="17">
        <v>3.53400091072451E-2</v>
      </c>
      <c r="AI515" s="17">
        <v>6.2187667685715202E-2</v>
      </c>
      <c r="AJ515" s="17"/>
      <c r="AK515" s="17">
        <v>4.4276723871478199E-2</v>
      </c>
      <c r="AL515" s="17">
        <v>4.2006504006620198E-2</v>
      </c>
      <c r="AM515" s="17">
        <v>5.4168607611122799E-2</v>
      </c>
      <c r="AN515" s="17"/>
      <c r="AO515" s="17">
        <v>5.0438084700665901E-2</v>
      </c>
      <c r="AP515" s="17">
        <v>4.4401550986691997E-2</v>
      </c>
      <c r="AQ515" s="17">
        <v>4.3156480929201997E-2</v>
      </c>
      <c r="AR515" s="17"/>
      <c r="AS515" s="17">
        <v>6.3724195046351004E-2</v>
      </c>
      <c r="AT515" s="17">
        <v>3.8390779206934303E-2</v>
      </c>
      <c r="AU515" s="17">
        <v>0.10430100536367</v>
      </c>
      <c r="AV515" s="17">
        <v>2.1814994936903899E-2</v>
      </c>
      <c r="AW515" s="17">
        <v>4.6140576934323101E-2</v>
      </c>
      <c r="AX515" s="17">
        <v>6.3474841564149204E-2</v>
      </c>
      <c r="AY515" s="17">
        <v>6.3063168336815398E-2</v>
      </c>
      <c r="AZ515" s="17">
        <v>1.2164197870725601E-2</v>
      </c>
      <c r="BA515" s="17">
        <v>2.2526914514879301E-2</v>
      </c>
      <c r="BB515" s="17">
        <v>4.2272611988407698E-2</v>
      </c>
      <c r="BC515" s="17">
        <v>7.4076962553624804E-3</v>
      </c>
      <c r="BD515" s="17">
        <v>2.8552220826465802E-2</v>
      </c>
      <c r="BE515" s="17">
        <v>0</v>
      </c>
      <c r="BF515" s="17">
        <v>0.106226107991202</v>
      </c>
      <c r="BG515" s="17">
        <v>3.1093730353649599E-2</v>
      </c>
    </row>
    <row r="516" spans="2:59" x14ac:dyDescent="0.35">
      <c r="B516" t="s">
        <v>232</v>
      </c>
      <c r="C516" s="17">
        <v>2.2746117497423501E-2</v>
      </c>
      <c r="D516" s="17">
        <v>2.0054528613121299E-2</v>
      </c>
      <c r="E516" s="17">
        <v>2.5347265812312999E-2</v>
      </c>
      <c r="F516" s="17"/>
      <c r="G516" s="17">
        <v>3.4985075127170001E-2</v>
      </c>
      <c r="H516" s="17">
        <v>2.1807528936036099E-2</v>
      </c>
      <c r="I516" s="17">
        <v>2.6672828813351399E-2</v>
      </c>
      <c r="J516" s="17">
        <v>2.2455398972594302E-2</v>
      </c>
      <c r="K516" s="17">
        <v>1.61477149787769E-2</v>
      </c>
      <c r="L516" s="17">
        <v>2.16734889032273E-2</v>
      </c>
      <c r="M516" s="17"/>
      <c r="N516" s="17">
        <v>1.7190940000956102E-2</v>
      </c>
      <c r="O516" s="17">
        <v>1.9781107217942299E-2</v>
      </c>
      <c r="P516" s="17">
        <v>3.2986102743074598E-2</v>
      </c>
      <c r="Q516" s="17">
        <v>1.59626435920175E-2</v>
      </c>
      <c r="R516" s="17">
        <v>3.7507683751832499E-2</v>
      </c>
      <c r="S516" s="17"/>
      <c r="T516" s="17">
        <v>2.3693375384418802E-2</v>
      </c>
      <c r="U516" s="17">
        <v>2.2507566000209499E-2</v>
      </c>
      <c r="V516" s="17"/>
      <c r="W516" s="17">
        <v>1.7484113738174201E-2</v>
      </c>
      <c r="X516" s="17">
        <v>2.18407348767219E-2</v>
      </c>
      <c r="Y516" s="17"/>
      <c r="Z516" s="17">
        <v>1.7537870200999599E-2</v>
      </c>
      <c r="AA516" s="17">
        <v>2.85569509527916E-2</v>
      </c>
      <c r="AB516" s="17">
        <v>1.4923803628814699E-2</v>
      </c>
      <c r="AC516" s="17"/>
      <c r="AD516" s="17">
        <v>1.7128608727501798E-2</v>
      </c>
      <c r="AE516" s="17">
        <v>3.3291453201644297E-2</v>
      </c>
      <c r="AF516" s="17"/>
      <c r="AG516" s="17">
        <v>2.6430515309828598E-2</v>
      </c>
      <c r="AH516" s="17">
        <v>8.5570218758073101E-3</v>
      </c>
      <c r="AI516" s="17">
        <v>2.9017504368122799E-2</v>
      </c>
      <c r="AJ516" s="17"/>
      <c r="AK516" s="17">
        <v>1.4527015275302899E-2</v>
      </c>
      <c r="AL516" s="17">
        <v>2.3805044298046901E-2</v>
      </c>
      <c r="AM516" s="17">
        <v>3.2104956959579503E-2</v>
      </c>
      <c r="AN516" s="17"/>
      <c r="AO516" s="17">
        <v>1.25041219684564E-2</v>
      </c>
      <c r="AP516" s="17">
        <v>1.1302824146433899E-2</v>
      </c>
      <c r="AQ516" s="17">
        <v>3.64416589854352E-2</v>
      </c>
      <c r="AR516" s="17"/>
      <c r="AS516" s="17">
        <v>2.5086294167946499E-2</v>
      </c>
      <c r="AT516" s="17">
        <v>7.2657858761483396E-2</v>
      </c>
      <c r="AU516" s="17">
        <v>1.9736156855745701E-2</v>
      </c>
      <c r="AV516" s="17">
        <v>3.99288130097512E-2</v>
      </c>
      <c r="AW516" s="17">
        <v>1.9374188301165E-2</v>
      </c>
      <c r="AX516" s="17">
        <v>3.88126568469521E-2</v>
      </c>
      <c r="AY516" s="17">
        <v>1.1666676879940399E-2</v>
      </c>
      <c r="AZ516" s="17">
        <v>0</v>
      </c>
      <c r="BA516" s="17">
        <v>1.7386734464098798E-2</v>
      </c>
      <c r="BB516" s="17">
        <v>0</v>
      </c>
      <c r="BC516" s="17">
        <v>0</v>
      </c>
      <c r="BD516" s="17">
        <v>1.43637195290242E-2</v>
      </c>
      <c r="BE516" s="17">
        <v>0</v>
      </c>
      <c r="BF516" s="17">
        <v>0</v>
      </c>
      <c r="BG516" s="17">
        <v>0</v>
      </c>
    </row>
    <row r="517" spans="2:59" x14ac:dyDescent="0.35">
      <c r="B517" t="s">
        <v>233</v>
      </c>
      <c r="C517" s="17">
        <v>7.2762092622751301E-3</v>
      </c>
      <c r="D517" s="17">
        <v>9.4828059618346904E-3</v>
      </c>
      <c r="E517" s="17">
        <v>5.2505589972990097E-3</v>
      </c>
      <c r="F517" s="17"/>
      <c r="G517" s="17">
        <v>1.5657670766514298E-2</v>
      </c>
      <c r="H517" s="17">
        <v>1.5502311836897599E-2</v>
      </c>
      <c r="I517" s="17">
        <v>6.5764696940569601E-3</v>
      </c>
      <c r="J517" s="17">
        <v>1.5921770833392201E-2</v>
      </c>
      <c r="K517" s="17">
        <v>0</v>
      </c>
      <c r="L517" s="17">
        <v>0</v>
      </c>
      <c r="M517" s="17"/>
      <c r="N517" s="17">
        <v>9.5178062099136491E-3</v>
      </c>
      <c r="O517" s="17">
        <v>2.4219693288919601E-3</v>
      </c>
      <c r="P517" s="17">
        <v>1.22808367125116E-2</v>
      </c>
      <c r="Q517" s="17">
        <v>6.4456520653210199E-3</v>
      </c>
      <c r="R517" s="17">
        <v>3.08323865738297E-3</v>
      </c>
      <c r="S517" s="17"/>
      <c r="T517" s="17">
        <v>9.6757209554734595E-3</v>
      </c>
      <c r="U517" s="17">
        <v>6.6719312564085601E-3</v>
      </c>
      <c r="V517" s="17"/>
      <c r="W517" s="17">
        <v>6.79143590950572E-3</v>
      </c>
      <c r="X517" s="17">
        <v>8.3556567175796601E-3</v>
      </c>
      <c r="Y517" s="17"/>
      <c r="Z517" s="17">
        <v>1.29365429572876E-2</v>
      </c>
      <c r="AA517" s="17">
        <v>4.1092001969391303E-3</v>
      </c>
      <c r="AB517" s="17">
        <v>6.2256307071587996E-3</v>
      </c>
      <c r="AC517" s="17"/>
      <c r="AD517" s="17">
        <v>1.03974216165985E-2</v>
      </c>
      <c r="AE517" s="17">
        <v>1.41698706457469E-3</v>
      </c>
      <c r="AF517" s="17"/>
      <c r="AG517" s="17">
        <v>0</v>
      </c>
      <c r="AH517" s="17">
        <v>4.8153000118399403E-3</v>
      </c>
      <c r="AI517" s="17">
        <v>1.2109094101919101E-2</v>
      </c>
      <c r="AJ517" s="17"/>
      <c r="AK517" s="17">
        <v>0</v>
      </c>
      <c r="AL517" s="17">
        <v>7.3374882089275902E-3</v>
      </c>
      <c r="AM517" s="17">
        <v>2.3817479554913201E-2</v>
      </c>
      <c r="AN517" s="17"/>
      <c r="AO517" s="17">
        <v>0</v>
      </c>
      <c r="AP517" s="17">
        <v>2.90631426308932E-3</v>
      </c>
      <c r="AQ517" s="17">
        <v>1.4349495628256201E-2</v>
      </c>
      <c r="AR517" s="17"/>
      <c r="AS517" s="17">
        <v>3.5424359380265402E-3</v>
      </c>
      <c r="AT517" s="17">
        <v>3.1875178654614797E-2</v>
      </c>
      <c r="AU517" s="17">
        <v>6.4053510594525099E-3</v>
      </c>
      <c r="AV517" s="17">
        <v>0</v>
      </c>
      <c r="AW517" s="17">
        <v>7.8167957512149805E-3</v>
      </c>
      <c r="AX517" s="17">
        <v>0</v>
      </c>
      <c r="AY517" s="17">
        <v>1.0925551196881701E-2</v>
      </c>
      <c r="AZ517" s="17">
        <v>2.2518229569500201E-2</v>
      </c>
      <c r="BA517" s="17">
        <v>1.3287751551120599E-2</v>
      </c>
      <c r="BB517" s="17">
        <v>0</v>
      </c>
      <c r="BC517" s="17">
        <v>0</v>
      </c>
      <c r="BD517" s="17">
        <v>0</v>
      </c>
      <c r="BE517" s="17">
        <v>0</v>
      </c>
      <c r="BF517" s="17">
        <v>0</v>
      </c>
      <c r="BG517" s="17">
        <v>0</v>
      </c>
    </row>
    <row r="518" spans="2:59" x14ac:dyDescent="0.35">
      <c r="B518" t="s">
        <v>234</v>
      </c>
      <c r="C518" s="17">
        <v>2.1906150794860399E-2</v>
      </c>
      <c r="D518" s="17">
        <v>1.9057336196311999E-2</v>
      </c>
      <c r="E518" s="17">
        <v>2.46503073144708E-2</v>
      </c>
      <c r="F518" s="17"/>
      <c r="G518" s="17">
        <v>3.3993585846817297E-2</v>
      </c>
      <c r="H518" s="17">
        <v>3.9526888675598698E-2</v>
      </c>
      <c r="I518" s="17">
        <v>1.2895445694235501E-2</v>
      </c>
      <c r="J518" s="17">
        <v>2.7003425465577501E-2</v>
      </c>
      <c r="K518" s="17">
        <v>3.1652487504315999E-2</v>
      </c>
      <c r="L518" s="17">
        <v>5.7013499474504103E-3</v>
      </c>
      <c r="M518" s="17"/>
      <c r="N518" s="17">
        <v>1.8316998077070299E-2</v>
      </c>
      <c r="O518" s="17">
        <v>2.1907580874412198E-2</v>
      </c>
      <c r="P518" s="17">
        <v>1.8376533511336501E-2</v>
      </c>
      <c r="Q518" s="17">
        <v>2.4107908022116001E-2</v>
      </c>
      <c r="R518" s="17">
        <v>3.2585685913907599E-2</v>
      </c>
      <c r="S518" s="17"/>
      <c r="T518" s="17">
        <v>1.17240211321095E-2</v>
      </c>
      <c r="U518" s="17">
        <v>2.44703545974603E-2</v>
      </c>
      <c r="V518" s="17"/>
      <c r="W518" s="17">
        <v>1.7087110698360601E-2</v>
      </c>
      <c r="X518" s="17">
        <v>2.53241246022687E-2</v>
      </c>
      <c r="Y518" s="17"/>
      <c r="Z518" s="17">
        <v>2.1373009462013901E-2</v>
      </c>
      <c r="AA518" s="17">
        <v>1.33566381435875E-2</v>
      </c>
      <c r="AB518" s="17">
        <v>1.1278540482850799E-2</v>
      </c>
      <c r="AC518" s="17"/>
      <c r="AD518" s="17">
        <v>9.4839245024669304E-3</v>
      </c>
      <c r="AE518" s="17">
        <v>4.52254818030281E-2</v>
      </c>
      <c r="AF518" s="17"/>
      <c r="AG518" s="17">
        <v>2.3452597572275399E-2</v>
      </c>
      <c r="AH518" s="17">
        <v>5.6405671620102403E-3</v>
      </c>
      <c r="AI518" s="17">
        <v>3.37906316147965E-2</v>
      </c>
      <c r="AJ518" s="17"/>
      <c r="AK518" s="17">
        <v>1.3224565698012501E-2</v>
      </c>
      <c r="AL518" s="17">
        <v>1.9445247660625099E-2</v>
      </c>
      <c r="AM518" s="17">
        <v>3.7354477159192198E-2</v>
      </c>
      <c r="AN518" s="17"/>
      <c r="AO518" s="17">
        <v>0</v>
      </c>
      <c r="AP518" s="17">
        <v>1.50020721055903E-2</v>
      </c>
      <c r="AQ518" s="17">
        <v>3.2501564197522398E-2</v>
      </c>
      <c r="AR518" s="17"/>
      <c r="AS518" s="17">
        <v>6.5344969138499895E-2</v>
      </c>
      <c r="AT518" s="17">
        <v>5.1551521830673498E-2</v>
      </c>
      <c r="AU518" s="17">
        <v>1.5374488722811899E-2</v>
      </c>
      <c r="AV518" s="17">
        <v>0</v>
      </c>
      <c r="AW518" s="17">
        <v>7.9677072089301797E-3</v>
      </c>
      <c r="AX518" s="17">
        <v>3.2033577406791802E-2</v>
      </c>
      <c r="AY518" s="17">
        <v>0</v>
      </c>
      <c r="AZ518" s="17">
        <v>3.7190005773274297E-2</v>
      </c>
      <c r="BA518" s="17">
        <v>1.25422976125524E-2</v>
      </c>
      <c r="BB518" s="17">
        <v>0</v>
      </c>
      <c r="BC518" s="17">
        <v>0</v>
      </c>
      <c r="BD518" s="17">
        <v>3.5428408235667001E-2</v>
      </c>
      <c r="BE518" s="17">
        <v>0</v>
      </c>
      <c r="BF518" s="17">
        <v>0</v>
      </c>
      <c r="BG518" s="17">
        <v>0</v>
      </c>
    </row>
    <row r="519" spans="2:59" x14ac:dyDescent="0.35">
      <c r="B519" t="s">
        <v>235</v>
      </c>
      <c r="C519" s="17">
        <v>1.2316690902681201E-2</v>
      </c>
      <c r="D519" s="17">
        <v>1.52103719001786E-2</v>
      </c>
      <c r="E519" s="17">
        <v>9.6717308928939202E-3</v>
      </c>
      <c r="F519" s="17"/>
      <c r="G519" s="17">
        <v>1.73275612020455E-2</v>
      </c>
      <c r="H519" s="17">
        <v>1.22546908257915E-2</v>
      </c>
      <c r="I519" s="17">
        <v>6.5764696940569601E-3</v>
      </c>
      <c r="J519" s="17">
        <v>1.9836894847569699E-2</v>
      </c>
      <c r="K519" s="17">
        <v>2.1668465997574601E-2</v>
      </c>
      <c r="L519" s="17">
        <v>3.01370670362277E-3</v>
      </c>
      <c r="M519" s="17"/>
      <c r="N519" s="17">
        <v>8.0481666330728605E-3</v>
      </c>
      <c r="O519" s="17">
        <v>1.0249222128290899E-2</v>
      </c>
      <c r="P519" s="17">
        <v>3.84655187412668E-3</v>
      </c>
      <c r="Q519" s="17">
        <v>2.9245256467846599E-2</v>
      </c>
      <c r="R519" s="17">
        <v>6.2410366377217896E-3</v>
      </c>
      <c r="S519" s="17"/>
      <c r="T519" s="17">
        <v>9.0271934288828608E-3</v>
      </c>
      <c r="U519" s="17">
        <v>1.31450973569629E-2</v>
      </c>
      <c r="V519" s="17"/>
      <c r="W519" s="17">
        <v>9.0874870293207004E-3</v>
      </c>
      <c r="X519" s="17">
        <v>1.5661880696275499E-2</v>
      </c>
      <c r="Y519" s="17"/>
      <c r="Z519" s="17">
        <v>1.05218018847684E-3</v>
      </c>
      <c r="AA519" s="17">
        <v>8.1495322338016006E-3</v>
      </c>
      <c r="AB519" s="17">
        <v>1.5018860702076101E-2</v>
      </c>
      <c r="AC519" s="17"/>
      <c r="AD519" s="17">
        <v>5.6406617031625698E-3</v>
      </c>
      <c r="AE519" s="17">
        <v>2.48491090908038E-2</v>
      </c>
      <c r="AF519" s="17"/>
      <c r="AG519" s="17">
        <v>0</v>
      </c>
      <c r="AH519" s="17">
        <v>1.49655203955146E-2</v>
      </c>
      <c r="AI519" s="17">
        <v>1.10633345179246E-2</v>
      </c>
      <c r="AJ519" s="17"/>
      <c r="AK519" s="17">
        <v>1.09324998215294E-2</v>
      </c>
      <c r="AL519" s="17">
        <v>7.3702251360446298E-3</v>
      </c>
      <c r="AM519" s="17">
        <v>3.1071186552658499E-2</v>
      </c>
      <c r="AN519" s="17"/>
      <c r="AO519" s="17">
        <v>0</v>
      </c>
      <c r="AP519" s="17">
        <v>2.43638905433936E-3</v>
      </c>
      <c r="AQ519" s="17">
        <v>2.52302461132334E-2</v>
      </c>
      <c r="AR519" s="17"/>
      <c r="AS519" s="17">
        <v>3.5424359380265402E-3</v>
      </c>
      <c r="AT519" s="17">
        <v>1.7201474396025901E-2</v>
      </c>
      <c r="AU519" s="17">
        <v>1.03160363860469E-2</v>
      </c>
      <c r="AV519" s="17">
        <v>8.5181010299928903E-3</v>
      </c>
      <c r="AW519" s="17">
        <v>1.0673573674249599E-2</v>
      </c>
      <c r="AX519" s="17">
        <v>0</v>
      </c>
      <c r="AY519" s="17">
        <v>1.46295138745418E-2</v>
      </c>
      <c r="AZ519" s="17">
        <v>2.0979570586483798E-2</v>
      </c>
      <c r="BA519" s="17">
        <v>0</v>
      </c>
      <c r="BB519" s="17">
        <v>0</v>
      </c>
      <c r="BC519" s="17">
        <v>0</v>
      </c>
      <c r="BD519" s="17">
        <v>9.98064432546872E-3</v>
      </c>
      <c r="BE519" s="17">
        <v>0</v>
      </c>
      <c r="BF519" s="17">
        <v>0</v>
      </c>
      <c r="BG519" s="17">
        <v>0</v>
      </c>
    </row>
    <row r="520" spans="2:59" x14ac:dyDescent="0.35">
      <c r="B520" t="s">
        <v>133</v>
      </c>
      <c r="C520" s="17">
        <v>8.5051519381825896E-3</v>
      </c>
      <c r="D520" s="17">
        <v>6.1828642689079104E-3</v>
      </c>
      <c r="E520" s="17">
        <v>1.0703594881034799E-2</v>
      </c>
      <c r="F520" s="17"/>
      <c r="G520" s="17">
        <v>8.1471168364256105E-3</v>
      </c>
      <c r="H520" s="17">
        <v>1.96158735002748E-2</v>
      </c>
      <c r="I520" s="17">
        <v>1.6495902406765E-2</v>
      </c>
      <c r="J520" s="17">
        <v>1.5118928589991599E-2</v>
      </c>
      <c r="K520" s="17">
        <v>0</v>
      </c>
      <c r="L520" s="17">
        <v>0</v>
      </c>
      <c r="M520" s="17"/>
      <c r="N520" s="17">
        <v>2.1689811219396302E-3</v>
      </c>
      <c r="O520" s="17">
        <v>2.0938993759458398E-2</v>
      </c>
      <c r="P520" s="17">
        <v>7.7122143917549204E-3</v>
      </c>
      <c r="Q520" s="17">
        <v>0</v>
      </c>
      <c r="R520" s="17">
        <v>2.12580571824625E-2</v>
      </c>
      <c r="S520" s="17"/>
      <c r="T520" s="17">
        <v>2.89522203656363E-3</v>
      </c>
      <c r="U520" s="17">
        <v>9.9179215711086392E-3</v>
      </c>
      <c r="V520" s="17"/>
      <c r="W520" s="17">
        <v>9.2067635081926702E-4</v>
      </c>
      <c r="X520" s="17">
        <v>1.01601434825342E-2</v>
      </c>
      <c r="Y520" s="17"/>
      <c r="Z520" s="17">
        <v>2.9171572501541301E-3</v>
      </c>
      <c r="AA520" s="17">
        <v>1.7006530720019199E-3</v>
      </c>
      <c r="AB520" s="17">
        <v>2.5454128869057402E-3</v>
      </c>
      <c r="AC520" s="17"/>
      <c r="AD520" s="17">
        <v>5.2449445093067802E-4</v>
      </c>
      <c r="AE520" s="17">
        <v>2.34866527760796E-2</v>
      </c>
      <c r="AF520" s="17"/>
      <c r="AG520" s="17">
        <v>8.7845727568076695E-3</v>
      </c>
      <c r="AH520" s="17">
        <v>7.7916325515284797E-3</v>
      </c>
      <c r="AI520" s="17">
        <v>0</v>
      </c>
      <c r="AJ520" s="17"/>
      <c r="AK520" s="17">
        <v>3.5606347202236698E-3</v>
      </c>
      <c r="AL520" s="17">
        <v>4.0996473889866897E-3</v>
      </c>
      <c r="AM520" s="17">
        <v>1.37994102234452E-2</v>
      </c>
      <c r="AN520" s="17"/>
      <c r="AO520" s="17">
        <v>0</v>
      </c>
      <c r="AP520" s="17">
        <v>5.0806764893898603E-3</v>
      </c>
      <c r="AQ520" s="17">
        <v>6.6016174095317902E-3</v>
      </c>
      <c r="AR520" s="17"/>
      <c r="AS520" s="17">
        <v>5.6370936316312799E-2</v>
      </c>
      <c r="AT520" s="17">
        <v>7.5289126228002901E-3</v>
      </c>
      <c r="AU520" s="17">
        <v>0</v>
      </c>
      <c r="AV520" s="17">
        <v>6.9620409512665803E-3</v>
      </c>
      <c r="AW520" s="17">
        <v>0</v>
      </c>
      <c r="AX520" s="17">
        <v>0</v>
      </c>
      <c r="AY520" s="17">
        <v>0</v>
      </c>
      <c r="AZ520" s="17">
        <v>0</v>
      </c>
      <c r="BA520" s="17">
        <v>0</v>
      </c>
      <c r="BB520" s="17">
        <v>0</v>
      </c>
      <c r="BC520" s="17">
        <v>2.3624194744671801E-2</v>
      </c>
      <c r="BD520" s="17">
        <v>9.98064432546872E-3</v>
      </c>
      <c r="BE520" s="17">
        <v>0</v>
      </c>
      <c r="BF520" s="17">
        <v>0</v>
      </c>
      <c r="BG520" s="17">
        <v>0</v>
      </c>
    </row>
    <row r="521" spans="2:59"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row>
    <row r="522" spans="2:59" x14ac:dyDescent="0.35">
      <c r="B522" s="6" t="s">
        <v>249</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row>
    <row r="523" spans="2:59" x14ac:dyDescent="0.35">
      <c r="B523" s="24" t="s">
        <v>86</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row>
    <row r="524" spans="2:59" x14ac:dyDescent="0.35">
      <c r="B524" t="s">
        <v>237</v>
      </c>
      <c r="C524" s="17">
        <v>0.70530081224829799</v>
      </c>
      <c r="D524" s="17">
        <v>0.68987652714952297</v>
      </c>
      <c r="E524" s="17">
        <v>0.72051561907611394</v>
      </c>
      <c r="F524" s="17"/>
      <c r="G524" s="17">
        <v>0.46908149260863102</v>
      </c>
      <c r="H524" s="17">
        <v>0.58146507196430397</v>
      </c>
      <c r="I524" s="17">
        <v>0.62263944202842203</v>
      </c>
      <c r="J524" s="17">
        <v>0.67017376568034404</v>
      </c>
      <c r="K524" s="17">
        <v>0.74970984080036496</v>
      </c>
      <c r="L524" s="17">
        <v>0.87287664408789001</v>
      </c>
      <c r="M524" s="17"/>
      <c r="N524" s="17">
        <v>0.74871060309281001</v>
      </c>
      <c r="O524" s="17">
        <v>0.72897503130348495</v>
      </c>
      <c r="P524" s="17">
        <v>0.71331780442914805</v>
      </c>
      <c r="Q524" s="17">
        <v>0.66239206829288799</v>
      </c>
      <c r="R524" s="17">
        <v>0.63130283227499495</v>
      </c>
      <c r="S524" s="17"/>
      <c r="T524" s="17">
        <v>0.70085773319104105</v>
      </c>
      <c r="U524" s="17">
        <v>0.70641972946809595</v>
      </c>
      <c r="V524" s="17"/>
      <c r="W524" s="17">
        <v>0.65922534560143498</v>
      </c>
      <c r="X524" s="17">
        <v>0.72863365053196405</v>
      </c>
      <c r="Y524" s="17"/>
      <c r="Z524" s="17">
        <v>0.70221345414897596</v>
      </c>
      <c r="AA524" s="17">
        <v>0.73231856841277898</v>
      </c>
      <c r="AB524" s="17">
        <v>0.72905811106770302</v>
      </c>
      <c r="AC524" s="17"/>
      <c r="AD524" s="17">
        <v>0.70613984567328703</v>
      </c>
      <c r="AE524" s="17">
        <v>0.70372575656152303</v>
      </c>
      <c r="AF524" s="17"/>
      <c r="AG524" s="17">
        <v>0.77049681032226702</v>
      </c>
      <c r="AH524" s="17">
        <v>0.73184983231854395</v>
      </c>
      <c r="AI524" s="17">
        <v>0.67915651730127202</v>
      </c>
      <c r="AJ524" s="17"/>
      <c r="AK524" s="17">
        <v>0.72135643488185996</v>
      </c>
      <c r="AL524" s="17">
        <v>0.73195740801289899</v>
      </c>
      <c r="AM524" s="17">
        <v>0.66151085878645499</v>
      </c>
      <c r="AN524" s="17"/>
      <c r="AO524" s="17">
        <v>0.67512305851566001</v>
      </c>
      <c r="AP524" s="17">
        <v>0.75540876908685095</v>
      </c>
      <c r="AQ524" s="17">
        <v>0.66106243706850198</v>
      </c>
      <c r="AR524" s="17"/>
      <c r="AS524" s="17">
        <v>0.54006837247022399</v>
      </c>
      <c r="AT524" s="17">
        <v>0.66614293156247995</v>
      </c>
      <c r="AU524" s="17">
        <v>0.70129227836714003</v>
      </c>
      <c r="AV524" s="17">
        <v>0.74286502136355004</v>
      </c>
      <c r="AW524" s="17">
        <v>0.75126134809654099</v>
      </c>
      <c r="AX524" s="17">
        <v>0.64661066056643501</v>
      </c>
      <c r="AY524" s="17">
        <v>0.74944688323754605</v>
      </c>
      <c r="AZ524" s="17">
        <v>0.81157493244206402</v>
      </c>
      <c r="BA524" s="17">
        <v>0.78486230238768295</v>
      </c>
      <c r="BB524" s="17">
        <v>0.76480820947071704</v>
      </c>
      <c r="BC524" s="17">
        <v>0.74829254906291498</v>
      </c>
      <c r="BD524" s="17">
        <v>0.71605270549977396</v>
      </c>
      <c r="BE524" s="17">
        <v>0.62666940303823504</v>
      </c>
      <c r="BF524" s="17">
        <v>0.84824912438670796</v>
      </c>
      <c r="BG524" s="17">
        <v>0.54727171249943696</v>
      </c>
    </row>
    <row r="525" spans="2:59" x14ac:dyDescent="0.35">
      <c r="B525" t="s">
        <v>238</v>
      </c>
      <c r="C525" s="17">
        <v>0.48650484869013899</v>
      </c>
      <c r="D525" s="17">
        <v>0.49756229151773601</v>
      </c>
      <c r="E525" s="17">
        <v>0.47614832859561701</v>
      </c>
      <c r="F525" s="17"/>
      <c r="G525" s="17">
        <v>0.44380302816651901</v>
      </c>
      <c r="H525" s="17">
        <v>0.45002579993867797</v>
      </c>
      <c r="I525" s="17">
        <v>0.502464134138776</v>
      </c>
      <c r="J525" s="17">
        <v>0.477672808851272</v>
      </c>
      <c r="K525" s="17">
        <v>0.570952219801514</v>
      </c>
      <c r="L525" s="17">
        <v>0.46103532406908199</v>
      </c>
      <c r="M525" s="17"/>
      <c r="N525" s="17">
        <v>0.50849959220877206</v>
      </c>
      <c r="O525" s="17">
        <v>0.46771313717473501</v>
      </c>
      <c r="P525" s="17">
        <v>0.44104689724645002</v>
      </c>
      <c r="Q525" s="17">
        <v>0.491715454748411</v>
      </c>
      <c r="R525" s="17">
        <v>0.53795349971106099</v>
      </c>
      <c r="S525" s="17"/>
      <c r="T525" s="17">
        <v>0.53079992464016301</v>
      </c>
      <c r="U525" s="17">
        <v>0.47534985401323798</v>
      </c>
      <c r="V525" s="17"/>
      <c r="W525" s="17">
        <v>0.52943203354199897</v>
      </c>
      <c r="X525" s="17">
        <v>0.465065375455602</v>
      </c>
      <c r="Y525" s="17"/>
      <c r="Z525" s="17">
        <v>0.54538848615132496</v>
      </c>
      <c r="AA525" s="17">
        <v>0.48961007410708202</v>
      </c>
      <c r="AB525" s="17">
        <v>0.467828607834261</v>
      </c>
      <c r="AC525" s="17"/>
      <c r="AD525" s="17">
        <v>0.52183338689488401</v>
      </c>
      <c r="AE525" s="17">
        <v>0.42018518448183201</v>
      </c>
      <c r="AF525" s="17"/>
      <c r="AG525" s="17">
        <v>0.48060501970175001</v>
      </c>
      <c r="AH525" s="17">
        <v>0.474681775027334</v>
      </c>
      <c r="AI525" s="17">
        <v>0.51237600971037001</v>
      </c>
      <c r="AJ525" s="17"/>
      <c r="AK525" s="17">
        <v>0.52355007470549897</v>
      </c>
      <c r="AL525" s="17">
        <v>0.49282173343170399</v>
      </c>
      <c r="AM525" s="17">
        <v>0.41437240280589599</v>
      </c>
      <c r="AN525" s="17"/>
      <c r="AO525" s="17">
        <v>0.656679308067177</v>
      </c>
      <c r="AP525" s="17">
        <v>0.53798077060530702</v>
      </c>
      <c r="AQ525" s="17">
        <v>0.41822961803250702</v>
      </c>
      <c r="AR525" s="17"/>
      <c r="AS525" s="17">
        <v>0.44977218500671001</v>
      </c>
      <c r="AT525" s="17">
        <v>0.33284573946492402</v>
      </c>
      <c r="AU525" s="17">
        <v>0.420356079622762</v>
      </c>
      <c r="AV525" s="17">
        <v>0.51597505841341795</v>
      </c>
      <c r="AW525" s="17">
        <v>0.44213099665800898</v>
      </c>
      <c r="AX525" s="17">
        <v>0.47070161974219799</v>
      </c>
      <c r="AY525" s="17">
        <v>0.48015415354673202</v>
      </c>
      <c r="AZ525" s="17">
        <v>0.52939304357913297</v>
      </c>
      <c r="BA525" s="17">
        <v>0.52427385793624104</v>
      </c>
      <c r="BB525" s="17">
        <v>0.592033533446785</v>
      </c>
      <c r="BC525" s="17">
        <v>0.61151355240929595</v>
      </c>
      <c r="BD525" s="17">
        <v>0.435295319791138</v>
      </c>
      <c r="BE525" s="17">
        <v>0.68837954548740798</v>
      </c>
      <c r="BF525" s="17">
        <v>0.81891357947774701</v>
      </c>
      <c r="BG525" s="17">
        <v>0.59278851903890695</v>
      </c>
    </row>
    <row r="526" spans="2:59" x14ac:dyDescent="0.35">
      <c r="B526" t="s">
        <v>239</v>
      </c>
      <c r="C526" s="17">
        <v>0.28145700086971198</v>
      </c>
      <c r="D526" s="17">
        <v>0.29348835109961002</v>
      </c>
      <c r="E526" s="17">
        <v>0.271408366692314</v>
      </c>
      <c r="F526" s="17"/>
      <c r="G526" s="17">
        <v>0.112771642322848</v>
      </c>
      <c r="H526" s="17">
        <v>0.21675959174554901</v>
      </c>
      <c r="I526" s="17">
        <v>0.262070939025977</v>
      </c>
      <c r="J526" s="17">
        <v>0.323188198069359</v>
      </c>
      <c r="K526" s="17">
        <v>0.31062044226541502</v>
      </c>
      <c r="L526" s="17">
        <v>0.32475075335424902</v>
      </c>
      <c r="M526" s="17"/>
      <c r="N526" s="17">
        <v>0.31712881353522498</v>
      </c>
      <c r="O526" s="17">
        <v>0.26752738863598902</v>
      </c>
      <c r="P526" s="17">
        <v>0.26529597903888202</v>
      </c>
      <c r="Q526" s="17">
        <v>0.27001918080551102</v>
      </c>
      <c r="R526" s="17">
        <v>0.27195787826885198</v>
      </c>
      <c r="S526" s="17"/>
      <c r="T526" s="17">
        <v>0.27455246652257298</v>
      </c>
      <c r="U526" s="17">
        <v>0.28319579558305102</v>
      </c>
      <c r="V526" s="17"/>
      <c r="W526" s="17">
        <v>0.28980034784298198</v>
      </c>
      <c r="X526" s="17">
        <v>0.27016612753144498</v>
      </c>
      <c r="Y526" s="17"/>
      <c r="Z526" s="17">
        <v>0.31343569157433498</v>
      </c>
      <c r="AA526" s="17">
        <v>0.323483281436305</v>
      </c>
      <c r="AB526" s="17">
        <v>0.241265078860916</v>
      </c>
      <c r="AC526" s="17"/>
      <c r="AD526" s="17">
        <v>0.31759090613438801</v>
      </c>
      <c r="AE526" s="17">
        <v>0.21362548036354501</v>
      </c>
      <c r="AF526" s="17"/>
      <c r="AG526" s="17">
        <v>0.25869171999881702</v>
      </c>
      <c r="AH526" s="17">
        <v>0.30366492888691399</v>
      </c>
      <c r="AI526" s="17">
        <v>0.26843463571963999</v>
      </c>
      <c r="AJ526" s="17"/>
      <c r="AK526" s="17">
        <v>0.37549929269107801</v>
      </c>
      <c r="AL526" s="17">
        <v>0.27077471278954901</v>
      </c>
      <c r="AM526" s="17">
        <v>0.153613248906695</v>
      </c>
      <c r="AN526" s="17"/>
      <c r="AO526" s="17">
        <v>0.29050147560420497</v>
      </c>
      <c r="AP526" s="17">
        <v>0.31850074860094102</v>
      </c>
      <c r="AQ526" s="17">
        <v>0.246626051628177</v>
      </c>
      <c r="AR526" s="17"/>
      <c r="AS526" s="17">
        <v>0.125397496659718</v>
      </c>
      <c r="AT526" s="17">
        <v>0.276442276040886</v>
      </c>
      <c r="AU526" s="17">
        <v>0.211988123176893</v>
      </c>
      <c r="AV526" s="17">
        <v>0.272709835242406</v>
      </c>
      <c r="AW526" s="17">
        <v>0.23048278149675999</v>
      </c>
      <c r="AX526" s="17">
        <v>0.37756137901222497</v>
      </c>
      <c r="AY526" s="17">
        <v>0.26204744900125299</v>
      </c>
      <c r="AZ526" s="17">
        <v>0.40664596133386799</v>
      </c>
      <c r="BA526" s="17">
        <v>0.46451697455982</v>
      </c>
      <c r="BB526" s="17">
        <v>0.350291791197194</v>
      </c>
      <c r="BC526" s="17">
        <v>0.33292816432071798</v>
      </c>
      <c r="BD526" s="17">
        <v>8.9616242035377797E-2</v>
      </c>
      <c r="BE526" s="17">
        <v>0.26896585846740401</v>
      </c>
      <c r="BF526" s="17">
        <v>0.433764144669741</v>
      </c>
      <c r="BG526" s="17">
        <v>0.36004324245005798</v>
      </c>
    </row>
    <row r="527" spans="2:59" x14ac:dyDescent="0.35">
      <c r="B527" t="s">
        <v>240</v>
      </c>
      <c r="C527" s="17">
        <v>0.27940483163320901</v>
      </c>
      <c r="D527" s="17">
        <v>0.23825234818615901</v>
      </c>
      <c r="E527" s="17">
        <v>0.31683295063952399</v>
      </c>
      <c r="F527" s="17"/>
      <c r="G527" s="17">
        <v>0.168080090952242</v>
      </c>
      <c r="H527" s="17">
        <v>0.33640556110998598</v>
      </c>
      <c r="I527" s="17">
        <v>0.36886428364604901</v>
      </c>
      <c r="J527" s="17">
        <v>0.307857733684193</v>
      </c>
      <c r="K527" s="17">
        <v>0.217907962595355</v>
      </c>
      <c r="L527" s="17">
        <v>0.25706387200355302</v>
      </c>
      <c r="M527" s="17"/>
      <c r="N527" s="17">
        <v>0.3068539759542</v>
      </c>
      <c r="O527" s="17">
        <v>0.32629026608302297</v>
      </c>
      <c r="P527" s="17">
        <v>0.31468605799627503</v>
      </c>
      <c r="Q527" s="17">
        <v>0.19892367636788799</v>
      </c>
      <c r="R527" s="17">
        <v>0.23286565469315901</v>
      </c>
      <c r="S527" s="17"/>
      <c r="T527" s="17">
        <v>0.27371313958174398</v>
      </c>
      <c r="U527" s="17">
        <v>0.280838191734189</v>
      </c>
      <c r="V527" s="17"/>
      <c r="W527" s="17">
        <v>0.27023713588021198</v>
      </c>
      <c r="X527" s="17">
        <v>0.280680049824927</v>
      </c>
      <c r="Y527" s="17"/>
      <c r="Z527" s="17">
        <v>0.26806000641880701</v>
      </c>
      <c r="AA527" s="17">
        <v>0.27574925666320799</v>
      </c>
      <c r="AB527" s="17">
        <v>0.30085474014174601</v>
      </c>
      <c r="AC527" s="17"/>
      <c r="AD527" s="17">
        <v>0.27935268324118001</v>
      </c>
      <c r="AE527" s="17">
        <v>0.279502725970876</v>
      </c>
      <c r="AF527" s="17"/>
      <c r="AG527" s="17">
        <v>0.29589527333800097</v>
      </c>
      <c r="AH527" s="17">
        <v>0.26619948236638502</v>
      </c>
      <c r="AI527" s="17">
        <v>0.29042660041311003</v>
      </c>
      <c r="AJ527" s="17"/>
      <c r="AK527" s="17">
        <v>0.21670528918119</v>
      </c>
      <c r="AL527" s="17">
        <v>0.28816945141231498</v>
      </c>
      <c r="AM527" s="17">
        <v>0.35159011457966899</v>
      </c>
      <c r="AN527" s="17"/>
      <c r="AO527" s="17">
        <v>0.25324128866497497</v>
      </c>
      <c r="AP527" s="17">
        <v>0.25657397620282402</v>
      </c>
      <c r="AQ527" s="17">
        <v>0.309805512285377</v>
      </c>
      <c r="AR527" s="17"/>
      <c r="AS527" s="17">
        <v>0.37869498931751999</v>
      </c>
      <c r="AT527" s="17">
        <v>0.31913293875872101</v>
      </c>
      <c r="AU527" s="17">
        <v>0.344254613303418</v>
      </c>
      <c r="AV527" s="17">
        <v>0.219213722540362</v>
      </c>
      <c r="AW527" s="17">
        <v>0.33174275111455698</v>
      </c>
      <c r="AX527" s="17">
        <v>0.28484027969020398</v>
      </c>
      <c r="AY527" s="17">
        <v>0.16837364815014499</v>
      </c>
      <c r="AZ527" s="17">
        <v>0.23700728590207301</v>
      </c>
      <c r="BA527" s="17">
        <v>0.30008981280616598</v>
      </c>
      <c r="BB527" s="17">
        <v>0.22665198948714099</v>
      </c>
      <c r="BC527" s="17">
        <v>0.38571001852123099</v>
      </c>
      <c r="BD527" s="17">
        <v>0.29786622654982398</v>
      </c>
      <c r="BE527" s="17">
        <v>0.22463986122027499</v>
      </c>
      <c r="BF527" s="17">
        <v>9.4317659224983794E-2</v>
      </c>
      <c r="BG527" s="17">
        <v>0.288021690981828</v>
      </c>
    </row>
    <row r="528" spans="2:59" x14ac:dyDescent="0.35">
      <c r="B528" t="s">
        <v>241</v>
      </c>
      <c r="C528" s="17">
        <v>0.21818899346432799</v>
      </c>
      <c r="D528" s="17">
        <v>0.245038420422625</v>
      </c>
      <c r="E528" s="17">
        <v>0.19407544073790201</v>
      </c>
      <c r="F528" s="17"/>
      <c r="G528" s="17">
        <v>0.140553383576209</v>
      </c>
      <c r="H528" s="17">
        <v>0.13200452349217601</v>
      </c>
      <c r="I528" s="17">
        <v>0.14062932192966501</v>
      </c>
      <c r="J528" s="17">
        <v>0.20404683946690899</v>
      </c>
      <c r="K528" s="17">
        <v>0.25145851537297098</v>
      </c>
      <c r="L528" s="17">
        <v>0.31121506415351702</v>
      </c>
      <c r="M528" s="17"/>
      <c r="N528" s="17">
        <v>0.18170335515373201</v>
      </c>
      <c r="O528" s="17">
        <v>0.21000814036340301</v>
      </c>
      <c r="P528" s="17">
        <v>0.19490003594493299</v>
      </c>
      <c r="Q528" s="17">
        <v>0.29856476747857302</v>
      </c>
      <c r="R528" s="17">
        <v>0.195636670159444</v>
      </c>
      <c r="S528" s="17"/>
      <c r="T528" s="17">
        <v>0.27653668939877202</v>
      </c>
      <c r="U528" s="17">
        <v>0.20349507492826899</v>
      </c>
      <c r="V528" s="17"/>
      <c r="W528" s="17">
        <v>0.25825709998100799</v>
      </c>
      <c r="X528" s="17">
        <v>0.20596961772143599</v>
      </c>
      <c r="Y528" s="17"/>
      <c r="Z528" s="17">
        <v>0.23265376859335599</v>
      </c>
      <c r="AA528" s="17">
        <v>0.22864159726267499</v>
      </c>
      <c r="AB528" s="17">
        <v>0.22613478307102799</v>
      </c>
      <c r="AC528" s="17"/>
      <c r="AD528" s="17">
        <v>0.25542998125440097</v>
      </c>
      <c r="AE528" s="17">
        <v>0.14827922842650901</v>
      </c>
      <c r="AF528" s="17"/>
      <c r="AG528" s="17">
        <v>0.24722663198208999</v>
      </c>
      <c r="AH528" s="17">
        <v>0.23987421022299199</v>
      </c>
      <c r="AI528" s="17">
        <v>0.19794570837563499</v>
      </c>
      <c r="AJ528" s="17"/>
      <c r="AK528" s="17">
        <v>0.23054937945102399</v>
      </c>
      <c r="AL528" s="17">
        <v>0.225178100172403</v>
      </c>
      <c r="AM528" s="17">
        <v>0.21283340584601099</v>
      </c>
      <c r="AN528" s="17"/>
      <c r="AO528" s="17">
        <v>0.25582700625257898</v>
      </c>
      <c r="AP528" s="17">
        <v>0.24613223552468899</v>
      </c>
      <c r="AQ528" s="17">
        <v>0.18374863512683901</v>
      </c>
      <c r="AR528" s="17"/>
      <c r="AS528" s="17">
        <v>7.5420593297107902E-2</v>
      </c>
      <c r="AT528" s="17">
        <v>0.22274996502743</v>
      </c>
      <c r="AU528" s="17">
        <v>0.144152894734728</v>
      </c>
      <c r="AV528" s="17">
        <v>0.25263364899976398</v>
      </c>
      <c r="AW528" s="17">
        <v>0.199403356721195</v>
      </c>
      <c r="AX528" s="17">
        <v>0.20048034648407401</v>
      </c>
      <c r="AY528" s="17">
        <v>0.26405237711753399</v>
      </c>
      <c r="AZ528" s="17">
        <v>0.27080529938147802</v>
      </c>
      <c r="BA528" s="17">
        <v>0.18526261539456501</v>
      </c>
      <c r="BB528" s="17">
        <v>0.26879449248750997</v>
      </c>
      <c r="BC528" s="17">
        <v>0.21801331839093599</v>
      </c>
      <c r="BD528" s="17">
        <v>0.17824912738575899</v>
      </c>
      <c r="BE528" s="17">
        <v>0.31937299505224198</v>
      </c>
      <c r="BF528" s="17">
        <v>0.244590516295497</v>
      </c>
      <c r="BG528" s="17">
        <v>0.29017251141696798</v>
      </c>
    </row>
    <row r="529" spans="2:59" x14ac:dyDescent="0.35">
      <c r="B529" t="s">
        <v>242</v>
      </c>
      <c r="C529" s="17">
        <v>0.20131412197898699</v>
      </c>
      <c r="D529" s="17">
        <v>0.19694143449300799</v>
      </c>
      <c r="E529" s="17">
        <v>0.204157098223373</v>
      </c>
      <c r="F529" s="17"/>
      <c r="G529" s="17">
        <v>0.58680910397943997</v>
      </c>
      <c r="H529" s="17">
        <v>0.39992308603847398</v>
      </c>
      <c r="I529" s="17">
        <v>0.23459776017901099</v>
      </c>
      <c r="J529" s="17">
        <v>0.14969276724219799</v>
      </c>
      <c r="K529" s="17">
        <v>0.12558231783767199</v>
      </c>
      <c r="L529" s="17">
        <v>6.1004990234440698E-2</v>
      </c>
      <c r="M529" s="17"/>
      <c r="N529" s="17">
        <v>0.21451307519182899</v>
      </c>
      <c r="O529" s="17">
        <v>0.24106875835425301</v>
      </c>
      <c r="P529" s="17">
        <v>0.17355940037561601</v>
      </c>
      <c r="Q529" s="17">
        <v>0.156024505303376</v>
      </c>
      <c r="R529" s="17">
        <v>0.243630918729522</v>
      </c>
      <c r="S529" s="17"/>
      <c r="T529" s="17">
        <v>0.21842564921445901</v>
      </c>
      <c r="U529" s="17">
        <v>0.19700486206394099</v>
      </c>
      <c r="V529" s="17"/>
      <c r="W529" s="17">
        <v>0.214083318506336</v>
      </c>
      <c r="X529" s="17">
        <v>0.19139844167322101</v>
      </c>
      <c r="Y529" s="17"/>
      <c r="Z529" s="17">
        <v>0.22032680365365501</v>
      </c>
      <c r="AA529" s="17">
        <v>0.21498228581979001</v>
      </c>
      <c r="AB529" s="17">
        <v>0.173947344857946</v>
      </c>
      <c r="AC529" s="17"/>
      <c r="AD529" s="17">
        <v>0.21988444964887</v>
      </c>
      <c r="AE529" s="17">
        <v>0.166453412821779</v>
      </c>
      <c r="AF529" s="17"/>
      <c r="AG529" s="17">
        <v>0.17794468305882499</v>
      </c>
      <c r="AH529" s="17">
        <v>0.179855536074984</v>
      </c>
      <c r="AI529" s="17">
        <v>0.222622451358165</v>
      </c>
      <c r="AJ529" s="17"/>
      <c r="AK529" s="17">
        <v>0.23136492046517901</v>
      </c>
      <c r="AL529" s="17">
        <v>0.17137654036001401</v>
      </c>
      <c r="AM529" s="17">
        <v>0.20645955184820999</v>
      </c>
      <c r="AN529" s="17"/>
      <c r="AO529" s="17">
        <v>0.15318910836748101</v>
      </c>
      <c r="AP529" s="17">
        <v>0.19398903976263099</v>
      </c>
      <c r="AQ529" s="17">
        <v>0.21520054028755101</v>
      </c>
      <c r="AR529" s="17"/>
      <c r="AS529" s="17">
        <v>0.28763693581097499</v>
      </c>
      <c r="AT529" s="17">
        <v>0.22200269893526001</v>
      </c>
      <c r="AU529" s="17">
        <v>0.27827335507957601</v>
      </c>
      <c r="AV529" s="17">
        <v>0.142968383043691</v>
      </c>
      <c r="AW529" s="17">
        <v>0.20129051271073001</v>
      </c>
      <c r="AX529" s="17">
        <v>0.261294228798711</v>
      </c>
      <c r="AY529" s="17">
        <v>0.15341893017941799</v>
      </c>
      <c r="AZ529" s="17">
        <v>0.12453326054995099</v>
      </c>
      <c r="BA529" s="17">
        <v>0.20300373235882399</v>
      </c>
      <c r="BB529" s="17">
        <v>0.103548611611121</v>
      </c>
      <c r="BC529" s="17">
        <v>0.19991242185479099</v>
      </c>
      <c r="BD529" s="17">
        <v>0.36068637843142998</v>
      </c>
      <c r="BE529" s="17">
        <v>0.16296163033003</v>
      </c>
      <c r="BF529" s="17">
        <v>3.0691052677803001E-2</v>
      </c>
      <c r="BG529" s="17">
        <v>0.27398090695513699</v>
      </c>
    </row>
    <row r="530" spans="2:59" x14ac:dyDescent="0.35">
      <c r="B530" t="s">
        <v>243</v>
      </c>
      <c r="C530" s="17">
        <v>5.8465741568809702E-2</v>
      </c>
      <c r="D530" s="17">
        <v>7.2089846519781703E-2</v>
      </c>
      <c r="E530" s="17">
        <v>4.3954702950733802E-2</v>
      </c>
      <c r="F530" s="17"/>
      <c r="G530" s="17">
        <v>0.12275862840216301</v>
      </c>
      <c r="H530" s="17">
        <v>0.143681009452516</v>
      </c>
      <c r="I530" s="17">
        <v>5.3612401133927699E-2</v>
      </c>
      <c r="J530" s="17">
        <v>6.4491114755023699E-2</v>
      </c>
      <c r="K530" s="17">
        <v>2.7558500121770999E-2</v>
      </c>
      <c r="L530" s="17">
        <v>1.84152800425453E-2</v>
      </c>
      <c r="M530" s="17"/>
      <c r="N530" s="17">
        <v>6.6019138800294197E-2</v>
      </c>
      <c r="O530" s="17">
        <v>7.9778825469753595E-2</v>
      </c>
      <c r="P530" s="17">
        <v>4.9189278620378002E-2</v>
      </c>
      <c r="Q530" s="17">
        <v>4.1384516761684698E-2</v>
      </c>
      <c r="R530" s="17">
        <v>5.44725494824339E-2</v>
      </c>
      <c r="S530" s="17"/>
      <c r="T530" s="17">
        <v>7.7452447277818304E-2</v>
      </c>
      <c r="U530" s="17">
        <v>5.3684248444047102E-2</v>
      </c>
      <c r="V530" s="17"/>
      <c r="W530" s="17">
        <v>8.8215911234103495E-2</v>
      </c>
      <c r="X530" s="17">
        <v>4.5462186116951499E-2</v>
      </c>
      <c r="Y530" s="17"/>
      <c r="Z530" s="17">
        <v>4.86426088608925E-2</v>
      </c>
      <c r="AA530" s="17">
        <v>5.83434663415879E-2</v>
      </c>
      <c r="AB530" s="17">
        <v>7.6324843391270006E-2</v>
      </c>
      <c r="AC530" s="17"/>
      <c r="AD530" s="17">
        <v>6.4009488539722201E-2</v>
      </c>
      <c r="AE530" s="17">
        <v>4.8058873460200498E-2</v>
      </c>
      <c r="AF530" s="17"/>
      <c r="AG530" s="17">
        <v>6.0809694751522599E-2</v>
      </c>
      <c r="AH530" s="17">
        <v>6.8842302769410502E-2</v>
      </c>
      <c r="AI530" s="17">
        <v>5.43084387990155E-2</v>
      </c>
      <c r="AJ530" s="17"/>
      <c r="AK530" s="17">
        <v>6.15538830035312E-2</v>
      </c>
      <c r="AL530" s="17">
        <v>5.2945067404959197E-2</v>
      </c>
      <c r="AM530" s="17">
        <v>7.6319005089396E-2</v>
      </c>
      <c r="AN530" s="17"/>
      <c r="AO530" s="17">
        <v>8.1055843311220996E-2</v>
      </c>
      <c r="AP530" s="17">
        <v>3.87945776506761E-2</v>
      </c>
      <c r="AQ530" s="17">
        <v>7.8719067941677504E-2</v>
      </c>
      <c r="AR530" s="17"/>
      <c r="AS530" s="17">
        <v>8.3677437487468698E-2</v>
      </c>
      <c r="AT530" s="17">
        <v>8.5844456341807707E-2</v>
      </c>
      <c r="AU530" s="17">
        <v>2.99747748353506E-2</v>
      </c>
      <c r="AV530" s="17">
        <v>5.7957454880640899E-2</v>
      </c>
      <c r="AW530" s="17">
        <v>8.3831529326691898E-2</v>
      </c>
      <c r="AX530" s="17">
        <v>4.1812204488955902E-2</v>
      </c>
      <c r="AY530" s="17">
        <v>2.1951213231986899E-2</v>
      </c>
      <c r="AZ530" s="17">
        <v>4.0261890040398297E-2</v>
      </c>
      <c r="BA530" s="17">
        <v>0.13893891157655699</v>
      </c>
      <c r="BB530" s="17">
        <v>9.4421688533281395E-2</v>
      </c>
      <c r="BC530" s="17">
        <v>4.3250955998836403E-2</v>
      </c>
      <c r="BD530" s="17">
        <v>3.6023563450597401E-2</v>
      </c>
      <c r="BE530" s="17">
        <v>9.9780246835928302E-2</v>
      </c>
      <c r="BF530" s="17">
        <v>0</v>
      </c>
      <c r="BG530" s="17">
        <v>9.9697901226849898E-3</v>
      </c>
    </row>
    <row r="531" spans="2:59" x14ac:dyDescent="0.35">
      <c r="B531" t="s">
        <v>244</v>
      </c>
      <c r="C531" s="17">
        <v>4.0171214988523003E-2</v>
      </c>
      <c r="D531" s="17">
        <v>3.7376290032479699E-2</v>
      </c>
      <c r="E531" s="17">
        <v>4.0880489028976098E-2</v>
      </c>
      <c r="F531" s="17"/>
      <c r="G531" s="17">
        <v>0.180943510271109</v>
      </c>
      <c r="H531" s="17">
        <v>6.33891200469483E-2</v>
      </c>
      <c r="I531" s="17">
        <v>3.5154873701953998E-2</v>
      </c>
      <c r="J531" s="17">
        <v>1.82392401173791E-2</v>
      </c>
      <c r="K531" s="17">
        <v>3.3310962436651999E-2</v>
      </c>
      <c r="L531" s="17">
        <v>9.7161657548921008E-3</v>
      </c>
      <c r="M531" s="17"/>
      <c r="N531" s="17">
        <v>3.0003543617991301E-2</v>
      </c>
      <c r="O531" s="17">
        <v>3.6976855335971399E-2</v>
      </c>
      <c r="P531" s="17">
        <v>5.6674201085108102E-2</v>
      </c>
      <c r="Q531" s="17">
        <v>3.0468068264394601E-2</v>
      </c>
      <c r="R531" s="17">
        <v>6.1511134409674498E-2</v>
      </c>
      <c r="S531" s="17"/>
      <c r="T531" s="17">
        <v>4.6861215079384497E-2</v>
      </c>
      <c r="U531" s="17">
        <v>3.8486447239479603E-2</v>
      </c>
      <c r="V531" s="17"/>
      <c r="W531" s="17">
        <v>5.6820671889028097E-2</v>
      </c>
      <c r="X531" s="17">
        <v>2.8671539098944002E-2</v>
      </c>
      <c r="Y531" s="17"/>
      <c r="Z531" s="17">
        <v>3.1400990785683099E-2</v>
      </c>
      <c r="AA531" s="17">
        <v>3.4782004561216703E-2</v>
      </c>
      <c r="AB531" s="17">
        <v>4.6374098203036403E-2</v>
      </c>
      <c r="AC531" s="17"/>
      <c r="AD531" s="17">
        <v>4.3434199900204397E-2</v>
      </c>
      <c r="AE531" s="17">
        <v>3.40458536048917E-2</v>
      </c>
      <c r="AF531" s="17"/>
      <c r="AG531" s="17">
        <v>4.4140265272504198E-2</v>
      </c>
      <c r="AH531" s="17">
        <v>4.7926767674311803E-2</v>
      </c>
      <c r="AI531" s="17">
        <v>3.0080742948705101E-2</v>
      </c>
      <c r="AJ531" s="17"/>
      <c r="AK531" s="17">
        <v>3.8917210677925702E-2</v>
      </c>
      <c r="AL531" s="17">
        <v>4.4073122165345403E-2</v>
      </c>
      <c r="AM531" s="17">
        <v>2.889022898038E-2</v>
      </c>
      <c r="AN531" s="17"/>
      <c r="AO531" s="17">
        <v>8.82577781188391E-2</v>
      </c>
      <c r="AP531" s="17">
        <v>3.07560178638824E-2</v>
      </c>
      <c r="AQ531" s="17">
        <v>4.3361037556923297E-2</v>
      </c>
      <c r="AR531" s="17"/>
      <c r="AS531" s="17">
        <v>7.7317432420025797E-2</v>
      </c>
      <c r="AT531" s="17">
        <v>6.5795670773311596E-2</v>
      </c>
      <c r="AU531" s="17">
        <v>8.1485004546147793E-2</v>
      </c>
      <c r="AV531" s="17">
        <v>4.3698290609084998E-2</v>
      </c>
      <c r="AW531" s="17">
        <v>2.1794273639412599E-2</v>
      </c>
      <c r="AX531" s="17">
        <v>5.9987223933940702E-2</v>
      </c>
      <c r="AY531" s="17">
        <v>4.1870843637133604E-3</v>
      </c>
      <c r="AZ531" s="17">
        <v>1.1877847119877501E-2</v>
      </c>
      <c r="BA531" s="17">
        <v>4.4150674836986301E-2</v>
      </c>
      <c r="BB531" s="17">
        <v>1.3874246222813399E-2</v>
      </c>
      <c r="BC531" s="17">
        <v>0</v>
      </c>
      <c r="BD531" s="17">
        <v>2.0844910912464199E-2</v>
      </c>
      <c r="BE531" s="17">
        <v>9.8182358712375198E-2</v>
      </c>
      <c r="BF531" s="17">
        <v>0</v>
      </c>
      <c r="BG531" s="17">
        <v>2.94882668086364E-2</v>
      </c>
    </row>
    <row r="532" spans="2:59" x14ac:dyDescent="0.35">
      <c r="B532" t="s">
        <v>245</v>
      </c>
      <c r="C532" s="17">
        <v>2.8811335698191401E-2</v>
      </c>
      <c r="D532" s="17">
        <v>3.1053074283062899E-2</v>
      </c>
      <c r="E532" s="17">
        <v>2.68416695383446E-2</v>
      </c>
      <c r="F532" s="17"/>
      <c r="G532" s="17">
        <v>6.0656602842812601E-2</v>
      </c>
      <c r="H532" s="17">
        <v>3.7317554651364E-2</v>
      </c>
      <c r="I532" s="17">
        <v>2.3280593148155601E-2</v>
      </c>
      <c r="J532" s="17">
        <v>2.0642455490334201E-2</v>
      </c>
      <c r="K532" s="17">
        <v>3.09904015271074E-2</v>
      </c>
      <c r="L532" s="17">
        <v>2.2724382957215999E-2</v>
      </c>
      <c r="M532" s="17"/>
      <c r="N532" s="17">
        <v>3.8996002309574201E-2</v>
      </c>
      <c r="O532" s="17">
        <v>2.80559666210221E-2</v>
      </c>
      <c r="P532" s="17">
        <v>7.7915351803721899E-3</v>
      </c>
      <c r="Q532" s="17">
        <v>3.0922385133277101E-2</v>
      </c>
      <c r="R532" s="17">
        <v>3.8893652185242399E-2</v>
      </c>
      <c r="S532" s="17"/>
      <c r="T532" s="17">
        <v>1.9693550054400301E-2</v>
      </c>
      <c r="U532" s="17">
        <v>3.1107501764965202E-2</v>
      </c>
      <c r="V532" s="17"/>
      <c r="W532" s="17">
        <v>4.3145776376858701E-2</v>
      </c>
      <c r="X532" s="17">
        <v>2.28418873294804E-2</v>
      </c>
      <c r="Y532" s="17"/>
      <c r="Z532" s="17">
        <v>2.8509651707026299E-2</v>
      </c>
      <c r="AA532" s="17">
        <v>3.1426614304722003E-2</v>
      </c>
      <c r="AB532" s="17">
        <v>2.9544239475878E-2</v>
      </c>
      <c r="AC532" s="17"/>
      <c r="AD532" s="17">
        <v>3.0508128921710599E-2</v>
      </c>
      <c r="AE532" s="17">
        <v>2.5626070682057502E-2</v>
      </c>
      <c r="AF532" s="17"/>
      <c r="AG532" s="17">
        <v>1.7236314739602E-2</v>
      </c>
      <c r="AH532" s="17">
        <v>3.52272964641034E-2</v>
      </c>
      <c r="AI532" s="17">
        <v>2.92499215832327E-2</v>
      </c>
      <c r="AJ532" s="17"/>
      <c r="AK532" s="17">
        <v>1.7786724161623298E-2</v>
      </c>
      <c r="AL532" s="17">
        <v>3.53602740365144E-2</v>
      </c>
      <c r="AM532" s="17">
        <v>3.16982104293283E-2</v>
      </c>
      <c r="AN532" s="17"/>
      <c r="AO532" s="17">
        <v>4.03556747659959E-2</v>
      </c>
      <c r="AP532" s="17">
        <v>2.6208033474359099E-2</v>
      </c>
      <c r="AQ532" s="17">
        <v>3.1847517046613399E-2</v>
      </c>
      <c r="AR532" s="17"/>
      <c r="AS532" s="17">
        <v>4.6488374774327802E-2</v>
      </c>
      <c r="AT532" s="17">
        <v>1.7444570283404601E-2</v>
      </c>
      <c r="AU532" s="17">
        <v>1.4772519265504601E-2</v>
      </c>
      <c r="AV532" s="17">
        <v>2.5529008478238E-2</v>
      </c>
      <c r="AW532" s="17">
        <v>3.3930489656685797E-2</v>
      </c>
      <c r="AX532" s="17">
        <v>5.2195381005880302E-2</v>
      </c>
      <c r="AY532" s="17">
        <v>3.4271466727176403E-2</v>
      </c>
      <c r="AZ532" s="17">
        <v>3.5954587280070602E-2</v>
      </c>
      <c r="BA532" s="17">
        <v>0</v>
      </c>
      <c r="BB532" s="17">
        <v>0</v>
      </c>
      <c r="BC532" s="17">
        <v>0</v>
      </c>
      <c r="BD532" s="17">
        <v>5.4591723895934599E-2</v>
      </c>
      <c r="BE532" s="17">
        <v>0</v>
      </c>
      <c r="BF532" s="17">
        <v>3.0691052677803001E-2</v>
      </c>
      <c r="BG532" s="17">
        <v>1.3786316223403299E-2</v>
      </c>
    </row>
    <row r="533" spans="2:59" x14ac:dyDescent="0.35">
      <c r="B533" t="s">
        <v>246</v>
      </c>
      <c r="C533" s="17">
        <v>1.19691034891231E-2</v>
      </c>
      <c r="D533" s="17">
        <v>1.9666792884133099E-2</v>
      </c>
      <c r="E533" s="17">
        <v>4.8473805566773302E-3</v>
      </c>
      <c r="F533" s="17"/>
      <c r="G533" s="17">
        <v>3.4749061409065599E-2</v>
      </c>
      <c r="H533" s="17">
        <v>4.6845439473971198E-2</v>
      </c>
      <c r="I533" s="17">
        <v>3.61586643970669E-3</v>
      </c>
      <c r="J533" s="17">
        <v>9.4659016326952405E-3</v>
      </c>
      <c r="K533" s="17">
        <v>4.9521622481646299E-3</v>
      </c>
      <c r="L533" s="17">
        <v>0</v>
      </c>
      <c r="M533" s="17"/>
      <c r="N533" s="17">
        <v>1.32068343128763E-2</v>
      </c>
      <c r="O533" s="17">
        <v>6.3619616906743E-3</v>
      </c>
      <c r="P533" s="17">
        <v>1.6466497913742401E-2</v>
      </c>
      <c r="Q533" s="17">
        <v>9.1147541250536299E-3</v>
      </c>
      <c r="R533" s="17">
        <v>1.6836238893167599E-2</v>
      </c>
      <c r="S533" s="17"/>
      <c r="T533" s="17">
        <v>1.9514158577529299E-2</v>
      </c>
      <c r="U533" s="17">
        <v>1.0069004041431601E-2</v>
      </c>
      <c r="V533" s="17"/>
      <c r="W533" s="17">
        <v>2.1270778804228299E-2</v>
      </c>
      <c r="X533" s="17">
        <v>6.3938056389330001E-3</v>
      </c>
      <c r="Y533" s="17"/>
      <c r="Z533" s="17">
        <v>1.03584886260312E-2</v>
      </c>
      <c r="AA533" s="17">
        <v>3.9783102819118902E-3</v>
      </c>
      <c r="AB533" s="17">
        <v>1.6469534289555301E-2</v>
      </c>
      <c r="AC533" s="17"/>
      <c r="AD533" s="17">
        <v>1.26730967194828E-2</v>
      </c>
      <c r="AE533" s="17">
        <v>1.0647548819303699E-2</v>
      </c>
      <c r="AF533" s="17"/>
      <c r="AG533" s="17">
        <v>1.37344886776562E-2</v>
      </c>
      <c r="AH533" s="17">
        <v>1.01924168092619E-2</v>
      </c>
      <c r="AI533" s="17">
        <v>1.3051589411067399E-2</v>
      </c>
      <c r="AJ533" s="17"/>
      <c r="AK533" s="17">
        <v>8.2228293961837604E-3</v>
      </c>
      <c r="AL533" s="17">
        <v>8.3559953768459795E-3</v>
      </c>
      <c r="AM533" s="17">
        <v>3.2906786687138902E-2</v>
      </c>
      <c r="AN533" s="17"/>
      <c r="AO533" s="17">
        <v>2.5163718141817899E-2</v>
      </c>
      <c r="AP533" s="17">
        <v>5.8679255892308702E-3</v>
      </c>
      <c r="AQ533" s="17">
        <v>1.6801166273741099E-2</v>
      </c>
      <c r="AR533" s="17"/>
      <c r="AS533" s="17">
        <v>6.0210364312647396E-3</v>
      </c>
      <c r="AT533" s="17">
        <v>3.1679319255415998E-2</v>
      </c>
      <c r="AU533" s="17">
        <v>0</v>
      </c>
      <c r="AV533" s="17">
        <v>3.99423146879542E-3</v>
      </c>
      <c r="AW533" s="17">
        <v>1.61030561398906E-2</v>
      </c>
      <c r="AX533" s="17">
        <v>1.92156311753186E-2</v>
      </c>
      <c r="AY533" s="17">
        <v>0</v>
      </c>
      <c r="AZ533" s="17">
        <v>9.9798641817981093E-3</v>
      </c>
      <c r="BA533" s="17">
        <v>1.2956208344652401E-2</v>
      </c>
      <c r="BB533" s="17">
        <v>9.2278667977551306E-3</v>
      </c>
      <c r="BC533" s="17">
        <v>3.52871290538034E-2</v>
      </c>
      <c r="BD533" s="17">
        <v>0</v>
      </c>
      <c r="BE533" s="17">
        <v>0</v>
      </c>
      <c r="BF533" s="17">
        <v>0.106226107991202</v>
      </c>
      <c r="BG533" s="17">
        <v>3.5111217408011999E-2</v>
      </c>
    </row>
    <row r="534" spans="2:59" x14ac:dyDescent="0.35">
      <c r="B534" t="s">
        <v>133</v>
      </c>
      <c r="C534" s="17">
        <v>1.0767913137180301E-2</v>
      </c>
      <c r="D534" s="17">
        <v>5.0327338323221298E-3</v>
      </c>
      <c r="E534" s="17">
        <v>1.6155068997334401E-2</v>
      </c>
      <c r="F534" s="17"/>
      <c r="G534" s="17">
        <v>4.1222236921590197E-3</v>
      </c>
      <c r="H534" s="17">
        <v>6.28551708819445E-3</v>
      </c>
      <c r="I534" s="17">
        <v>2.9391348101000501E-2</v>
      </c>
      <c r="J534" s="17">
        <v>1.5817645813390999E-2</v>
      </c>
      <c r="K534" s="17">
        <v>6.6741888267080399E-3</v>
      </c>
      <c r="L534" s="17">
        <v>3.7873580964363201E-3</v>
      </c>
      <c r="M534" s="17"/>
      <c r="N534" s="17">
        <v>0</v>
      </c>
      <c r="O534" s="17">
        <v>2.0892614215661399E-2</v>
      </c>
      <c r="P534" s="17">
        <v>7.7122143917549204E-3</v>
      </c>
      <c r="Q534" s="17">
        <v>9.2945244163894995E-3</v>
      </c>
      <c r="R534" s="17">
        <v>2.79046203236482E-2</v>
      </c>
      <c r="S534" s="17"/>
      <c r="T534" s="17">
        <v>0</v>
      </c>
      <c r="U534" s="17">
        <v>1.3479636983462899E-2</v>
      </c>
      <c r="V534" s="17"/>
      <c r="W534" s="17">
        <v>2.6142908816817602E-3</v>
      </c>
      <c r="X534" s="17">
        <v>1.40337292201665E-2</v>
      </c>
      <c r="Y534" s="17"/>
      <c r="Z534" s="17">
        <v>6.1591330681137497E-3</v>
      </c>
      <c r="AA534" s="17">
        <v>0</v>
      </c>
      <c r="AB534" s="17">
        <v>6.8508129041003202E-3</v>
      </c>
      <c r="AC534" s="17"/>
      <c r="AD534" s="17">
        <v>3.6539763405492101E-3</v>
      </c>
      <c r="AE534" s="17">
        <v>2.4122383022615199E-2</v>
      </c>
      <c r="AF534" s="17"/>
      <c r="AG534" s="17">
        <v>0</v>
      </c>
      <c r="AH534" s="17">
        <v>5.4468196282634702E-3</v>
      </c>
      <c r="AI534" s="17">
        <v>1.18894570433506E-2</v>
      </c>
      <c r="AJ534" s="17"/>
      <c r="AK534" s="17">
        <v>0</v>
      </c>
      <c r="AL534" s="17">
        <v>8.3615926769275602E-3</v>
      </c>
      <c r="AM534" s="17">
        <v>2.1186391447788201E-2</v>
      </c>
      <c r="AN534" s="17"/>
      <c r="AO534" s="17">
        <v>0</v>
      </c>
      <c r="AP534" s="17">
        <v>6.3484216152904002E-3</v>
      </c>
      <c r="AQ534" s="17">
        <v>1.06324989396239E-2</v>
      </c>
      <c r="AR534" s="17"/>
      <c r="AS534" s="17">
        <v>5.7786524709676698E-2</v>
      </c>
      <c r="AT534" s="17">
        <v>0</v>
      </c>
      <c r="AU534" s="17">
        <v>0</v>
      </c>
      <c r="AV534" s="17">
        <v>6.9620409512665803E-3</v>
      </c>
      <c r="AW534" s="17">
        <v>0</v>
      </c>
      <c r="AX534" s="17">
        <v>0</v>
      </c>
      <c r="AY534" s="17">
        <v>2.25922280768221E-2</v>
      </c>
      <c r="AZ534" s="17">
        <v>0</v>
      </c>
      <c r="BA534" s="17">
        <v>0</v>
      </c>
      <c r="BB534" s="17">
        <v>0</v>
      </c>
      <c r="BC534" s="17">
        <v>0</v>
      </c>
      <c r="BD534" s="17">
        <v>9.98064432546872E-3</v>
      </c>
      <c r="BE534" s="17">
        <v>0</v>
      </c>
      <c r="BF534" s="17">
        <v>0</v>
      </c>
      <c r="BG534" s="17">
        <v>0</v>
      </c>
    </row>
    <row r="535" spans="2:59" x14ac:dyDescent="0.35">
      <c r="B535" t="s">
        <v>247</v>
      </c>
      <c r="C535" s="17">
        <v>5.4775983219049603E-3</v>
      </c>
      <c r="D535" s="17">
        <v>7.5031751428372402E-3</v>
      </c>
      <c r="E535" s="17">
        <v>3.6131730138303899E-3</v>
      </c>
      <c r="F535" s="17"/>
      <c r="G535" s="17">
        <v>0</v>
      </c>
      <c r="H535" s="17">
        <v>1.22546908257915E-2</v>
      </c>
      <c r="I535" s="17">
        <v>0</v>
      </c>
      <c r="J535" s="17">
        <v>1.6222013679133999E-2</v>
      </c>
      <c r="K535" s="17">
        <v>0</v>
      </c>
      <c r="L535" s="17">
        <v>3.01370670362277E-3</v>
      </c>
      <c r="M535" s="17"/>
      <c r="N535" s="17">
        <v>3.1244559884507201E-3</v>
      </c>
      <c r="O535" s="17">
        <v>5.0005781633112997E-3</v>
      </c>
      <c r="P535" s="17">
        <v>9.4211967860230207E-3</v>
      </c>
      <c r="Q535" s="17">
        <v>4.58804830864933E-3</v>
      </c>
      <c r="R535" s="17">
        <v>6.8432564832324998E-3</v>
      </c>
      <c r="S535" s="17"/>
      <c r="T535" s="17">
        <v>9.0271934288828608E-3</v>
      </c>
      <c r="U535" s="17">
        <v>4.5836905076782498E-3</v>
      </c>
      <c r="V535" s="17"/>
      <c r="W535" s="17">
        <v>5.1434061221020799E-3</v>
      </c>
      <c r="X535" s="17">
        <v>6.2708371561827703E-3</v>
      </c>
      <c r="Y535" s="17"/>
      <c r="Z535" s="17">
        <v>0</v>
      </c>
      <c r="AA535" s="17">
        <v>4.2704849266763604E-3</v>
      </c>
      <c r="AB535" s="17">
        <v>4.9413606194287996E-3</v>
      </c>
      <c r="AC535" s="17"/>
      <c r="AD535" s="17">
        <v>0</v>
      </c>
      <c r="AE535" s="17">
        <v>1.5760290440990001E-2</v>
      </c>
      <c r="AF535" s="17"/>
      <c r="AG535" s="17">
        <v>1.5989930604758298E-2</v>
      </c>
      <c r="AH535" s="17">
        <v>2.1464213661421898E-3</v>
      </c>
      <c r="AI535" s="17">
        <v>2.76863879283801E-3</v>
      </c>
      <c r="AJ535" s="17"/>
      <c r="AK535" s="17">
        <v>2.9132046384745302E-3</v>
      </c>
      <c r="AL535" s="17">
        <v>5.0221375853325796E-3</v>
      </c>
      <c r="AM535" s="17">
        <v>1.0618790867459101E-2</v>
      </c>
      <c r="AN535" s="17"/>
      <c r="AO535" s="17">
        <v>0</v>
      </c>
      <c r="AP535" s="17">
        <v>5.5806228817609996E-3</v>
      </c>
      <c r="AQ535" s="17">
        <v>5.5926036782659502E-3</v>
      </c>
      <c r="AR535" s="17"/>
      <c r="AS535" s="17">
        <v>2.7652447936514099E-2</v>
      </c>
      <c r="AT535" s="17">
        <v>1.7201474396025901E-2</v>
      </c>
      <c r="AU535" s="17">
        <v>0</v>
      </c>
      <c r="AV535" s="17">
        <v>0</v>
      </c>
      <c r="AW535" s="17">
        <v>0</v>
      </c>
      <c r="AX535" s="17">
        <v>0</v>
      </c>
      <c r="AY535" s="17">
        <v>0</v>
      </c>
      <c r="AZ535" s="17">
        <v>2.0979570586483798E-2</v>
      </c>
      <c r="BA535" s="17">
        <v>0</v>
      </c>
      <c r="BB535" s="17">
        <v>0</v>
      </c>
      <c r="BC535" s="17">
        <v>0</v>
      </c>
      <c r="BD535" s="17">
        <v>0</v>
      </c>
      <c r="BE535" s="17">
        <v>0</v>
      </c>
      <c r="BF535" s="17">
        <v>0</v>
      </c>
      <c r="BG535" s="17">
        <v>0</v>
      </c>
    </row>
    <row r="536" spans="2:59" x14ac:dyDescent="0.35">
      <c r="B536" t="s">
        <v>248</v>
      </c>
      <c r="C536" s="17">
        <v>2.4937124742993901E-2</v>
      </c>
      <c r="D536" s="17">
        <v>3.1763349259592601E-2</v>
      </c>
      <c r="E536" s="17">
        <v>1.8680669792279201E-2</v>
      </c>
      <c r="F536" s="17"/>
      <c r="G536" s="17">
        <v>3.6136056849184098E-2</v>
      </c>
      <c r="H536" s="17">
        <v>2.0175176990878198E-2</v>
      </c>
      <c r="I536" s="17">
        <v>2.0339927810116801E-2</v>
      </c>
      <c r="J536" s="17">
        <v>3.2202819234181002E-2</v>
      </c>
      <c r="K536" s="17">
        <v>1.9779537693973299E-2</v>
      </c>
      <c r="L536" s="17">
        <v>2.4420275285908202E-2</v>
      </c>
      <c r="M536" s="17"/>
      <c r="N536" s="17">
        <v>1.6481757306850801E-2</v>
      </c>
      <c r="O536" s="17">
        <v>2.30128328587717E-2</v>
      </c>
      <c r="P536" s="17">
        <v>2.4406161265498601E-2</v>
      </c>
      <c r="Q536" s="17">
        <v>3.9635531145989597E-2</v>
      </c>
      <c r="R536" s="17">
        <v>1.91880490598955E-2</v>
      </c>
      <c r="S536" s="17"/>
      <c r="T536" s="17">
        <v>3.4916132861709401E-2</v>
      </c>
      <c r="U536" s="17">
        <v>2.2424073798671899E-2</v>
      </c>
      <c r="V536" s="17"/>
      <c r="W536" s="17">
        <v>2.1846321465192699E-2</v>
      </c>
      <c r="X536" s="17">
        <v>2.8591712398381802E-2</v>
      </c>
      <c r="Y536" s="17"/>
      <c r="Z536" s="17">
        <v>3.3400690512306201E-2</v>
      </c>
      <c r="AA536" s="17">
        <v>2.44264143280454E-2</v>
      </c>
      <c r="AB536" s="17">
        <v>1.41588030762714E-2</v>
      </c>
      <c r="AC536" s="17"/>
      <c r="AD536" s="17">
        <v>2.3507210889256801E-2</v>
      </c>
      <c r="AE536" s="17">
        <v>2.7621396763451302E-2</v>
      </c>
      <c r="AF536" s="17"/>
      <c r="AG536" s="17">
        <v>3.3648602750928902E-2</v>
      </c>
      <c r="AH536" s="17">
        <v>1.89755129954393E-2</v>
      </c>
      <c r="AI536" s="17">
        <v>2.9267942977592502E-2</v>
      </c>
      <c r="AJ536" s="17"/>
      <c r="AK536" s="17">
        <v>2.4243112797729699E-2</v>
      </c>
      <c r="AL536" s="17">
        <v>2.5595561963694401E-2</v>
      </c>
      <c r="AM536" s="17">
        <v>2.2290262166472199E-2</v>
      </c>
      <c r="AN536" s="17"/>
      <c r="AO536" s="17">
        <v>1.63972121701014E-2</v>
      </c>
      <c r="AP536" s="17">
        <v>1.9218589817149599E-2</v>
      </c>
      <c r="AQ536" s="17">
        <v>3.5513067906579203E-2</v>
      </c>
      <c r="AR536" s="17"/>
      <c r="AS536" s="17">
        <v>5.77393293180421E-3</v>
      </c>
      <c r="AT536" s="17">
        <v>6.2787146289989298E-2</v>
      </c>
      <c r="AU536" s="17">
        <v>2.8618802489607E-2</v>
      </c>
      <c r="AV536" s="17">
        <v>7.67907461207359E-2</v>
      </c>
      <c r="AW536" s="17">
        <v>1.1248549426554099E-2</v>
      </c>
      <c r="AX536" s="17">
        <v>1.48516799164434E-2</v>
      </c>
      <c r="AY536" s="17">
        <v>2.84863938522469E-2</v>
      </c>
      <c r="AZ536" s="17">
        <v>6.9772293044711702E-3</v>
      </c>
      <c r="BA536" s="17">
        <v>0</v>
      </c>
      <c r="BB536" s="17">
        <v>2.9266391637424199E-2</v>
      </c>
      <c r="BC536" s="17">
        <v>1.06608419154575E-2</v>
      </c>
      <c r="BD536" s="17">
        <v>4.7855421284667297E-3</v>
      </c>
      <c r="BE536" s="17">
        <v>0</v>
      </c>
      <c r="BF536" s="17">
        <v>0</v>
      </c>
      <c r="BG536" s="17">
        <v>2.13249011846087E-2</v>
      </c>
    </row>
    <row r="537" spans="2:59" x14ac:dyDescent="0.35">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row>
    <row r="538" spans="2:59" x14ac:dyDescent="0.35">
      <c r="B538" s="6" t="s">
        <v>266</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row>
    <row r="539" spans="2:59" x14ac:dyDescent="0.35">
      <c r="B539" s="24" t="s">
        <v>86</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row>
    <row r="540" spans="2:59" x14ac:dyDescent="0.35">
      <c r="B540" t="s">
        <v>258</v>
      </c>
      <c r="C540" s="17">
        <v>0.20884081836075399</v>
      </c>
      <c r="D540" s="17">
        <v>0.21577337497818599</v>
      </c>
      <c r="E540" s="17">
        <v>0.20118303417965699</v>
      </c>
      <c r="F540" s="17"/>
      <c r="G540" s="17">
        <v>0.229378401139195</v>
      </c>
      <c r="H540" s="17">
        <v>0.23590176930603199</v>
      </c>
      <c r="I540" s="17">
        <v>0.17620786955870699</v>
      </c>
      <c r="J540" s="17">
        <v>0.20047067644801</v>
      </c>
      <c r="K540" s="17">
        <v>0.19912819691560901</v>
      </c>
      <c r="L540" s="17">
        <v>0.21984997348888399</v>
      </c>
      <c r="M540" s="17"/>
      <c r="N540" s="17">
        <v>0.21570317680444401</v>
      </c>
      <c r="O540" s="17">
        <v>0.18840971838718501</v>
      </c>
      <c r="P540" s="17">
        <v>0.30467410744962597</v>
      </c>
      <c r="Q540" s="17">
        <v>0.15843463792870199</v>
      </c>
      <c r="R540" s="17">
        <v>0.16025561736278299</v>
      </c>
      <c r="S540" s="17"/>
      <c r="T540" s="17">
        <v>0.25882110400035102</v>
      </c>
      <c r="U540" s="17">
        <v>0.19625409606031799</v>
      </c>
      <c r="V540" s="17"/>
      <c r="W540" s="17">
        <v>0.226549106130957</v>
      </c>
      <c r="X540" s="17">
        <v>0.200679624605199</v>
      </c>
      <c r="Y540" s="17"/>
      <c r="Z540" s="17">
        <v>0.28189610347108002</v>
      </c>
      <c r="AA540" s="17">
        <v>0.25051567443176997</v>
      </c>
      <c r="AB540" s="17">
        <v>0.15462645279843801</v>
      </c>
      <c r="AC540" s="17"/>
      <c r="AD540" s="17">
        <v>0.24090283916642199</v>
      </c>
      <c r="AE540" s="17">
        <v>0.14865314681463801</v>
      </c>
      <c r="AF540" s="17"/>
      <c r="AG540" s="17">
        <v>0.25177847076688598</v>
      </c>
      <c r="AH540" s="17">
        <v>0.199107016564118</v>
      </c>
      <c r="AI540" s="17">
        <v>0.21374491376801</v>
      </c>
      <c r="AJ540" s="17"/>
      <c r="AK540" s="17">
        <v>0.46604488634317898</v>
      </c>
      <c r="AL540" s="17">
        <v>0.12649905316306301</v>
      </c>
      <c r="AM540" s="17">
        <v>2.91138950846614E-2</v>
      </c>
      <c r="AN540" s="17"/>
      <c r="AO540" s="17">
        <v>0.350638223825327</v>
      </c>
      <c r="AP540" s="17">
        <v>0.25227870721208501</v>
      </c>
      <c r="AQ540" s="17">
        <v>0.147740042598939</v>
      </c>
      <c r="AR540" s="17"/>
      <c r="AS540" s="17">
        <v>0.22259695452613301</v>
      </c>
      <c r="AT540" s="17">
        <v>0.22798904509451601</v>
      </c>
      <c r="AU540" s="17">
        <v>0.32163952682258201</v>
      </c>
      <c r="AV540" s="17">
        <v>0.27570379770680098</v>
      </c>
      <c r="AW540" s="17">
        <v>0.20965077528296799</v>
      </c>
      <c r="AX540" s="17">
        <v>0.11663359554288</v>
      </c>
      <c r="AY540" s="17">
        <v>0.19184704493251001</v>
      </c>
      <c r="AZ540" s="17">
        <v>9.2139688529181404E-2</v>
      </c>
      <c r="BA540" s="17">
        <v>0.22454318777771101</v>
      </c>
      <c r="BB540" s="17">
        <v>0.260887735156556</v>
      </c>
      <c r="BC540" s="17">
        <v>0.22579011815205899</v>
      </c>
      <c r="BD540" s="17">
        <v>0.204519332771224</v>
      </c>
      <c r="BE540" s="17">
        <v>0.15556239553294399</v>
      </c>
      <c r="BF540" s="17">
        <v>0.25881419165775699</v>
      </c>
      <c r="BG540" s="17">
        <v>0.20353168275061601</v>
      </c>
    </row>
    <row r="541" spans="2:59" x14ac:dyDescent="0.35">
      <c r="B541" t="s">
        <v>259</v>
      </c>
      <c r="C541" s="17">
        <v>0.36799003231545002</v>
      </c>
      <c r="D541" s="17">
        <v>0.34526259772076401</v>
      </c>
      <c r="E541" s="17">
        <v>0.38861865384113897</v>
      </c>
      <c r="F541" s="17"/>
      <c r="G541" s="17">
        <v>0.33583725683365201</v>
      </c>
      <c r="H541" s="17">
        <v>0.34816136276978998</v>
      </c>
      <c r="I541" s="17">
        <v>0.32066693753858699</v>
      </c>
      <c r="J541" s="17">
        <v>0.32905368065787099</v>
      </c>
      <c r="K541" s="17">
        <v>0.38954971956240902</v>
      </c>
      <c r="L541" s="17">
        <v>0.42546407901616801</v>
      </c>
      <c r="M541" s="17"/>
      <c r="N541" s="17">
        <v>0.41095485214094901</v>
      </c>
      <c r="O541" s="17">
        <v>0.32634181160221298</v>
      </c>
      <c r="P541" s="17">
        <v>0.33496799202303201</v>
      </c>
      <c r="Q541" s="17">
        <v>0.385534519577097</v>
      </c>
      <c r="R541" s="17">
        <v>0.35981627096986302</v>
      </c>
      <c r="S541" s="17"/>
      <c r="T541" s="17">
        <v>0.35707010794610899</v>
      </c>
      <c r="U541" s="17">
        <v>0.37074003771897501</v>
      </c>
      <c r="V541" s="17"/>
      <c r="W541" s="17">
        <v>0.39401583912444399</v>
      </c>
      <c r="X541" s="17">
        <v>0.35402026644270801</v>
      </c>
      <c r="Y541" s="17"/>
      <c r="Z541" s="17">
        <v>0.41481891034528701</v>
      </c>
      <c r="AA541" s="17">
        <v>0.391929737561793</v>
      </c>
      <c r="AB541" s="17">
        <v>0.33242957224783798</v>
      </c>
      <c r="AC541" s="17"/>
      <c r="AD541" s="17">
        <v>0.396910268276218</v>
      </c>
      <c r="AE541" s="17">
        <v>0.313700202189231</v>
      </c>
      <c r="AF541" s="17"/>
      <c r="AG541" s="17">
        <v>0.27668299406178598</v>
      </c>
      <c r="AH541" s="17">
        <v>0.40414578953805602</v>
      </c>
      <c r="AI541" s="17">
        <v>0.37076015309501598</v>
      </c>
      <c r="AJ541" s="17"/>
      <c r="AK541" s="17">
        <v>0.37751675581354899</v>
      </c>
      <c r="AL541" s="17">
        <v>0.43968750793959699</v>
      </c>
      <c r="AM541" s="17">
        <v>0.15563001971477999</v>
      </c>
      <c r="AN541" s="17"/>
      <c r="AO541" s="17">
        <v>0.36261913489727898</v>
      </c>
      <c r="AP541" s="17">
        <v>0.42028071224524199</v>
      </c>
      <c r="AQ541" s="17">
        <v>0.323113940966608</v>
      </c>
      <c r="AR541" s="17"/>
      <c r="AS541" s="17">
        <v>0.235194286171722</v>
      </c>
      <c r="AT541" s="17">
        <v>0.276256763616336</v>
      </c>
      <c r="AU541" s="17">
        <v>0.24005799800265301</v>
      </c>
      <c r="AV541" s="17">
        <v>0.30852929081513603</v>
      </c>
      <c r="AW541" s="17">
        <v>0.36253012577058902</v>
      </c>
      <c r="AX541" s="17">
        <v>0.35453532391903703</v>
      </c>
      <c r="AY541" s="17">
        <v>0.435082780294963</v>
      </c>
      <c r="AZ541" s="17">
        <v>0.58911168968302796</v>
      </c>
      <c r="BA541" s="17">
        <v>0.46866339963394599</v>
      </c>
      <c r="BB541" s="17">
        <v>0.46879479757498599</v>
      </c>
      <c r="BC541" s="17">
        <v>0.458759232221289</v>
      </c>
      <c r="BD541" s="17">
        <v>0.36826195542609802</v>
      </c>
      <c r="BE541" s="17">
        <v>0.26435717294158001</v>
      </c>
      <c r="BF541" s="17">
        <v>0.42341695105020499</v>
      </c>
      <c r="BG541" s="17">
        <v>0.26959827992266999</v>
      </c>
    </row>
    <row r="542" spans="2:59" x14ac:dyDescent="0.35">
      <c r="B542" t="s">
        <v>260</v>
      </c>
      <c r="C542" s="17">
        <v>0.205244496664448</v>
      </c>
      <c r="D542" s="17">
        <v>0.227014488008977</v>
      </c>
      <c r="E542" s="17">
        <v>0.185809528571281</v>
      </c>
      <c r="F542" s="17"/>
      <c r="G542" s="17">
        <v>0.24143829946577799</v>
      </c>
      <c r="H542" s="17">
        <v>0.21602324170138201</v>
      </c>
      <c r="I542" s="17">
        <v>0.28100355453450598</v>
      </c>
      <c r="J542" s="17">
        <v>0.22399533045293299</v>
      </c>
      <c r="K542" s="17">
        <v>0.172968789656749</v>
      </c>
      <c r="L542" s="17">
        <v>0.15577902832090801</v>
      </c>
      <c r="M542" s="17"/>
      <c r="N542" s="17">
        <v>0.18632267727118501</v>
      </c>
      <c r="O542" s="17">
        <v>0.24720169440224399</v>
      </c>
      <c r="P542" s="17">
        <v>0.182997151585722</v>
      </c>
      <c r="Q542" s="17">
        <v>0.201107546621584</v>
      </c>
      <c r="R542" s="17">
        <v>0.22592573274514799</v>
      </c>
      <c r="S542" s="17"/>
      <c r="T542" s="17">
        <v>0.188953973731146</v>
      </c>
      <c r="U542" s="17">
        <v>0.20934699999483899</v>
      </c>
      <c r="V542" s="17"/>
      <c r="W542" s="17">
        <v>0.19223431516477599</v>
      </c>
      <c r="X542" s="17">
        <v>0.21565867174408901</v>
      </c>
      <c r="Y542" s="17"/>
      <c r="Z542" s="17">
        <v>0.164813030578458</v>
      </c>
      <c r="AA542" s="17">
        <v>0.20026652165474701</v>
      </c>
      <c r="AB542" s="17">
        <v>0.249734770335237</v>
      </c>
      <c r="AC542" s="17"/>
      <c r="AD542" s="17">
        <v>0.185766584875414</v>
      </c>
      <c r="AE542" s="17">
        <v>0.24180894668050401</v>
      </c>
      <c r="AF542" s="17"/>
      <c r="AG542" s="17">
        <v>0.23580246779825101</v>
      </c>
      <c r="AH542" s="17">
        <v>0.23458917297898199</v>
      </c>
      <c r="AI542" s="17">
        <v>0.18244586171109001</v>
      </c>
      <c r="AJ542" s="17"/>
      <c r="AK542" s="17">
        <v>9.3053362669194201E-2</v>
      </c>
      <c r="AL542" s="17">
        <v>0.24644235984742499</v>
      </c>
      <c r="AM542" s="17">
        <v>0.25844517211701401</v>
      </c>
      <c r="AN542" s="17"/>
      <c r="AO542" s="17">
        <v>0.108633770011672</v>
      </c>
      <c r="AP542" s="17">
        <v>0.20052131240695301</v>
      </c>
      <c r="AQ542" s="17">
        <v>0.22341323015557801</v>
      </c>
      <c r="AR542" s="17"/>
      <c r="AS542" s="17">
        <v>0.27674326076954198</v>
      </c>
      <c r="AT542" s="17">
        <v>0.23538335259479601</v>
      </c>
      <c r="AU542" s="17">
        <v>0.233636434752482</v>
      </c>
      <c r="AV542" s="17">
        <v>0.18894365705660501</v>
      </c>
      <c r="AW542" s="17">
        <v>0.205505832349968</v>
      </c>
      <c r="AX542" s="17">
        <v>0.273955637081568</v>
      </c>
      <c r="AY542" s="17">
        <v>0.15470432146517299</v>
      </c>
      <c r="AZ542" s="17">
        <v>0.16566353264401701</v>
      </c>
      <c r="BA542" s="17">
        <v>0.15786194390034999</v>
      </c>
      <c r="BB542" s="17">
        <v>9.7123495391966505E-2</v>
      </c>
      <c r="BC542" s="17">
        <v>0.20398004194649799</v>
      </c>
      <c r="BD542" s="17">
        <v>0.165581278867657</v>
      </c>
      <c r="BE542" s="17">
        <v>0.34501011303859502</v>
      </c>
      <c r="BF542" s="17">
        <v>8.0697174964550103E-2</v>
      </c>
      <c r="BG542" s="17">
        <v>0.38162244898478298</v>
      </c>
    </row>
    <row r="543" spans="2:59" x14ac:dyDescent="0.35">
      <c r="B543" t="s">
        <v>261</v>
      </c>
      <c r="C543" s="17">
        <v>6.2476876199475902E-2</v>
      </c>
      <c r="D543" s="17">
        <v>6.1105453667174403E-2</v>
      </c>
      <c r="E543" s="17">
        <v>6.4011865543561197E-2</v>
      </c>
      <c r="F543" s="17"/>
      <c r="G543" s="17">
        <v>4.42676234050517E-2</v>
      </c>
      <c r="H543" s="17">
        <v>4.9362921111466701E-2</v>
      </c>
      <c r="I543" s="17">
        <v>5.5505721954946803E-2</v>
      </c>
      <c r="J543" s="17">
        <v>8.8453621769485097E-2</v>
      </c>
      <c r="K543" s="17">
        <v>5.0450111694046701E-2</v>
      </c>
      <c r="L543" s="17">
        <v>6.7171891802059597E-2</v>
      </c>
      <c r="M543" s="17"/>
      <c r="N543" s="17">
        <v>8.2041874017592595E-2</v>
      </c>
      <c r="O543" s="17">
        <v>7.81890100116783E-2</v>
      </c>
      <c r="P543" s="17">
        <v>9.4211967860230207E-3</v>
      </c>
      <c r="Q543" s="17">
        <v>7.9493850450719494E-2</v>
      </c>
      <c r="R543" s="17">
        <v>4.6615363807305903E-2</v>
      </c>
      <c r="S543" s="17"/>
      <c r="T543" s="17">
        <v>6.6414165880606599E-2</v>
      </c>
      <c r="U543" s="17">
        <v>6.1485333810340298E-2</v>
      </c>
      <c r="V543" s="17"/>
      <c r="W543" s="17">
        <v>6.6368309446326407E-2</v>
      </c>
      <c r="X543" s="17">
        <v>6.2212948245906202E-2</v>
      </c>
      <c r="Y543" s="17"/>
      <c r="Z543" s="17">
        <v>5.4444477646223101E-2</v>
      </c>
      <c r="AA543" s="17">
        <v>5.0366327573455501E-2</v>
      </c>
      <c r="AB543" s="17">
        <v>7.8703684784300398E-2</v>
      </c>
      <c r="AC543" s="17"/>
      <c r="AD543" s="17">
        <v>5.3474349752361601E-2</v>
      </c>
      <c r="AE543" s="17">
        <v>7.9376656415087593E-2</v>
      </c>
      <c r="AF543" s="17"/>
      <c r="AG543" s="17">
        <v>0.10072254086752699</v>
      </c>
      <c r="AH543" s="17">
        <v>6.0709266589725003E-2</v>
      </c>
      <c r="AI543" s="17">
        <v>5.6967300305447201E-2</v>
      </c>
      <c r="AJ543" s="17"/>
      <c r="AK543" s="17">
        <v>1.46061598275964E-2</v>
      </c>
      <c r="AL543" s="17">
        <v>6.8821040225042193E-2</v>
      </c>
      <c r="AM543" s="17">
        <v>0.13767825691593299</v>
      </c>
      <c r="AN543" s="17"/>
      <c r="AO543" s="17">
        <v>0.10277670486691599</v>
      </c>
      <c r="AP543" s="17">
        <v>3.7861522578243802E-2</v>
      </c>
      <c r="AQ543" s="17">
        <v>8.9312447295207306E-2</v>
      </c>
      <c r="AR543" s="17"/>
      <c r="AS543" s="17">
        <v>7.9983530898191296E-2</v>
      </c>
      <c r="AT543" s="17">
        <v>9.5897853786498996E-2</v>
      </c>
      <c r="AU543" s="17">
        <v>5.81806600263595E-2</v>
      </c>
      <c r="AV543" s="17">
        <v>6.2922721893201694E-2</v>
      </c>
      <c r="AW543" s="17">
        <v>3.7122773452977501E-2</v>
      </c>
      <c r="AX543" s="17">
        <v>7.1661094367313494E-2</v>
      </c>
      <c r="AY543" s="17">
        <v>4.1070473754788797E-2</v>
      </c>
      <c r="AZ543" s="17">
        <v>3.8734736704562601E-2</v>
      </c>
      <c r="BA543" s="17">
        <v>4.4808758441442102E-2</v>
      </c>
      <c r="BB543" s="17">
        <v>0.125177380009795</v>
      </c>
      <c r="BC543" s="17">
        <v>1.04091269038243E-2</v>
      </c>
      <c r="BD543" s="17">
        <v>3.0090701101323801E-2</v>
      </c>
      <c r="BE543" s="17">
        <v>0</v>
      </c>
      <c r="BF543" s="17">
        <v>0.136917160669005</v>
      </c>
      <c r="BG543" s="17">
        <v>3.0718900471474599E-2</v>
      </c>
    </row>
    <row r="544" spans="2:59" x14ac:dyDescent="0.35">
      <c r="B544" t="s">
        <v>262</v>
      </c>
      <c r="C544" s="17">
        <v>6.6998246551712798E-2</v>
      </c>
      <c r="D544" s="17">
        <v>7.4601739003730502E-2</v>
      </c>
      <c r="E544" s="17">
        <v>6.0190988146605701E-2</v>
      </c>
      <c r="F544" s="17"/>
      <c r="G544" s="17">
        <v>3.7925186936524899E-2</v>
      </c>
      <c r="H544" s="17">
        <v>5.5640376836786298E-2</v>
      </c>
      <c r="I544" s="17">
        <v>3.9158446090523102E-2</v>
      </c>
      <c r="J544" s="17">
        <v>8.8305285085449006E-2</v>
      </c>
      <c r="K544" s="17">
        <v>9.9949961378438507E-2</v>
      </c>
      <c r="L544" s="17">
        <v>6.0845598084965799E-2</v>
      </c>
      <c r="M544" s="17"/>
      <c r="N544" s="17">
        <v>2.7703941026263602E-2</v>
      </c>
      <c r="O544" s="17">
        <v>5.7493026917421301E-2</v>
      </c>
      <c r="P544" s="17">
        <v>6.6556022598371303E-2</v>
      </c>
      <c r="Q544" s="17">
        <v>0.113750048394739</v>
      </c>
      <c r="R544" s="17">
        <v>8.3261478679182599E-2</v>
      </c>
      <c r="S544" s="17"/>
      <c r="T544" s="17">
        <v>8.0245215012019006E-2</v>
      </c>
      <c r="U544" s="17">
        <v>6.3662212929679704E-2</v>
      </c>
      <c r="V544" s="17"/>
      <c r="W544" s="17">
        <v>6.2286919253977502E-2</v>
      </c>
      <c r="X544" s="17">
        <v>6.9726556689077998E-2</v>
      </c>
      <c r="Y544" s="17"/>
      <c r="Z544" s="17">
        <v>2.6124924206792601E-2</v>
      </c>
      <c r="AA544" s="17">
        <v>3.5697043882832097E-2</v>
      </c>
      <c r="AB544" s="17">
        <v>0.103396545965458</v>
      </c>
      <c r="AC544" s="17"/>
      <c r="AD544" s="17">
        <v>6.0491083207856899E-2</v>
      </c>
      <c r="AE544" s="17">
        <v>7.9213665299357597E-2</v>
      </c>
      <c r="AF544" s="17"/>
      <c r="AG544" s="17">
        <v>6.9868699951187996E-2</v>
      </c>
      <c r="AH544" s="17">
        <v>4.5549961774330801E-2</v>
      </c>
      <c r="AI544" s="17">
        <v>8.9760828502719103E-2</v>
      </c>
      <c r="AJ544" s="17"/>
      <c r="AK544" s="17">
        <v>4.2594617541876299E-3</v>
      </c>
      <c r="AL544" s="17">
        <v>4.1880802426560601E-2</v>
      </c>
      <c r="AM544" s="17">
        <v>0.29315287720175398</v>
      </c>
      <c r="AN544" s="17"/>
      <c r="AO544" s="17">
        <v>5.0002889578900603E-2</v>
      </c>
      <c r="AP544" s="17">
        <v>1.75142062712327E-2</v>
      </c>
      <c r="AQ544" s="17">
        <v>0.13407778758372499</v>
      </c>
      <c r="AR544" s="17"/>
      <c r="AS544" s="17">
        <v>3.7420516718056199E-2</v>
      </c>
      <c r="AT544" s="17">
        <v>5.0443946801658299E-2</v>
      </c>
      <c r="AU544" s="17">
        <v>6.4306280912823199E-2</v>
      </c>
      <c r="AV544" s="17">
        <v>5.7973701586470201E-2</v>
      </c>
      <c r="AW544" s="17">
        <v>0.12714309019839601</v>
      </c>
      <c r="AX544" s="17">
        <v>4.6200839359927602E-2</v>
      </c>
      <c r="AY544" s="17">
        <v>0.104211432906827</v>
      </c>
      <c r="AZ544" s="17">
        <v>8.9528991575595795E-2</v>
      </c>
      <c r="BA544" s="17">
        <v>4.8216891757552102E-2</v>
      </c>
      <c r="BB544" s="17">
        <v>2.3519476429838301E-2</v>
      </c>
      <c r="BC544" s="17">
        <v>2.6111149121838002E-2</v>
      </c>
      <c r="BD544" s="17">
        <v>7.9571488085486003E-2</v>
      </c>
      <c r="BE544" s="17">
        <v>7.8873913914655994E-2</v>
      </c>
      <c r="BF544" s="17">
        <v>6.3626606547180803E-2</v>
      </c>
      <c r="BG544" s="17">
        <v>5.2324408904351201E-2</v>
      </c>
    </row>
    <row r="545" spans="2:59" x14ac:dyDescent="0.35">
      <c r="B545" t="s">
        <v>263</v>
      </c>
      <c r="C545" s="17">
        <v>1.95889669066844E-2</v>
      </c>
      <c r="D545" s="17">
        <v>2.2394266654608301E-2</v>
      </c>
      <c r="E545" s="17">
        <v>1.7056302085191301E-2</v>
      </c>
      <c r="F545" s="17"/>
      <c r="G545" s="17">
        <v>3.2426186747980701E-2</v>
      </c>
      <c r="H545" s="17">
        <v>1.8826908665875199E-2</v>
      </c>
      <c r="I545" s="17">
        <v>2.42256179073722E-2</v>
      </c>
      <c r="J545" s="17">
        <v>0</v>
      </c>
      <c r="K545" s="17">
        <v>1.193553990127E-2</v>
      </c>
      <c r="L545" s="17">
        <v>3.1772666638206999E-2</v>
      </c>
      <c r="M545" s="17"/>
      <c r="N545" s="17">
        <v>1.7253096671681699E-2</v>
      </c>
      <c r="O545" s="17">
        <v>1.2212889487235701E-2</v>
      </c>
      <c r="P545" s="17">
        <v>4.3730104353591003E-2</v>
      </c>
      <c r="Q545" s="17">
        <v>5.4606090219286299E-3</v>
      </c>
      <c r="R545" s="17">
        <v>2.4472192752832401E-2</v>
      </c>
      <c r="S545" s="17"/>
      <c r="T545" s="17">
        <v>6.4505162589983296E-3</v>
      </c>
      <c r="U545" s="17">
        <v>2.28976720820185E-2</v>
      </c>
      <c r="V545" s="17"/>
      <c r="W545" s="17">
        <v>1.3549176844082E-2</v>
      </c>
      <c r="X545" s="17">
        <v>2.0779393619687302E-2</v>
      </c>
      <c r="Y545" s="17"/>
      <c r="Z545" s="17">
        <v>1.9747698497206E-2</v>
      </c>
      <c r="AA545" s="17">
        <v>2.0500675414607698E-2</v>
      </c>
      <c r="AB545" s="17">
        <v>2.0518094769913599E-2</v>
      </c>
      <c r="AC545" s="17"/>
      <c r="AD545" s="17">
        <v>1.5490152742411001E-2</v>
      </c>
      <c r="AE545" s="17">
        <v>2.7283369020111099E-2</v>
      </c>
      <c r="AF545" s="17"/>
      <c r="AG545" s="17">
        <v>7.2193199543477997E-3</v>
      </c>
      <c r="AH545" s="17">
        <v>1.00894881245716E-2</v>
      </c>
      <c r="AI545" s="17">
        <v>3.0964250859245299E-2</v>
      </c>
      <c r="AJ545" s="17"/>
      <c r="AK545" s="17">
        <v>1.80168504072977E-2</v>
      </c>
      <c r="AL545" s="17">
        <v>1.33176402699678E-2</v>
      </c>
      <c r="AM545" s="17">
        <v>5.14324658502937E-2</v>
      </c>
      <c r="AN545" s="17"/>
      <c r="AO545" s="17">
        <v>0</v>
      </c>
      <c r="AP545" s="17">
        <v>1.8734502619150599E-2</v>
      </c>
      <c r="AQ545" s="17">
        <v>1.7146149970877E-2</v>
      </c>
      <c r="AR545" s="17"/>
      <c r="AS545" s="17">
        <v>3.06363323466259E-2</v>
      </c>
      <c r="AT545" s="17">
        <v>3.4982005603540499E-2</v>
      </c>
      <c r="AU545" s="17">
        <v>1.8003317570712302E-2</v>
      </c>
      <c r="AV545" s="17">
        <v>5.47779786642381E-2</v>
      </c>
      <c r="AW545" s="17">
        <v>2.5055721801080899E-2</v>
      </c>
      <c r="AX545" s="17">
        <v>3.2829255560097602E-2</v>
      </c>
      <c r="AY545" s="17">
        <v>0</v>
      </c>
      <c r="AZ545" s="17">
        <v>0</v>
      </c>
      <c r="BA545" s="17">
        <v>0</v>
      </c>
      <c r="BB545" s="17">
        <v>0</v>
      </c>
      <c r="BC545" s="17">
        <v>0</v>
      </c>
      <c r="BD545" s="17">
        <v>0</v>
      </c>
      <c r="BE545" s="17">
        <v>7.7322490657569395E-2</v>
      </c>
      <c r="BF545" s="17">
        <v>0</v>
      </c>
      <c r="BG545" s="17">
        <v>0</v>
      </c>
    </row>
    <row r="546" spans="2:59" x14ac:dyDescent="0.35">
      <c r="B546" t="s">
        <v>264</v>
      </c>
      <c r="C546" s="17">
        <v>6.8860563001475306E-2</v>
      </c>
      <c r="D546" s="17">
        <v>5.3848079966560401E-2</v>
      </c>
      <c r="E546" s="17">
        <v>8.3129627632564804E-2</v>
      </c>
      <c r="F546" s="17"/>
      <c r="G546" s="17">
        <v>7.8727045471817497E-2</v>
      </c>
      <c r="H546" s="17">
        <v>7.6083419608668296E-2</v>
      </c>
      <c r="I546" s="17">
        <v>0.103231852415358</v>
      </c>
      <c r="J546" s="17">
        <v>6.9721405586251506E-2</v>
      </c>
      <c r="K546" s="17">
        <v>7.6017680891477701E-2</v>
      </c>
      <c r="L546" s="17">
        <v>3.9116762648808603E-2</v>
      </c>
      <c r="M546" s="17"/>
      <c r="N546" s="17">
        <v>6.0020382067885299E-2</v>
      </c>
      <c r="O546" s="17">
        <v>9.0151849192022501E-2</v>
      </c>
      <c r="P546" s="17">
        <v>5.7653425203635401E-2</v>
      </c>
      <c r="Q546" s="17">
        <v>5.6218788005230003E-2</v>
      </c>
      <c r="R546" s="17">
        <v>9.9653343682884699E-2</v>
      </c>
      <c r="S546" s="17"/>
      <c r="T546" s="17">
        <v>4.2044917170768699E-2</v>
      </c>
      <c r="U546" s="17">
        <v>7.5613647403829198E-2</v>
      </c>
      <c r="V546" s="17"/>
      <c r="W546" s="17">
        <v>4.4996334035437603E-2</v>
      </c>
      <c r="X546" s="17">
        <v>7.6922538653332304E-2</v>
      </c>
      <c r="Y546" s="17"/>
      <c r="Z546" s="17">
        <v>3.81548552549529E-2</v>
      </c>
      <c r="AA546" s="17">
        <v>5.0724019480795302E-2</v>
      </c>
      <c r="AB546" s="17">
        <v>6.0590879098815102E-2</v>
      </c>
      <c r="AC546" s="17"/>
      <c r="AD546" s="17">
        <v>4.69647219793164E-2</v>
      </c>
      <c r="AE546" s="17">
        <v>0.10996401358107</v>
      </c>
      <c r="AF546" s="17"/>
      <c r="AG546" s="17">
        <v>5.7925506600014103E-2</v>
      </c>
      <c r="AH546" s="17">
        <v>4.5809304430216503E-2</v>
      </c>
      <c r="AI546" s="17">
        <v>5.5356691758472402E-2</v>
      </c>
      <c r="AJ546" s="17"/>
      <c r="AK546" s="17">
        <v>2.6502523184995901E-2</v>
      </c>
      <c r="AL546" s="17">
        <v>6.3351596128345095E-2</v>
      </c>
      <c r="AM546" s="17">
        <v>7.4547313115562994E-2</v>
      </c>
      <c r="AN546" s="17"/>
      <c r="AO546" s="17">
        <v>2.5329276819905201E-2</v>
      </c>
      <c r="AP546" s="17">
        <v>5.2809036667092697E-2</v>
      </c>
      <c r="AQ546" s="17">
        <v>6.5196401429065506E-2</v>
      </c>
      <c r="AR546" s="17"/>
      <c r="AS546" s="17">
        <v>0.117425118569729</v>
      </c>
      <c r="AT546" s="17">
        <v>7.9047032502653894E-2</v>
      </c>
      <c r="AU546" s="17">
        <v>6.4175781912387597E-2</v>
      </c>
      <c r="AV546" s="17">
        <v>5.1148852277548701E-2</v>
      </c>
      <c r="AW546" s="17">
        <v>3.2991681144020603E-2</v>
      </c>
      <c r="AX546" s="17">
        <v>0.104184254169176</v>
      </c>
      <c r="AY546" s="17">
        <v>7.3083946645737502E-2</v>
      </c>
      <c r="AZ546" s="17">
        <v>2.4821360863614701E-2</v>
      </c>
      <c r="BA546" s="17">
        <v>5.5905818488998602E-2</v>
      </c>
      <c r="BB546" s="17">
        <v>2.4497115436858601E-2</v>
      </c>
      <c r="BC546" s="17">
        <v>7.4950331654491595E-2</v>
      </c>
      <c r="BD546" s="17">
        <v>0.151975243748211</v>
      </c>
      <c r="BE546" s="17">
        <v>7.8873913914655994E-2</v>
      </c>
      <c r="BF546" s="17">
        <v>3.6527915111302503E-2</v>
      </c>
      <c r="BG546" s="17">
        <v>6.2204278966105399E-2</v>
      </c>
    </row>
    <row r="547" spans="2:59" x14ac:dyDescent="0.35">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row>
    <row r="548" spans="2:59" x14ac:dyDescent="0.35">
      <c r="B548" s="6" t="s">
        <v>267</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row>
    <row r="549" spans="2:59" x14ac:dyDescent="0.35">
      <c r="B549" s="24" t="s">
        <v>86</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row>
    <row r="550" spans="2:59" x14ac:dyDescent="0.35">
      <c r="B550" t="s">
        <v>258</v>
      </c>
      <c r="C550" s="17">
        <v>4.0411874561180103E-2</v>
      </c>
      <c r="D550" s="17">
        <v>4.1218453859867998E-2</v>
      </c>
      <c r="E550" s="17">
        <v>3.9826970483614298E-2</v>
      </c>
      <c r="F550" s="17"/>
      <c r="G550" s="17">
        <v>9.3515153762630601E-2</v>
      </c>
      <c r="H550" s="17">
        <v>9.16221216990281E-2</v>
      </c>
      <c r="I550" s="17">
        <v>1.35379039212137E-2</v>
      </c>
      <c r="J550" s="17">
        <v>3.6169926141634903E-2</v>
      </c>
      <c r="K550" s="17">
        <v>2.4482935999419701E-2</v>
      </c>
      <c r="L550" s="17">
        <v>2.87153148043192E-2</v>
      </c>
      <c r="M550" s="17"/>
      <c r="N550" s="17">
        <v>4.0395714843613997E-2</v>
      </c>
      <c r="O550" s="17">
        <v>4.23275267486629E-2</v>
      </c>
      <c r="P550" s="17">
        <v>5.0185312610305101E-2</v>
      </c>
      <c r="Q550" s="17">
        <v>3.3216426283814701E-2</v>
      </c>
      <c r="R550" s="17">
        <v>3.4374331385977001E-2</v>
      </c>
      <c r="S550" s="17"/>
      <c r="T550" s="17">
        <v>8.5377704457933495E-2</v>
      </c>
      <c r="U550" s="17">
        <v>2.9087961408696999E-2</v>
      </c>
      <c r="V550" s="17"/>
      <c r="W550" s="17">
        <v>6.3145473842223104E-2</v>
      </c>
      <c r="X550" s="17">
        <v>3.03829352042135E-2</v>
      </c>
      <c r="Y550" s="17"/>
      <c r="Z550" s="17">
        <v>5.21984094916687E-2</v>
      </c>
      <c r="AA550" s="17">
        <v>3.3127884615507301E-2</v>
      </c>
      <c r="AB550" s="17">
        <v>3.2316008315219399E-2</v>
      </c>
      <c r="AC550" s="17"/>
      <c r="AD550" s="17">
        <v>4.6083344017423901E-2</v>
      </c>
      <c r="AE550" s="17">
        <v>2.97652424326184E-2</v>
      </c>
      <c r="AF550" s="17"/>
      <c r="AG550" s="17">
        <v>0.102308941215567</v>
      </c>
      <c r="AH550" s="17">
        <v>3.9645334656716699E-2</v>
      </c>
      <c r="AI550" s="17">
        <v>2.6589778425067299E-2</v>
      </c>
      <c r="AJ550" s="17"/>
      <c r="AK550" s="17">
        <v>7.7234886536894698E-2</v>
      </c>
      <c r="AL550" s="17">
        <v>3.2449167089128199E-2</v>
      </c>
      <c r="AM550" s="17">
        <v>9.0439952036358694E-3</v>
      </c>
      <c r="AN550" s="17"/>
      <c r="AO550" s="17">
        <v>0.22218186407746601</v>
      </c>
      <c r="AP550" s="17">
        <v>3.39068164715172E-2</v>
      </c>
      <c r="AQ550" s="17">
        <v>2.2208243828303099E-2</v>
      </c>
      <c r="AR550" s="17"/>
      <c r="AS550" s="17">
        <v>4.6346130501927402E-2</v>
      </c>
      <c r="AT550" s="17">
        <v>4.1945819629356E-2</v>
      </c>
      <c r="AU550" s="17">
        <v>3.13342036907516E-2</v>
      </c>
      <c r="AV550" s="17">
        <v>2.3377793490068799E-2</v>
      </c>
      <c r="AW550" s="17">
        <v>2.6668039288136901E-2</v>
      </c>
      <c r="AX550" s="17">
        <v>8.9796622930837892E-3</v>
      </c>
      <c r="AY550" s="17">
        <v>3.53080421790372E-2</v>
      </c>
      <c r="AZ550" s="17">
        <v>2.3063206786175999E-2</v>
      </c>
      <c r="BA550" s="17">
        <v>2.74828776929903E-2</v>
      </c>
      <c r="BB550" s="17">
        <v>7.9420156252082499E-2</v>
      </c>
      <c r="BC550" s="17">
        <v>9.6611762340796797E-2</v>
      </c>
      <c r="BD550" s="17">
        <v>6.6755733932716096E-2</v>
      </c>
      <c r="BE550" s="17">
        <v>0.207403113344165</v>
      </c>
      <c r="BF550" s="17">
        <v>0</v>
      </c>
      <c r="BG550" s="17">
        <v>0.146145434289804</v>
      </c>
    </row>
    <row r="551" spans="2:59" x14ac:dyDescent="0.35">
      <c r="B551" t="s">
        <v>259</v>
      </c>
      <c r="C551" s="17">
        <v>0.13200290152264901</v>
      </c>
      <c r="D551" s="17">
        <v>0.13910594268455501</v>
      </c>
      <c r="E551" s="17">
        <v>0.123869735543256</v>
      </c>
      <c r="F551" s="17"/>
      <c r="G551" s="17">
        <v>0.17614503473707899</v>
      </c>
      <c r="H551" s="17">
        <v>0.187839630950143</v>
      </c>
      <c r="I551" s="17">
        <v>0.10472545855597599</v>
      </c>
      <c r="J551" s="17">
        <v>9.9076886876908701E-2</v>
      </c>
      <c r="K551" s="17">
        <v>0.14398934078837</v>
      </c>
      <c r="L551" s="17">
        <v>0.123572131247601</v>
      </c>
      <c r="M551" s="17"/>
      <c r="N551" s="17">
        <v>0.10755499116068699</v>
      </c>
      <c r="O551" s="17">
        <v>0.13646739114631601</v>
      </c>
      <c r="P551" s="17">
        <v>0.144591925577536</v>
      </c>
      <c r="Q551" s="17">
        <v>0.12604556457875399</v>
      </c>
      <c r="R551" s="17">
        <v>0.174140011076273</v>
      </c>
      <c r="S551" s="17"/>
      <c r="T551" s="17">
        <v>0.15548589189107101</v>
      </c>
      <c r="U551" s="17">
        <v>0.126089092212264</v>
      </c>
      <c r="V551" s="17"/>
      <c r="W551" s="17">
        <v>0.171542464494881</v>
      </c>
      <c r="X551" s="17">
        <v>0.11163702717851701</v>
      </c>
      <c r="Y551" s="17"/>
      <c r="Z551" s="17">
        <v>0.13258758490334299</v>
      </c>
      <c r="AA551" s="17">
        <v>0.17910948026330401</v>
      </c>
      <c r="AB551" s="17">
        <v>0.13989496506691201</v>
      </c>
      <c r="AC551" s="17"/>
      <c r="AD551" s="17">
        <v>0.157837070346833</v>
      </c>
      <c r="AE551" s="17">
        <v>8.3506318063937698E-2</v>
      </c>
      <c r="AF551" s="17"/>
      <c r="AG551" s="17">
        <v>0.15386453378339701</v>
      </c>
      <c r="AH551" s="17">
        <v>0.171856787781102</v>
      </c>
      <c r="AI551" s="17">
        <v>0.100237315600415</v>
      </c>
      <c r="AJ551" s="17"/>
      <c r="AK551" s="17">
        <v>0.16636414129426899</v>
      </c>
      <c r="AL551" s="17">
        <v>0.137019845408024</v>
      </c>
      <c r="AM551" s="17">
        <v>5.8850687509920799E-2</v>
      </c>
      <c r="AN551" s="17"/>
      <c r="AO551" s="17">
        <v>0.15582874024580401</v>
      </c>
      <c r="AP551" s="17">
        <v>0.16588694571074</v>
      </c>
      <c r="AQ551" s="17">
        <v>9.4800079801081502E-2</v>
      </c>
      <c r="AR551" s="17"/>
      <c r="AS551" s="17">
        <v>8.0208268247221798E-2</v>
      </c>
      <c r="AT551" s="17">
        <v>0.10298617963187499</v>
      </c>
      <c r="AU551" s="17">
        <v>0.113215250763487</v>
      </c>
      <c r="AV551" s="17">
        <v>0.11570524227664</v>
      </c>
      <c r="AW551" s="17">
        <v>0.118908463472728</v>
      </c>
      <c r="AX551" s="17">
        <v>0.17572613234217699</v>
      </c>
      <c r="AY551" s="17">
        <v>0.17114723661940501</v>
      </c>
      <c r="AZ551" s="17">
        <v>0.121269039532511</v>
      </c>
      <c r="BA551" s="17">
        <v>0.14030641204320199</v>
      </c>
      <c r="BB551" s="17">
        <v>0.101099508387559</v>
      </c>
      <c r="BC551" s="17">
        <v>0.25768031128040397</v>
      </c>
      <c r="BD551" s="17">
        <v>0.18903121158678701</v>
      </c>
      <c r="BE551" s="17">
        <v>0.25356446880266797</v>
      </c>
      <c r="BF551" s="17">
        <v>0.19518758511057599</v>
      </c>
      <c r="BG551" s="17">
        <v>0.25977081324587398</v>
      </c>
    </row>
    <row r="552" spans="2:59" x14ac:dyDescent="0.35">
      <c r="B552" t="s">
        <v>260</v>
      </c>
      <c r="C552" s="17">
        <v>0.234157844751363</v>
      </c>
      <c r="D552" s="17">
        <v>0.25408641931210602</v>
      </c>
      <c r="E552" s="17">
        <v>0.21655742750603099</v>
      </c>
      <c r="F552" s="17"/>
      <c r="G552" s="17">
        <v>0.20126614198514001</v>
      </c>
      <c r="H552" s="17">
        <v>0.219993711559582</v>
      </c>
      <c r="I552" s="17">
        <v>0.29604919900316101</v>
      </c>
      <c r="J552" s="17">
        <v>0.23956280466543201</v>
      </c>
      <c r="K552" s="17">
        <v>0.18847699607035501</v>
      </c>
      <c r="L552" s="17">
        <v>0.241453615164962</v>
      </c>
      <c r="M552" s="17"/>
      <c r="N552" s="17">
        <v>0.25195463754347502</v>
      </c>
      <c r="O552" s="17">
        <v>0.195283939690236</v>
      </c>
      <c r="P552" s="17">
        <v>0.27468386562760699</v>
      </c>
      <c r="Q552" s="17">
        <v>0.232461456809929</v>
      </c>
      <c r="R552" s="17">
        <v>0.189645710629785</v>
      </c>
      <c r="S552" s="17"/>
      <c r="T552" s="17">
        <v>0.23813680915400401</v>
      </c>
      <c r="U552" s="17">
        <v>0.23315580726121099</v>
      </c>
      <c r="V552" s="17"/>
      <c r="W552" s="17">
        <v>0.24692307673335001</v>
      </c>
      <c r="X552" s="17">
        <v>0.22865158859068199</v>
      </c>
      <c r="Y552" s="17"/>
      <c r="Z552" s="17">
        <v>0.182460583640665</v>
      </c>
      <c r="AA552" s="17">
        <v>0.280347689536314</v>
      </c>
      <c r="AB552" s="17">
        <v>0.282749462119045</v>
      </c>
      <c r="AC552" s="17"/>
      <c r="AD552" s="17">
        <v>0.24727328870756099</v>
      </c>
      <c r="AE552" s="17">
        <v>0.20953718725126999</v>
      </c>
      <c r="AF552" s="17"/>
      <c r="AG552" s="17">
        <v>0.255549234058564</v>
      </c>
      <c r="AH552" s="17">
        <v>0.25132035344251202</v>
      </c>
      <c r="AI552" s="17">
        <v>0.21325130474613399</v>
      </c>
      <c r="AJ552" s="17"/>
      <c r="AK552" s="17">
        <v>0.226342718349067</v>
      </c>
      <c r="AL552" s="17">
        <v>0.25485779189157798</v>
      </c>
      <c r="AM552" s="17">
        <v>0.19700573090690199</v>
      </c>
      <c r="AN552" s="17"/>
      <c r="AO552" s="17">
        <v>0.20794483348089299</v>
      </c>
      <c r="AP552" s="17">
        <v>0.22769865110682</v>
      </c>
      <c r="AQ552" s="17">
        <v>0.24625349789478401</v>
      </c>
      <c r="AR552" s="17"/>
      <c r="AS552" s="17">
        <v>0.29613841054627299</v>
      </c>
      <c r="AT552" s="17">
        <v>0.28271166433075201</v>
      </c>
      <c r="AU552" s="17">
        <v>0.160428912673408</v>
      </c>
      <c r="AV552" s="17">
        <v>0.25873827234880598</v>
      </c>
      <c r="AW552" s="17">
        <v>0.16498495844546701</v>
      </c>
      <c r="AX552" s="17">
        <v>0.24929720442546899</v>
      </c>
      <c r="AY552" s="17">
        <v>0.24322893142001001</v>
      </c>
      <c r="AZ552" s="17">
        <v>0.284432897997626</v>
      </c>
      <c r="BA552" s="17">
        <v>0.35024594549766802</v>
      </c>
      <c r="BB552" s="17">
        <v>0.17447912944667901</v>
      </c>
      <c r="BC552" s="17">
        <v>0.198937262705047</v>
      </c>
      <c r="BD552" s="17">
        <v>0.27780070219693698</v>
      </c>
      <c r="BE552" s="17">
        <v>0.14006506038908101</v>
      </c>
      <c r="BF552" s="17">
        <v>0.21330662920985399</v>
      </c>
      <c r="BG552" s="17">
        <v>0.15379120284540501</v>
      </c>
    </row>
    <row r="553" spans="2:59" x14ac:dyDescent="0.35">
      <c r="B553" t="s">
        <v>261</v>
      </c>
      <c r="C553" s="17">
        <v>5.9184160767821098E-2</v>
      </c>
      <c r="D553" s="17">
        <v>7.5626484516258502E-2</v>
      </c>
      <c r="E553" s="17">
        <v>4.2050678177303798E-2</v>
      </c>
      <c r="F553" s="17"/>
      <c r="G553" s="17">
        <v>5.7916568029806999E-2</v>
      </c>
      <c r="H553" s="17">
        <v>4.3661765680073898E-2</v>
      </c>
      <c r="I553" s="17">
        <v>3.9415346265593197E-2</v>
      </c>
      <c r="J553" s="17">
        <v>7.2581372099000702E-2</v>
      </c>
      <c r="K553" s="17">
        <v>7.4789123827953399E-2</v>
      </c>
      <c r="L553" s="17">
        <v>5.8399296145115701E-2</v>
      </c>
      <c r="M553" s="17"/>
      <c r="N553" s="17">
        <v>3.5288817200243502E-2</v>
      </c>
      <c r="O553" s="17">
        <v>0.101505487713679</v>
      </c>
      <c r="P553" s="17">
        <v>3.3238808677321999E-2</v>
      </c>
      <c r="Q553" s="17">
        <v>7.83548055161329E-2</v>
      </c>
      <c r="R553" s="17">
        <v>4.8912742535155602E-2</v>
      </c>
      <c r="S553" s="17"/>
      <c r="T553" s="17">
        <v>4.2990516415239398E-2</v>
      </c>
      <c r="U553" s="17">
        <v>6.3262266802823403E-2</v>
      </c>
      <c r="V553" s="17"/>
      <c r="W553" s="17">
        <v>6.4582910633754598E-2</v>
      </c>
      <c r="X553" s="17">
        <v>5.6182754963231198E-2</v>
      </c>
      <c r="Y553" s="17"/>
      <c r="Z553" s="17">
        <v>7.0302525811551803E-2</v>
      </c>
      <c r="AA553" s="17">
        <v>6.02832527947086E-2</v>
      </c>
      <c r="AB553" s="17">
        <v>5.35423041218962E-2</v>
      </c>
      <c r="AC553" s="17"/>
      <c r="AD553" s="17">
        <v>4.9373995613395699E-2</v>
      </c>
      <c r="AE553" s="17">
        <v>7.7600061677702198E-2</v>
      </c>
      <c r="AF553" s="17"/>
      <c r="AG553" s="17">
        <v>5.01767312904993E-2</v>
      </c>
      <c r="AH553" s="17">
        <v>5.5718208395426801E-2</v>
      </c>
      <c r="AI553" s="17">
        <v>6.9049020292742805E-2</v>
      </c>
      <c r="AJ553" s="17"/>
      <c r="AK553" s="17">
        <v>3.3238920651144199E-2</v>
      </c>
      <c r="AL553" s="17">
        <v>4.7987760314974703E-2</v>
      </c>
      <c r="AM553" s="17">
        <v>0.154970011651895</v>
      </c>
      <c r="AN553" s="17"/>
      <c r="AO553" s="17">
        <v>1.7971943779195601E-2</v>
      </c>
      <c r="AP553" s="17">
        <v>4.12307637086822E-2</v>
      </c>
      <c r="AQ553" s="17">
        <v>8.8721607870479294E-2</v>
      </c>
      <c r="AR553" s="17"/>
      <c r="AS553" s="17">
        <v>5.1249948491425799E-2</v>
      </c>
      <c r="AT553" s="17">
        <v>2.1564711724097199E-2</v>
      </c>
      <c r="AU553" s="17">
        <v>7.9288003865759404E-2</v>
      </c>
      <c r="AV553" s="17">
        <v>6.4496698305884795E-2</v>
      </c>
      <c r="AW553" s="17">
        <v>7.6663973363310198E-2</v>
      </c>
      <c r="AX553" s="17">
        <v>7.2849012591474999E-2</v>
      </c>
      <c r="AY553" s="17">
        <v>5.8701640210989003E-2</v>
      </c>
      <c r="AZ553" s="17">
        <v>7.5737824663353395E-2</v>
      </c>
      <c r="BA553" s="17">
        <v>7.1191690109301403E-2</v>
      </c>
      <c r="BB553" s="17">
        <v>5.9410756179539503E-2</v>
      </c>
      <c r="BC553" s="17">
        <v>1.04091269038243E-2</v>
      </c>
      <c r="BD553" s="17">
        <v>0</v>
      </c>
      <c r="BE553" s="17">
        <v>7.6979264890075394E-2</v>
      </c>
      <c r="BF553" s="17">
        <v>0.106226107991202</v>
      </c>
      <c r="BG553" s="17">
        <v>3.1093730353649599E-2</v>
      </c>
    </row>
    <row r="554" spans="2:59" x14ac:dyDescent="0.35">
      <c r="B554" t="s">
        <v>262</v>
      </c>
      <c r="C554" s="17">
        <v>5.4636892566040499E-2</v>
      </c>
      <c r="D554" s="17">
        <v>7.1942957589868406E-2</v>
      </c>
      <c r="E554" s="17">
        <v>3.8739958785110697E-2</v>
      </c>
      <c r="F554" s="17"/>
      <c r="G554" s="17">
        <v>2.8367068307786798E-2</v>
      </c>
      <c r="H554" s="17">
        <v>6.3074199302483105E-2</v>
      </c>
      <c r="I554" s="17">
        <v>6.8362717463887904E-2</v>
      </c>
      <c r="J554" s="17">
        <v>8.2561942217953405E-2</v>
      </c>
      <c r="K554" s="17">
        <v>3.0650317888408701E-2</v>
      </c>
      <c r="L554" s="17">
        <v>4.6896244266211501E-2</v>
      </c>
      <c r="M554" s="17"/>
      <c r="N554" s="17">
        <v>3.4841325441309398E-2</v>
      </c>
      <c r="O554" s="17">
        <v>5.6930089127760403E-2</v>
      </c>
      <c r="P554" s="17">
        <v>2.4132825844238599E-2</v>
      </c>
      <c r="Q554" s="17">
        <v>9.1744185499341199E-2</v>
      </c>
      <c r="R554" s="17">
        <v>7.6706756206228896E-2</v>
      </c>
      <c r="S554" s="17"/>
      <c r="T554" s="17">
        <v>7.9906460837094406E-2</v>
      </c>
      <c r="U554" s="17">
        <v>4.8273162659149202E-2</v>
      </c>
      <c r="V554" s="17"/>
      <c r="W554" s="17">
        <v>5.7529166727765702E-2</v>
      </c>
      <c r="X554" s="17">
        <v>5.5757444525913198E-2</v>
      </c>
      <c r="Y554" s="17"/>
      <c r="Z554" s="17">
        <v>2.82860470376699E-2</v>
      </c>
      <c r="AA554" s="17">
        <v>3.6141776078784597E-2</v>
      </c>
      <c r="AB554" s="17">
        <v>8.0852917759911602E-2</v>
      </c>
      <c r="AC554" s="17"/>
      <c r="AD554" s="17">
        <v>5.5545865635878197E-2</v>
      </c>
      <c r="AE554" s="17">
        <v>5.2930544332307601E-2</v>
      </c>
      <c r="AF554" s="17"/>
      <c r="AG554" s="17">
        <v>8.0259135562252004E-2</v>
      </c>
      <c r="AH554" s="17">
        <v>2.8143624894409601E-2</v>
      </c>
      <c r="AI554" s="17">
        <v>7.1439252045184698E-2</v>
      </c>
      <c r="AJ554" s="17"/>
      <c r="AK554" s="17">
        <v>1.94842503849674E-2</v>
      </c>
      <c r="AL554" s="17">
        <v>3.6980056477642201E-2</v>
      </c>
      <c r="AM554" s="17">
        <v>0.19785165535562299</v>
      </c>
      <c r="AN554" s="17"/>
      <c r="AO554" s="17">
        <v>2.6949393243629799E-2</v>
      </c>
      <c r="AP554" s="17">
        <v>1.8897051912927901E-2</v>
      </c>
      <c r="AQ554" s="17">
        <v>0.106802030543623</v>
      </c>
      <c r="AR554" s="17"/>
      <c r="AS554" s="17">
        <v>5.0795788348062601E-2</v>
      </c>
      <c r="AT554" s="17">
        <v>5.6667239036516603E-2</v>
      </c>
      <c r="AU554" s="17">
        <v>5.89110719800656E-2</v>
      </c>
      <c r="AV554" s="17">
        <v>3.2096493943008897E-2</v>
      </c>
      <c r="AW554" s="17">
        <v>8.9128445297633002E-2</v>
      </c>
      <c r="AX554" s="17">
        <v>4.6049023905056399E-2</v>
      </c>
      <c r="AY554" s="17">
        <v>5.3374120755488703E-2</v>
      </c>
      <c r="AZ554" s="17">
        <v>6.9555131716795102E-2</v>
      </c>
      <c r="BA554" s="17">
        <v>4.1385921920350899E-2</v>
      </c>
      <c r="BB554" s="17">
        <v>2.5916618404654999E-2</v>
      </c>
      <c r="BC554" s="17">
        <v>1.06608419154575E-2</v>
      </c>
      <c r="BD554" s="17">
        <v>6.0494362613667002E-2</v>
      </c>
      <c r="BE554" s="17">
        <v>3.83244711498456E-2</v>
      </c>
      <c r="BF554" s="17">
        <v>7.4860312531050605E-2</v>
      </c>
      <c r="BG554" s="17">
        <v>0.105647138158415</v>
      </c>
    </row>
    <row r="555" spans="2:59" x14ac:dyDescent="0.35">
      <c r="B555" t="s">
        <v>263</v>
      </c>
      <c r="C555" s="17">
        <v>0.25503119674964603</v>
      </c>
      <c r="D555" s="17">
        <v>0.209103048560695</v>
      </c>
      <c r="E555" s="17">
        <v>0.298867755584802</v>
      </c>
      <c r="F555" s="17"/>
      <c r="G555" s="17">
        <v>0.24657516159230899</v>
      </c>
      <c r="H555" s="17">
        <v>0.19515907128385901</v>
      </c>
      <c r="I555" s="17">
        <v>0.29653208641106399</v>
      </c>
      <c r="J555" s="17">
        <v>0.21610919815903501</v>
      </c>
      <c r="K555" s="17">
        <v>0.28916170529919499</v>
      </c>
      <c r="L555" s="17">
        <v>0.267828514085379</v>
      </c>
      <c r="M555" s="17"/>
      <c r="N555" s="17">
        <v>0.30518619856697399</v>
      </c>
      <c r="O555" s="17">
        <v>0.24810512304238799</v>
      </c>
      <c r="P555" s="17">
        <v>0.27126894879056801</v>
      </c>
      <c r="Q555" s="17">
        <v>0.198683041625831</v>
      </c>
      <c r="R555" s="17">
        <v>0.23293283117595701</v>
      </c>
      <c r="S555" s="17"/>
      <c r="T555" s="17">
        <v>0.20820609959171801</v>
      </c>
      <c r="U555" s="17">
        <v>0.26682333613171599</v>
      </c>
      <c r="V555" s="17"/>
      <c r="W555" s="17">
        <v>0.19499247290312499</v>
      </c>
      <c r="X555" s="17">
        <v>0.28507038651262201</v>
      </c>
      <c r="Y555" s="17"/>
      <c r="Z555" s="17">
        <v>0.28539272950300398</v>
      </c>
      <c r="AA555" s="17">
        <v>0.23163866613335499</v>
      </c>
      <c r="AB555" s="17">
        <v>0.22196408051008301</v>
      </c>
      <c r="AC555" s="17"/>
      <c r="AD555" s="17">
        <v>0.23956489653184401</v>
      </c>
      <c r="AE555" s="17">
        <v>0.28406494366113899</v>
      </c>
      <c r="AF555" s="17"/>
      <c r="AG555" s="17">
        <v>0.17211130708931799</v>
      </c>
      <c r="AH555" s="17">
        <v>0.22570399253272999</v>
      </c>
      <c r="AI555" s="17">
        <v>0.303498459362952</v>
      </c>
      <c r="AJ555" s="17"/>
      <c r="AK555" s="17">
        <v>0.267796802719661</v>
      </c>
      <c r="AL555" s="17">
        <v>0.25142582067980501</v>
      </c>
      <c r="AM555" s="17">
        <v>0.242174365129706</v>
      </c>
      <c r="AN555" s="17"/>
      <c r="AO555" s="17">
        <v>0.18322233009212899</v>
      </c>
      <c r="AP555" s="17">
        <v>0.27319336313977999</v>
      </c>
      <c r="AQ555" s="17">
        <v>0.245821976879081</v>
      </c>
      <c r="AR555" s="17"/>
      <c r="AS555" s="17">
        <v>0.20539727987488501</v>
      </c>
      <c r="AT555" s="17">
        <v>0.33960616689697798</v>
      </c>
      <c r="AU555" s="17">
        <v>0.33366407658724001</v>
      </c>
      <c r="AV555" s="17">
        <v>0.29447569845705601</v>
      </c>
      <c r="AW555" s="17">
        <v>0.22095839375906301</v>
      </c>
      <c r="AX555" s="17">
        <v>0.26859457445361201</v>
      </c>
      <c r="AY555" s="17">
        <v>0.201560352427199</v>
      </c>
      <c r="AZ555" s="17">
        <v>0.22103319866707999</v>
      </c>
      <c r="BA555" s="17">
        <v>0.14812379531632999</v>
      </c>
      <c r="BB555" s="17">
        <v>0.31357610591049601</v>
      </c>
      <c r="BC555" s="17">
        <v>0.213787188043362</v>
      </c>
      <c r="BD555" s="17">
        <v>0.29345102585694599</v>
      </c>
      <c r="BE555" s="17">
        <v>7.7322490657569395E-2</v>
      </c>
      <c r="BF555" s="17">
        <v>0.31691394436234699</v>
      </c>
      <c r="BG555" s="17">
        <v>0.206840537441775</v>
      </c>
    </row>
    <row r="556" spans="2:59" x14ac:dyDescent="0.35">
      <c r="B556" t="s">
        <v>264</v>
      </c>
      <c r="C556" s="17">
        <v>0.22457512908130101</v>
      </c>
      <c r="D556" s="17">
        <v>0.20891669347665001</v>
      </c>
      <c r="E556" s="17">
        <v>0.240087473919882</v>
      </c>
      <c r="F556" s="17"/>
      <c r="G556" s="17">
        <v>0.196214871585247</v>
      </c>
      <c r="H556" s="17">
        <v>0.19864949952483099</v>
      </c>
      <c r="I556" s="17">
        <v>0.181377288379104</v>
      </c>
      <c r="J556" s="17">
        <v>0.25393786984003502</v>
      </c>
      <c r="K556" s="17">
        <v>0.248449580126299</v>
      </c>
      <c r="L556" s="17">
        <v>0.23313488428641199</v>
      </c>
      <c r="M556" s="17"/>
      <c r="N556" s="17">
        <v>0.22477831524369701</v>
      </c>
      <c r="O556" s="17">
        <v>0.21938044253095801</v>
      </c>
      <c r="P556" s="17">
        <v>0.20189831287242299</v>
      </c>
      <c r="Q556" s="17">
        <v>0.239494519686197</v>
      </c>
      <c r="R556" s="17">
        <v>0.24328761699062301</v>
      </c>
      <c r="S556" s="17"/>
      <c r="T556" s="17">
        <v>0.189896517652939</v>
      </c>
      <c r="U556" s="17">
        <v>0.23330837352413999</v>
      </c>
      <c r="V556" s="17"/>
      <c r="W556" s="17">
        <v>0.20128443466490101</v>
      </c>
      <c r="X556" s="17">
        <v>0.23231786302482199</v>
      </c>
      <c r="Y556" s="17"/>
      <c r="Z556" s="17">
        <v>0.248772119612098</v>
      </c>
      <c r="AA556" s="17">
        <v>0.17935125057802601</v>
      </c>
      <c r="AB556" s="17">
        <v>0.18868026210693301</v>
      </c>
      <c r="AC556" s="17"/>
      <c r="AD556" s="17">
        <v>0.204321539147064</v>
      </c>
      <c r="AE556" s="17">
        <v>0.26259570258102499</v>
      </c>
      <c r="AF556" s="17"/>
      <c r="AG556" s="17">
        <v>0.18573011700040301</v>
      </c>
      <c r="AH556" s="17">
        <v>0.22761169829710301</v>
      </c>
      <c r="AI556" s="17">
        <v>0.21593486952750299</v>
      </c>
      <c r="AJ556" s="17"/>
      <c r="AK556" s="17">
        <v>0.209538280063996</v>
      </c>
      <c r="AL556" s="17">
        <v>0.23927955813884699</v>
      </c>
      <c r="AM556" s="17">
        <v>0.14010355424231799</v>
      </c>
      <c r="AN556" s="17"/>
      <c r="AO556" s="17">
        <v>0.18590089508088301</v>
      </c>
      <c r="AP556" s="17">
        <v>0.239186407949534</v>
      </c>
      <c r="AQ556" s="17">
        <v>0.195392563182648</v>
      </c>
      <c r="AR556" s="17"/>
      <c r="AS556" s="17">
        <v>0.26986417399020401</v>
      </c>
      <c r="AT556" s="17">
        <v>0.15451821875042601</v>
      </c>
      <c r="AU556" s="17">
        <v>0.22315848043928699</v>
      </c>
      <c r="AV556" s="17">
        <v>0.21110980117853501</v>
      </c>
      <c r="AW556" s="17">
        <v>0.30268772637366198</v>
      </c>
      <c r="AX556" s="17">
        <v>0.17850438998912699</v>
      </c>
      <c r="AY556" s="17">
        <v>0.23667967638786999</v>
      </c>
      <c r="AZ556" s="17">
        <v>0.204908700636458</v>
      </c>
      <c r="BA556" s="17">
        <v>0.22126335742015801</v>
      </c>
      <c r="BB556" s="17">
        <v>0.246097725418989</v>
      </c>
      <c r="BC556" s="17">
        <v>0.21191350681110799</v>
      </c>
      <c r="BD556" s="17">
        <v>0.112466963812947</v>
      </c>
      <c r="BE556" s="17">
        <v>0.20634113076659699</v>
      </c>
      <c r="BF556" s="17">
        <v>9.3505420794969707E-2</v>
      </c>
      <c r="BG556" s="17">
        <v>9.6711143665077007E-2</v>
      </c>
    </row>
    <row r="557" spans="2:59" x14ac:dyDescent="0.3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row>
    <row r="558" spans="2:59" x14ac:dyDescent="0.35">
      <c r="B558" s="6" t="s">
        <v>268</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row>
    <row r="559" spans="2:59" x14ac:dyDescent="0.35">
      <c r="B559" s="24" t="s">
        <v>86</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row>
    <row r="560" spans="2:59" x14ac:dyDescent="0.35">
      <c r="B560" t="s">
        <v>258</v>
      </c>
      <c r="C560" s="17">
        <v>5.52116142648688E-2</v>
      </c>
      <c r="D560" s="17">
        <v>7.3517235869627606E-2</v>
      </c>
      <c r="E560" s="17">
        <v>3.8385878679665503E-2</v>
      </c>
      <c r="F560" s="17"/>
      <c r="G560" s="17">
        <v>9.0670171428396396E-2</v>
      </c>
      <c r="H560" s="17">
        <v>0.115753268443722</v>
      </c>
      <c r="I560" s="17">
        <v>3.57602410000359E-2</v>
      </c>
      <c r="J560" s="17">
        <v>2.6858815394117701E-2</v>
      </c>
      <c r="K560" s="17">
        <v>3.8438543982736197E-2</v>
      </c>
      <c r="L560" s="17">
        <v>5.7635194924903703E-2</v>
      </c>
      <c r="M560" s="17"/>
      <c r="N560" s="17">
        <v>4.9767327427995799E-2</v>
      </c>
      <c r="O560" s="17">
        <v>6.5073581087785895E-2</v>
      </c>
      <c r="P560" s="17">
        <v>8.6412306648373099E-2</v>
      </c>
      <c r="Q560" s="17">
        <v>3.9302501252364799E-2</v>
      </c>
      <c r="R560" s="17">
        <v>2.7584395816975499E-2</v>
      </c>
      <c r="S560" s="17"/>
      <c r="T560" s="17">
        <v>9.1135790832682403E-2</v>
      </c>
      <c r="U560" s="17">
        <v>4.61646944935123E-2</v>
      </c>
      <c r="V560" s="17"/>
      <c r="W560" s="17">
        <v>6.8289064587965104E-2</v>
      </c>
      <c r="X560" s="17">
        <v>4.9347477967243501E-2</v>
      </c>
      <c r="Y560" s="17"/>
      <c r="Z560" s="17">
        <v>5.8463356695755801E-2</v>
      </c>
      <c r="AA560" s="17">
        <v>5.6279977680323598E-2</v>
      </c>
      <c r="AB560" s="17">
        <v>6.0891435648222199E-2</v>
      </c>
      <c r="AC560" s="17"/>
      <c r="AD560" s="17">
        <v>6.1771780802357103E-2</v>
      </c>
      <c r="AE560" s="17">
        <v>4.2896696523427598E-2</v>
      </c>
      <c r="AF560" s="17"/>
      <c r="AG560" s="17">
        <v>0.202422102340438</v>
      </c>
      <c r="AH560" s="17">
        <v>4.9843623748004599E-2</v>
      </c>
      <c r="AI560" s="17">
        <v>2.4204515329501498E-2</v>
      </c>
      <c r="AJ560" s="17"/>
      <c r="AK560" s="17">
        <v>0.110458948161141</v>
      </c>
      <c r="AL560" s="17">
        <v>4.2868728925999501E-2</v>
      </c>
      <c r="AM560" s="17">
        <v>0</v>
      </c>
      <c r="AN560" s="17"/>
      <c r="AO560" s="17">
        <v>0.28301493219101997</v>
      </c>
      <c r="AP560" s="17">
        <v>5.5933475918133801E-2</v>
      </c>
      <c r="AQ560" s="17">
        <v>2.0957607694333399E-2</v>
      </c>
      <c r="AR560" s="17"/>
      <c r="AS560" s="17">
        <v>4.14476179513312E-2</v>
      </c>
      <c r="AT560" s="17">
        <v>6.6143480559482395E-2</v>
      </c>
      <c r="AU560" s="17">
        <v>4.7033469188878699E-2</v>
      </c>
      <c r="AV560" s="17">
        <v>7.19243980573359E-2</v>
      </c>
      <c r="AW560" s="17">
        <v>3.6007707251811197E-2</v>
      </c>
      <c r="AX560" s="17">
        <v>4.30844896914662E-2</v>
      </c>
      <c r="AY560" s="17">
        <v>9.8232462581814908E-3</v>
      </c>
      <c r="AZ560" s="17">
        <v>3.8359571420826299E-2</v>
      </c>
      <c r="BA560" s="17">
        <v>1.3287751551120599E-2</v>
      </c>
      <c r="BB560" s="17">
        <v>8.7399866761445094E-2</v>
      </c>
      <c r="BC560" s="17">
        <v>0.14984637928268901</v>
      </c>
      <c r="BD560" s="17">
        <v>0.107367299036796</v>
      </c>
      <c r="BE560" s="17">
        <v>0.15938343441127001</v>
      </c>
      <c r="BF560" s="17">
        <v>4.4750468383038797E-2</v>
      </c>
      <c r="BG560" s="17">
        <v>7.8664461978939906E-2</v>
      </c>
    </row>
    <row r="561" spans="2:59" x14ac:dyDescent="0.35">
      <c r="B561" t="s">
        <v>259</v>
      </c>
      <c r="C561" s="17">
        <v>0.22897835829369501</v>
      </c>
      <c r="D561" s="17">
        <v>0.21775427913222101</v>
      </c>
      <c r="E561" s="17">
        <v>0.23831794494779501</v>
      </c>
      <c r="F561" s="17"/>
      <c r="G561" s="17">
        <v>0.21938054394050899</v>
      </c>
      <c r="H561" s="17">
        <v>0.25504103706529002</v>
      </c>
      <c r="I561" s="17">
        <v>0.16439218539363501</v>
      </c>
      <c r="J561" s="17">
        <v>0.19263895978922299</v>
      </c>
      <c r="K561" s="17">
        <v>0.210443073438036</v>
      </c>
      <c r="L561" s="17">
        <v>0.29129854210346201</v>
      </c>
      <c r="M561" s="17"/>
      <c r="N561" s="17">
        <v>0.237649635755976</v>
      </c>
      <c r="O561" s="17">
        <v>0.191617325624452</v>
      </c>
      <c r="P561" s="17">
        <v>0.243001912600181</v>
      </c>
      <c r="Q561" s="17">
        <v>0.21019870370100599</v>
      </c>
      <c r="R561" s="17">
        <v>0.28899946175239399</v>
      </c>
      <c r="S561" s="17"/>
      <c r="T561" s="17">
        <v>0.24067873100466</v>
      </c>
      <c r="U561" s="17">
        <v>0.22603180966477199</v>
      </c>
      <c r="V561" s="17"/>
      <c r="W561" s="17">
        <v>0.26154352937602399</v>
      </c>
      <c r="X561" s="17">
        <v>0.21047242922645701</v>
      </c>
      <c r="Y561" s="17"/>
      <c r="Z561" s="17">
        <v>0.25651726598254798</v>
      </c>
      <c r="AA561" s="17">
        <v>0.25230406074661399</v>
      </c>
      <c r="AB561" s="17">
        <v>0.23102284499096501</v>
      </c>
      <c r="AC561" s="17"/>
      <c r="AD561" s="17">
        <v>0.25030504936042097</v>
      </c>
      <c r="AE561" s="17">
        <v>0.18894333102982599</v>
      </c>
      <c r="AF561" s="17"/>
      <c r="AG561" s="17">
        <v>0.26037912395214602</v>
      </c>
      <c r="AH561" s="17">
        <v>0.31442245004088698</v>
      </c>
      <c r="AI561" s="17">
        <v>0.155448811502201</v>
      </c>
      <c r="AJ561" s="17"/>
      <c r="AK561" s="17">
        <v>0.28623764516870298</v>
      </c>
      <c r="AL561" s="17">
        <v>0.24362598672719399</v>
      </c>
      <c r="AM561" s="17">
        <v>0.111740716430033</v>
      </c>
      <c r="AN561" s="17"/>
      <c r="AO561" s="17">
        <v>0.34629596393322498</v>
      </c>
      <c r="AP561" s="17">
        <v>0.27670904216277697</v>
      </c>
      <c r="AQ561" s="17">
        <v>0.16162015030840099</v>
      </c>
      <c r="AR561" s="17"/>
      <c r="AS561" s="17">
        <v>0.110947988241293</v>
      </c>
      <c r="AT561" s="17">
        <v>0.20659781980700401</v>
      </c>
      <c r="AU561" s="17">
        <v>0.19836735816218801</v>
      </c>
      <c r="AV561" s="17">
        <v>0.198385407638454</v>
      </c>
      <c r="AW561" s="17">
        <v>0.20308191375231699</v>
      </c>
      <c r="AX561" s="17">
        <v>0.18834925259344601</v>
      </c>
      <c r="AY561" s="17">
        <v>0.30381328695160897</v>
      </c>
      <c r="AZ561" s="17">
        <v>0.27066518618252999</v>
      </c>
      <c r="BA561" s="17">
        <v>0.407751496289457</v>
      </c>
      <c r="BB561" s="17">
        <v>0.24020794655949601</v>
      </c>
      <c r="BC561" s="17">
        <v>0.24385363761225501</v>
      </c>
      <c r="BD561" s="17">
        <v>0.274265808749935</v>
      </c>
      <c r="BE561" s="17">
        <v>0.45743732654029401</v>
      </c>
      <c r="BF561" s="17">
        <v>0.19973152878617201</v>
      </c>
      <c r="BG561" s="17">
        <v>0.47506010812482902</v>
      </c>
    </row>
    <row r="562" spans="2:59" x14ac:dyDescent="0.35">
      <c r="B562" t="s">
        <v>260</v>
      </c>
      <c r="C562" s="17">
        <v>0.30888965200128599</v>
      </c>
      <c r="D562" s="17">
        <v>0.32155254634764902</v>
      </c>
      <c r="E562" s="17">
        <v>0.298365700921217</v>
      </c>
      <c r="F562" s="17"/>
      <c r="G562" s="17">
        <v>0.32788295982147603</v>
      </c>
      <c r="H562" s="17">
        <v>0.27190372725544998</v>
      </c>
      <c r="I562" s="17">
        <v>0.35879162326060199</v>
      </c>
      <c r="J562" s="17">
        <v>0.279612124494932</v>
      </c>
      <c r="K562" s="17">
        <v>0.30704503539035499</v>
      </c>
      <c r="L562" s="17">
        <v>0.31422866089986401</v>
      </c>
      <c r="M562" s="17"/>
      <c r="N562" s="17">
        <v>0.28447075142531902</v>
      </c>
      <c r="O562" s="17">
        <v>0.37592763060989898</v>
      </c>
      <c r="P562" s="17">
        <v>0.34477175870316801</v>
      </c>
      <c r="Q562" s="17">
        <v>0.28872745118858401</v>
      </c>
      <c r="R562" s="17">
        <v>0.225648593568988</v>
      </c>
      <c r="S562" s="17"/>
      <c r="T562" s="17">
        <v>0.294333204284278</v>
      </c>
      <c r="U562" s="17">
        <v>0.31255545668307599</v>
      </c>
      <c r="V562" s="17"/>
      <c r="W562" s="17">
        <v>0.292952918249129</v>
      </c>
      <c r="X562" s="17">
        <v>0.31667074375878101</v>
      </c>
      <c r="Y562" s="17"/>
      <c r="Z562" s="17">
        <v>0.29324257212080801</v>
      </c>
      <c r="AA562" s="17">
        <v>0.35646475348770801</v>
      </c>
      <c r="AB562" s="17">
        <v>0.30333999121460897</v>
      </c>
      <c r="AC562" s="17"/>
      <c r="AD562" s="17">
        <v>0.31128727692976899</v>
      </c>
      <c r="AE562" s="17">
        <v>0.30438876721423702</v>
      </c>
      <c r="AF562" s="17"/>
      <c r="AG562" s="17">
        <v>0.25932899021324302</v>
      </c>
      <c r="AH562" s="17">
        <v>0.34487416970838503</v>
      </c>
      <c r="AI562" s="17">
        <v>0.29137936382024399</v>
      </c>
      <c r="AJ562" s="17"/>
      <c r="AK562" s="17">
        <v>0.28927603162748999</v>
      </c>
      <c r="AL562" s="17">
        <v>0.32276968068655598</v>
      </c>
      <c r="AM562" s="17">
        <v>0.31507741430077602</v>
      </c>
      <c r="AN562" s="17"/>
      <c r="AO562" s="17">
        <v>0.15352139901591899</v>
      </c>
      <c r="AP562" s="17">
        <v>0.341017780704165</v>
      </c>
      <c r="AQ562" s="17">
        <v>0.29538235824784298</v>
      </c>
      <c r="AR562" s="17"/>
      <c r="AS562" s="17">
        <v>0.43218087785802201</v>
      </c>
      <c r="AT562" s="17">
        <v>0.37116864469517802</v>
      </c>
      <c r="AU562" s="17">
        <v>0.22521491784088599</v>
      </c>
      <c r="AV562" s="17">
        <v>0.20688879934184001</v>
      </c>
      <c r="AW562" s="17">
        <v>0.392877715379224</v>
      </c>
      <c r="AX562" s="17">
        <v>0.291512949485288</v>
      </c>
      <c r="AY562" s="17">
        <v>0.31608209076411298</v>
      </c>
      <c r="AZ562" s="17">
        <v>0.37385813130208201</v>
      </c>
      <c r="BA562" s="17">
        <v>0.30729575211201299</v>
      </c>
      <c r="BB562" s="17">
        <v>0.30276594386189898</v>
      </c>
      <c r="BC562" s="17">
        <v>0.220687160362188</v>
      </c>
      <c r="BD562" s="17">
        <v>0.27689194908774201</v>
      </c>
      <c r="BE562" s="17">
        <v>0.14006506038908101</v>
      </c>
      <c r="BF562" s="17">
        <v>0.30063965775606399</v>
      </c>
      <c r="BG562" s="17">
        <v>0.21291437274143801</v>
      </c>
    </row>
    <row r="563" spans="2:59" x14ac:dyDescent="0.35">
      <c r="B563" t="s">
        <v>261</v>
      </c>
      <c r="C563" s="17">
        <v>0.12668126713533101</v>
      </c>
      <c r="D563" s="17">
        <v>0.130549775885694</v>
      </c>
      <c r="E563" s="17">
        <v>0.121539411075787</v>
      </c>
      <c r="F563" s="17"/>
      <c r="G563" s="17">
        <v>0.12242740886277099</v>
      </c>
      <c r="H563" s="17">
        <v>6.4373677250937802E-2</v>
      </c>
      <c r="I563" s="17">
        <v>0.103959730913604</v>
      </c>
      <c r="J563" s="17">
        <v>0.142585108849896</v>
      </c>
      <c r="K563" s="17">
        <v>0.14606854432000799</v>
      </c>
      <c r="L563" s="17">
        <v>0.14542544485206399</v>
      </c>
      <c r="M563" s="17"/>
      <c r="N563" s="17">
        <v>0.16553009878330999</v>
      </c>
      <c r="O563" s="17">
        <v>0.10754027679027101</v>
      </c>
      <c r="P563" s="17">
        <v>7.66810257462789E-2</v>
      </c>
      <c r="Q563" s="17">
        <v>0.149396366378449</v>
      </c>
      <c r="R563" s="17">
        <v>0.108214065863964</v>
      </c>
      <c r="S563" s="17"/>
      <c r="T563" s="17">
        <v>0.12812887011624099</v>
      </c>
      <c r="U563" s="17">
        <v>0.126316711861409</v>
      </c>
      <c r="V563" s="17"/>
      <c r="W563" s="17">
        <v>0.156139574054801</v>
      </c>
      <c r="X563" s="17">
        <v>0.111109861431538</v>
      </c>
      <c r="Y563" s="17"/>
      <c r="Z563" s="17">
        <v>0.13343187705415599</v>
      </c>
      <c r="AA563" s="17">
        <v>8.6742552781784693E-2</v>
      </c>
      <c r="AB563" s="17">
        <v>0.16161046098474699</v>
      </c>
      <c r="AC563" s="17"/>
      <c r="AD563" s="17">
        <v>0.136146165040369</v>
      </c>
      <c r="AE563" s="17">
        <v>0.108913511017311</v>
      </c>
      <c r="AF563" s="17"/>
      <c r="AG563" s="17">
        <v>0.137561410322736</v>
      </c>
      <c r="AH563" s="17">
        <v>0.11575407621884801</v>
      </c>
      <c r="AI563" s="17">
        <v>0.142009980133944</v>
      </c>
      <c r="AJ563" s="17"/>
      <c r="AK563" s="17">
        <v>8.9202590240792995E-2</v>
      </c>
      <c r="AL563" s="17">
        <v>0.151414026414259</v>
      </c>
      <c r="AM563" s="17">
        <v>0.125103401889788</v>
      </c>
      <c r="AN563" s="17"/>
      <c r="AO563" s="17">
        <v>0.102738621698968</v>
      </c>
      <c r="AP563" s="17">
        <v>0.10842501290786601</v>
      </c>
      <c r="AQ563" s="17">
        <v>0.15465867660420601</v>
      </c>
      <c r="AR563" s="17"/>
      <c r="AS563" s="17">
        <v>0.10127813332296701</v>
      </c>
      <c r="AT563" s="17">
        <v>0.122669800921355</v>
      </c>
      <c r="AU563" s="17">
        <v>0.105775154202035</v>
      </c>
      <c r="AV563" s="17">
        <v>0.13150099173217999</v>
      </c>
      <c r="AW563" s="17">
        <v>5.1531969064781101E-2</v>
      </c>
      <c r="AX563" s="17">
        <v>0.18738767344160601</v>
      </c>
      <c r="AY563" s="17">
        <v>0.15952036099762501</v>
      </c>
      <c r="AZ563" s="17">
        <v>0.14394415568136901</v>
      </c>
      <c r="BA563" s="17">
        <v>0.16485654005939601</v>
      </c>
      <c r="BB563" s="17">
        <v>0.124877425858029</v>
      </c>
      <c r="BC563" s="17">
        <v>0.226378407400915</v>
      </c>
      <c r="BD563" s="17">
        <v>0.10152648808423299</v>
      </c>
      <c r="BE563" s="17">
        <v>0</v>
      </c>
      <c r="BF563" s="17">
        <v>0.20638062964968601</v>
      </c>
      <c r="BG563" s="17">
        <v>0</v>
      </c>
    </row>
    <row r="564" spans="2:59" x14ac:dyDescent="0.35">
      <c r="B564" t="s">
        <v>262</v>
      </c>
      <c r="C564" s="17">
        <v>0.16099867111996999</v>
      </c>
      <c r="D564" s="17">
        <v>0.189410149543181</v>
      </c>
      <c r="E564" s="17">
        <v>0.135194322296154</v>
      </c>
      <c r="F564" s="17"/>
      <c r="G564" s="17">
        <v>4.4990669913075799E-2</v>
      </c>
      <c r="H564" s="17">
        <v>0.123460511816853</v>
      </c>
      <c r="I564" s="17">
        <v>0.15093690588223099</v>
      </c>
      <c r="J564" s="17">
        <v>0.24937403807733699</v>
      </c>
      <c r="K564" s="17">
        <v>0.196826886170231</v>
      </c>
      <c r="L564" s="17">
        <v>0.135178119038904</v>
      </c>
      <c r="M564" s="17"/>
      <c r="N564" s="17">
        <v>0.14476322296777999</v>
      </c>
      <c r="O564" s="17">
        <v>0.16451826485116</v>
      </c>
      <c r="P564" s="17">
        <v>0.11421704818778899</v>
      </c>
      <c r="Q564" s="17">
        <v>0.199384557326966</v>
      </c>
      <c r="R564" s="17">
        <v>0.19908674913960001</v>
      </c>
      <c r="S564" s="17"/>
      <c r="T564" s="17">
        <v>0.17684490270994299</v>
      </c>
      <c r="U564" s="17">
        <v>0.15700805534058901</v>
      </c>
      <c r="V564" s="17"/>
      <c r="W564" s="17">
        <v>0.14557777685314799</v>
      </c>
      <c r="X564" s="17">
        <v>0.17731390580418099</v>
      </c>
      <c r="Y564" s="17"/>
      <c r="Z564" s="17">
        <v>0.16295911105587901</v>
      </c>
      <c r="AA564" s="17">
        <v>0.14030846126705199</v>
      </c>
      <c r="AB564" s="17">
        <v>0.15024297198376199</v>
      </c>
      <c r="AC564" s="17"/>
      <c r="AD564" s="17">
        <v>0.16186906145508301</v>
      </c>
      <c r="AE564" s="17">
        <v>0.159364751414029</v>
      </c>
      <c r="AF564" s="17"/>
      <c r="AG564" s="17">
        <v>9.3109949349525503E-2</v>
      </c>
      <c r="AH564" s="17">
        <v>7.9064236860851497E-2</v>
      </c>
      <c r="AI564" s="17">
        <v>0.261962124560988</v>
      </c>
      <c r="AJ564" s="17"/>
      <c r="AK564" s="17">
        <v>0.115270102377238</v>
      </c>
      <c r="AL564" s="17">
        <v>0.152598955503669</v>
      </c>
      <c r="AM564" s="17">
        <v>0.31210792426693001</v>
      </c>
      <c r="AN564" s="17"/>
      <c r="AO564" s="17">
        <v>4.7778054493401903E-2</v>
      </c>
      <c r="AP564" s="17">
        <v>0.10648933177584</v>
      </c>
      <c r="AQ564" s="17">
        <v>0.25965768599616601</v>
      </c>
      <c r="AR564" s="17"/>
      <c r="AS564" s="17">
        <v>0.118372399104627</v>
      </c>
      <c r="AT564" s="17">
        <v>0.105152932040061</v>
      </c>
      <c r="AU564" s="17">
        <v>0.28663739776782399</v>
      </c>
      <c r="AV564" s="17">
        <v>0.22808568948034499</v>
      </c>
      <c r="AW564" s="17">
        <v>0.212016054747307</v>
      </c>
      <c r="AX564" s="17">
        <v>0.103575968790924</v>
      </c>
      <c r="AY564" s="17">
        <v>0.13134215759335599</v>
      </c>
      <c r="AZ564" s="17">
        <v>0.13790401672755101</v>
      </c>
      <c r="BA564" s="17">
        <v>5.46736734714715E-2</v>
      </c>
      <c r="BB564" s="17">
        <v>0.204694938262619</v>
      </c>
      <c r="BC564" s="17">
        <v>0</v>
      </c>
      <c r="BD564" s="17">
        <v>0.19725697032197101</v>
      </c>
      <c r="BE564" s="17">
        <v>0.15251894867964799</v>
      </c>
      <c r="BF564" s="17">
        <v>0.24849771542504001</v>
      </c>
      <c r="BG564" s="17">
        <v>0.23336105715479399</v>
      </c>
    </row>
    <row r="565" spans="2:59" x14ac:dyDescent="0.35">
      <c r="B565" t="s">
        <v>263</v>
      </c>
      <c r="C565" s="17">
        <v>2.3060066394270301E-2</v>
      </c>
      <c r="D565" s="17">
        <v>4.9149167677933802E-3</v>
      </c>
      <c r="E565" s="17">
        <v>4.0058777324863099E-2</v>
      </c>
      <c r="F565" s="17"/>
      <c r="G565" s="17">
        <v>3.1261250680125502E-2</v>
      </c>
      <c r="H565" s="17">
        <v>3.3835669429102697E-2</v>
      </c>
      <c r="I565" s="17">
        <v>2.1486215035684601E-2</v>
      </c>
      <c r="J565" s="17">
        <v>2.0756831962071402E-2</v>
      </c>
      <c r="K565" s="17">
        <v>1.23338703165471E-2</v>
      </c>
      <c r="L565" s="17">
        <v>2.48032543599815E-2</v>
      </c>
      <c r="M565" s="17"/>
      <c r="N565" s="17">
        <v>2.8711812174934601E-2</v>
      </c>
      <c r="O565" s="17">
        <v>2.5542727778441701E-2</v>
      </c>
      <c r="P565" s="17">
        <v>1.6418418634743099E-2</v>
      </c>
      <c r="Q565" s="17">
        <v>1.72068285925914E-2</v>
      </c>
      <c r="R565" s="17">
        <v>2.9123215105521599E-2</v>
      </c>
      <c r="S565" s="17"/>
      <c r="T565" s="17">
        <v>8.5263755836744795E-3</v>
      </c>
      <c r="U565" s="17">
        <v>2.67201401191881E-2</v>
      </c>
      <c r="V565" s="17"/>
      <c r="W565" s="17">
        <v>1.8237011661591401E-2</v>
      </c>
      <c r="X565" s="17">
        <v>2.59186422383526E-2</v>
      </c>
      <c r="Y565" s="17"/>
      <c r="Z565" s="17">
        <v>2.90151648497676E-2</v>
      </c>
      <c r="AA565" s="17">
        <v>1.9519487881091601E-2</v>
      </c>
      <c r="AB565" s="17">
        <v>1.5048749973000699E-2</v>
      </c>
      <c r="AC565" s="17"/>
      <c r="AD565" s="17">
        <v>1.72432377310031E-2</v>
      </c>
      <c r="AE565" s="17">
        <v>3.3979570662163602E-2</v>
      </c>
      <c r="AF565" s="17"/>
      <c r="AG565" s="17">
        <v>0</v>
      </c>
      <c r="AH565" s="17">
        <v>2.2491508188165001E-2</v>
      </c>
      <c r="AI565" s="17">
        <v>2.99363641295632E-2</v>
      </c>
      <c r="AJ565" s="17"/>
      <c r="AK565" s="17">
        <v>2.7720622243597799E-2</v>
      </c>
      <c r="AL565" s="17">
        <v>1.5267089499648801E-2</v>
      </c>
      <c r="AM565" s="17">
        <v>3.4335200237429399E-2</v>
      </c>
      <c r="AN565" s="17"/>
      <c r="AO565" s="17">
        <v>0</v>
      </c>
      <c r="AP565" s="17">
        <v>2.8871819009152699E-2</v>
      </c>
      <c r="AQ565" s="17">
        <v>1.8844990971162899E-2</v>
      </c>
      <c r="AR565" s="17"/>
      <c r="AS565" s="17">
        <v>4.7698605508739597E-2</v>
      </c>
      <c r="AT565" s="17">
        <v>1.36920295332346E-2</v>
      </c>
      <c r="AU565" s="17">
        <v>0</v>
      </c>
      <c r="AV565" s="17">
        <v>4.3818445265156797E-2</v>
      </c>
      <c r="AW565" s="17">
        <v>5.7312810352095997E-2</v>
      </c>
      <c r="AX565" s="17">
        <v>3.5639287853965501E-2</v>
      </c>
      <c r="AY565" s="17">
        <v>0</v>
      </c>
      <c r="AZ565" s="17">
        <v>0</v>
      </c>
      <c r="BA565" s="17">
        <v>0</v>
      </c>
      <c r="BB565" s="17">
        <v>0</v>
      </c>
      <c r="BC565" s="17">
        <v>4.6578374588654103E-2</v>
      </c>
      <c r="BD565" s="17">
        <v>0</v>
      </c>
      <c r="BE565" s="17">
        <v>0</v>
      </c>
      <c r="BF565" s="17">
        <v>0</v>
      </c>
      <c r="BG565" s="17">
        <v>0</v>
      </c>
    </row>
    <row r="566" spans="2:59" x14ac:dyDescent="0.35">
      <c r="B566" t="s">
        <v>264</v>
      </c>
      <c r="C566" s="17">
        <v>9.6180370790578895E-2</v>
      </c>
      <c r="D566" s="17">
        <v>6.23010964538337E-2</v>
      </c>
      <c r="E566" s="17">
        <v>0.128137964754518</v>
      </c>
      <c r="F566" s="17"/>
      <c r="G566" s="17">
        <v>0.16338699535364701</v>
      </c>
      <c r="H566" s="17">
        <v>0.13563210873864401</v>
      </c>
      <c r="I566" s="17">
        <v>0.164673098514208</v>
      </c>
      <c r="J566" s="17">
        <v>8.8174121432423799E-2</v>
      </c>
      <c r="K566" s="17">
        <v>8.8844046382085998E-2</v>
      </c>
      <c r="L566" s="17">
        <v>3.1430783820820797E-2</v>
      </c>
      <c r="M566" s="17"/>
      <c r="N566" s="17">
        <v>8.9107151464684495E-2</v>
      </c>
      <c r="O566" s="17">
        <v>6.9780193257991299E-2</v>
      </c>
      <c r="P566" s="17">
        <v>0.118497529479467</v>
      </c>
      <c r="Q566" s="17">
        <v>9.5783591560039003E-2</v>
      </c>
      <c r="R566" s="17">
        <v>0.121343518752557</v>
      </c>
      <c r="S566" s="17"/>
      <c r="T566" s="17">
        <v>6.0352125468521103E-2</v>
      </c>
      <c r="U566" s="17">
        <v>0.105203131837454</v>
      </c>
      <c r="V566" s="17"/>
      <c r="W566" s="17">
        <v>5.72601252173413E-2</v>
      </c>
      <c r="X566" s="17">
        <v>0.109166939573446</v>
      </c>
      <c r="Y566" s="17"/>
      <c r="Z566" s="17">
        <v>6.6370652241085695E-2</v>
      </c>
      <c r="AA566" s="17">
        <v>8.8380706155427105E-2</v>
      </c>
      <c r="AB566" s="17">
        <v>7.78435452046949E-2</v>
      </c>
      <c r="AC566" s="17"/>
      <c r="AD566" s="17">
        <v>6.1377428680997902E-2</v>
      </c>
      <c r="AE566" s="17">
        <v>0.16151337213900699</v>
      </c>
      <c r="AF566" s="17"/>
      <c r="AG566" s="17">
        <v>4.7198423821912097E-2</v>
      </c>
      <c r="AH566" s="17">
        <v>7.3549935234858602E-2</v>
      </c>
      <c r="AI566" s="17">
        <v>9.5058840523558993E-2</v>
      </c>
      <c r="AJ566" s="17"/>
      <c r="AK566" s="17">
        <v>8.1834060181036603E-2</v>
      </c>
      <c r="AL566" s="17">
        <v>7.1455532242673994E-2</v>
      </c>
      <c r="AM566" s="17">
        <v>0.101635342875044</v>
      </c>
      <c r="AN566" s="17"/>
      <c r="AO566" s="17">
        <v>6.6651028667466305E-2</v>
      </c>
      <c r="AP566" s="17">
        <v>8.2553537522065096E-2</v>
      </c>
      <c r="AQ566" s="17">
        <v>8.8878530177887799E-2</v>
      </c>
      <c r="AR566" s="17"/>
      <c r="AS566" s="17">
        <v>0.14807437801302001</v>
      </c>
      <c r="AT566" s="17">
        <v>0.114575292443684</v>
      </c>
      <c r="AU566" s="17">
        <v>0.13697170283818899</v>
      </c>
      <c r="AV566" s="17">
        <v>0.119396268484689</v>
      </c>
      <c r="AW566" s="17">
        <v>4.7171829452463301E-2</v>
      </c>
      <c r="AX566" s="17">
        <v>0.150450378143304</v>
      </c>
      <c r="AY566" s="17">
        <v>7.9418857435115398E-2</v>
      </c>
      <c r="AZ566" s="17">
        <v>3.5268938685641398E-2</v>
      </c>
      <c r="BA566" s="17">
        <v>5.2134786516542103E-2</v>
      </c>
      <c r="BB566" s="17">
        <v>4.0053878696511697E-2</v>
      </c>
      <c r="BC566" s="17">
        <v>0.11265604075329901</v>
      </c>
      <c r="BD566" s="17">
        <v>4.2691484719322798E-2</v>
      </c>
      <c r="BE566" s="17">
        <v>9.0595229979707495E-2</v>
      </c>
      <c r="BF566" s="17">
        <v>0</v>
      </c>
      <c r="BG566" s="17">
        <v>0</v>
      </c>
    </row>
    <row r="567" spans="2:59" x14ac:dyDescent="0.3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row>
    <row r="568" spans="2:59" x14ac:dyDescent="0.35">
      <c r="B568" s="6" t="s">
        <v>269</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row>
    <row r="569" spans="2:59" x14ac:dyDescent="0.35">
      <c r="B569" s="24" t="s">
        <v>86</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row>
    <row r="570" spans="2:59" x14ac:dyDescent="0.35">
      <c r="B570" t="s">
        <v>258</v>
      </c>
      <c r="C570" s="17">
        <v>5.4452000851112299E-2</v>
      </c>
      <c r="D570" s="17">
        <v>7.1415867624928395E-2</v>
      </c>
      <c r="E570" s="17">
        <v>3.6813161993015098E-2</v>
      </c>
      <c r="F570" s="17"/>
      <c r="G570" s="17">
        <v>6.6365270467748705E-2</v>
      </c>
      <c r="H570" s="17">
        <v>8.4356400346262406E-2</v>
      </c>
      <c r="I570" s="17">
        <v>1.7718115240436299E-2</v>
      </c>
      <c r="J570" s="17">
        <v>2.2978007582482501E-2</v>
      </c>
      <c r="K570" s="17">
        <v>6.7442653195888005E-2</v>
      </c>
      <c r="L570" s="17">
        <v>7.0810789629445606E-2</v>
      </c>
      <c r="M570" s="17"/>
      <c r="N570" s="17">
        <v>5.1073369186998001E-2</v>
      </c>
      <c r="O570" s="17">
        <v>6.7606429235176596E-2</v>
      </c>
      <c r="P570" s="17">
        <v>9.0139203999832607E-2</v>
      </c>
      <c r="Q570" s="17">
        <v>2.58155344569235E-2</v>
      </c>
      <c r="R570" s="17">
        <v>3.4532678862224102E-2</v>
      </c>
      <c r="S570" s="17"/>
      <c r="T570" s="17">
        <v>7.6145968775366002E-2</v>
      </c>
      <c r="U570" s="17">
        <v>4.8988727755273402E-2</v>
      </c>
      <c r="V570" s="17"/>
      <c r="W570" s="17">
        <v>5.25927156198173E-2</v>
      </c>
      <c r="X570" s="17">
        <v>5.4846485285815698E-2</v>
      </c>
      <c r="Y570" s="17"/>
      <c r="Z570" s="17">
        <v>5.7071784535261599E-2</v>
      </c>
      <c r="AA570" s="17">
        <v>5.8842012112091502E-2</v>
      </c>
      <c r="AB570" s="17">
        <v>6.3414358894943498E-2</v>
      </c>
      <c r="AC570" s="17"/>
      <c r="AD570" s="17">
        <v>6.1016950952155397E-2</v>
      </c>
      <c r="AE570" s="17">
        <v>4.2128103277931803E-2</v>
      </c>
      <c r="AF570" s="17"/>
      <c r="AG570" s="17">
        <v>0.177089273515845</v>
      </c>
      <c r="AH570" s="17">
        <v>5.72935713957489E-2</v>
      </c>
      <c r="AI570" s="17">
        <v>2.0415133151803499E-2</v>
      </c>
      <c r="AJ570" s="17"/>
      <c r="AK570" s="17">
        <v>0.105828475207801</v>
      </c>
      <c r="AL570" s="17">
        <v>4.23291036998329E-2</v>
      </c>
      <c r="AM570" s="17">
        <v>3.1753266598267202E-3</v>
      </c>
      <c r="AN570" s="17"/>
      <c r="AO570" s="17">
        <v>0.29373058378937</v>
      </c>
      <c r="AP570" s="17">
        <v>4.92211579057854E-2</v>
      </c>
      <c r="AQ570" s="17">
        <v>2.66583481958204E-2</v>
      </c>
      <c r="AR570" s="17"/>
      <c r="AS570" s="17">
        <v>6.2546273709567599E-2</v>
      </c>
      <c r="AT570" s="17">
        <v>1.3757567861169899E-2</v>
      </c>
      <c r="AU570" s="17">
        <v>4.6772455773914E-2</v>
      </c>
      <c r="AV570" s="17">
        <v>9.46126529120907E-2</v>
      </c>
      <c r="AW570" s="17">
        <v>1.0642734491024699E-2</v>
      </c>
      <c r="AX570" s="17">
        <v>8.9796622930837892E-3</v>
      </c>
      <c r="AY570" s="17">
        <v>4.20416203518146E-2</v>
      </c>
      <c r="AZ570" s="17">
        <v>5.0118593020358898E-2</v>
      </c>
      <c r="BA570" s="17">
        <v>0</v>
      </c>
      <c r="BB570" s="17">
        <v>0.10936925180514701</v>
      </c>
      <c r="BC570" s="17">
        <v>0.118215734785325</v>
      </c>
      <c r="BD570" s="17">
        <v>0.14069735978411901</v>
      </c>
      <c r="BE570" s="17">
        <v>6.9923255860482897E-2</v>
      </c>
      <c r="BF570" s="17">
        <v>0.150976576374241</v>
      </c>
      <c r="BG570" s="17">
        <v>9.99893631635487E-2</v>
      </c>
    </row>
    <row r="571" spans="2:59" x14ac:dyDescent="0.35">
      <c r="B571" t="s">
        <v>259</v>
      </c>
      <c r="C571" s="17">
        <v>0.21239428382491601</v>
      </c>
      <c r="D571" s="17">
        <v>0.221943673818289</v>
      </c>
      <c r="E571" s="17">
        <v>0.20437327213212</v>
      </c>
      <c r="F571" s="17"/>
      <c r="G571" s="17">
        <v>0.18795182606750199</v>
      </c>
      <c r="H571" s="17">
        <v>0.30636802538824998</v>
      </c>
      <c r="I571" s="17">
        <v>0.177404402267027</v>
      </c>
      <c r="J571" s="17">
        <v>0.13262697052158501</v>
      </c>
      <c r="K571" s="17">
        <v>0.21387799175017499</v>
      </c>
      <c r="L571" s="17">
        <v>0.25000607993520202</v>
      </c>
      <c r="M571" s="17"/>
      <c r="N571" s="17">
        <v>0.20674287706040301</v>
      </c>
      <c r="O571" s="17">
        <v>0.168592537223894</v>
      </c>
      <c r="P571" s="17">
        <v>0.220500405048525</v>
      </c>
      <c r="Q571" s="17">
        <v>0.22261028182408801</v>
      </c>
      <c r="R571" s="17">
        <v>0.26890477071926</v>
      </c>
      <c r="S571" s="17"/>
      <c r="T571" s="17">
        <v>0.26787913895991</v>
      </c>
      <c r="U571" s="17">
        <v>0.19842132519678801</v>
      </c>
      <c r="V571" s="17"/>
      <c r="W571" s="17">
        <v>0.26375975141435698</v>
      </c>
      <c r="X571" s="17">
        <v>0.18144303762790501</v>
      </c>
      <c r="Y571" s="17"/>
      <c r="Z571" s="17">
        <v>0.23474834627268301</v>
      </c>
      <c r="AA571" s="17">
        <v>0.25410223218224898</v>
      </c>
      <c r="AB571" s="17">
        <v>0.20931639155762999</v>
      </c>
      <c r="AC571" s="17"/>
      <c r="AD571" s="17">
        <v>0.23620315811616399</v>
      </c>
      <c r="AE571" s="17">
        <v>0.167699636709252</v>
      </c>
      <c r="AF571" s="17"/>
      <c r="AG571" s="17">
        <v>0.237605686479539</v>
      </c>
      <c r="AH571" s="17">
        <v>0.27555790060805302</v>
      </c>
      <c r="AI571" s="17">
        <v>0.156968452758636</v>
      </c>
      <c r="AJ571" s="17"/>
      <c r="AK571" s="17">
        <v>0.247161996568729</v>
      </c>
      <c r="AL571" s="17">
        <v>0.22923299522849799</v>
      </c>
      <c r="AM571" s="17">
        <v>0.127682933323119</v>
      </c>
      <c r="AN571" s="17"/>
      <c r="AO571" s="17">
        <v>0.30909671246144899</v>
      </c>
      <c r="AP571" s="17">
        <v>0.26787573621327998</v>
      </c>
      <c r="AQ571" s="17">
        <v>0.144277856841633</v>
      </c>
      <c r="AR571" s="17"/>
      <c r="AS571" s="17">
        <v>0.122149112474165</v>
      </c>
      <c r="AT571" s="17">
        <v>0.23210631762682299</v>
      </c>
      <c r="AU571" s="17">
        <v>0.17722271598372999</v>
      </c>
      <c r="AV571" s="17">
        <v>0.131635497123294</v>
      </c>
      <c r="AW571" s="17">
        <v>0.21423596797537001</v>
      </c>
      <c r="AX571" s="17">
        <v>0.25177378192782002</v>
      </c>
      <c r="AY571" s="17">
        <v>0.25557173158919799</v>
      </c>
      <c r="AZ571" s="17">
        <v>0.25476438561158599</v>
      </c>
      <c r="BA571" s="17">
        <v>0.26046799854359198</v>
      </c>
      <c r="BB571" s="17">
        <v>0.15971145923673699</v>
      </c>
      <c r="BC571" s="17">
        <v>0.260668889598894</v>
      </c>
      <c r="BD571" s="17">
        <v>0.20903667700681</v>
      </c>
      <c r="BE571" s="17">
        <v>0.62577141900573696</v>
      </c>
      <c r="BF571" s="17">
        <v>9.3505420794969707E-2</v>
      </c>
      <c r="BG571" s="17">
        <v>0.512242835198359</v>
      </c>
    </row>
    <row r="572" spans="2:59" x14ac:dyDescent="0.35">
      <c r="B572" t="s">
        <v>260</v>
      </c>
      <c r="C572" s="17">
        <v>0.31287182240552702</v>
      </c>
      <c r="D572" s="17">
        <v>0.33333203130727701</v>
      </c>
      <c r="E572" s="17">
        <v>0.29304050498155099</v>
      </c>
      <c r="F572" s="17"/>
      <c r="G572" s="17">
        <v>0.35389978169111003</v>
      </c>
      <c r="H572" s="17">
        <v>0.252809298577575</v>
      </c>
      <c r="I572" s="17">
        <v>0.40985282048504401</v>
      </c>
      <c r="J572" s="17">
        <v>0.28544823755926302</v>
      </c>
      <c r="K572" s="17">
        <v>0.27154720282225803</v>
      </c>
      <c r="L572" s="17">
        <v>0.31974750903993499</v>
      </c>
      <c r="M572" s="17"/>
      <c r="N572" s="17">
        <v>0.30333043535291199</v>
      </c>
      <c r="O572" s="17">
        <v>0.36331721201175898</v>
      </c>
      <c r="P572" s="17">
        <v>0.33138928364328202</v>
      </c>
      <c r="Q572" s="17">
        <v>0.31024824413146201</v>
      </c>
      <c r="R572" s="17">
        <v>0.21726893617423401</v>
      </c>
      <c r="S572" s="17"/>
      <c r="T572" s="17">
        <v>0.294103407552956</v>
      </c>
      <c r="U572" s="17">
        <v>0.317598342527324</v>
      </c>
      <c r="V572" s="17"/>
      <c r="W572" s="17">
        <v>0.33187835962953599</v>
      </c>
      <c r="X572" s="17">
        <v>0.305655136148621</v>
      </c>
      <c r="Y572" s="17"/>
      <c r="Z572" s="17">
        <v>0.295514557783222</v>
      </c>
      <c r="AA572" s="17">
        <v>0.356609362789297</v>
      </c>
      <c r="AB572" s="17">
        <v>0.32692990051417098</v>
      </c>
      <c r="AC572" s="17"/>
      <c r="AD572" s="17">
        <v>0.320564210047664</v>
      </c>
      <c r="AE572" s="17">
        <v>0.29843146932807901</v>
      </c>
      <c r="AF572" s="17"/>
      <c r="AG572" s="17">
        <v>0.25282613782777302</v>
      </c>
      <c r="AH572" s="17">
        <v>0.342059456993695</v>
      </c>
      <c r="AI572" s="17">
        <v>0.30521689818538</v>
      </c>
      <c r="AJ572" s="17"/>
      <c r="AK572" s="17">
        <v>0.30952388141342602</v>
      </c>
      <c r="AL572" s="17">
        <v>0.336343081989048</v>
      </c>
      <c r="AM572" s="17">
        <v>0.26316928123001498</v>
      </c>
      <c r="AN572" s="17"/>
      <c r="AO572" s="17">
        <v>0.20034079017787401</v>
      </c>
      <c r="AP572" s="17">
        <v>0.3463210196905</v>
      </c>
      <c r="AQ572" s="17">
        <v>0.29111018589196402</v>
      </c>
      <c r="AR572" s="17"/>
      <c r="AS572" s="17">
        <v>0.36909450784071202</v>
      </c>
      <c r="AT572" s="17">
        <v>0.32546325139224402</v>
      </c>
      <c r="AU572" s="17">
        <v>0.195947348134248</v>
      </c>
      <c r="AV572" s="17">
        <v>0.31705582506505797</v>
      </c>
      <c r="AW572" s="17">
        <v>0.31461984129825699</v>
      </c>
      <c r="AX572" s="17">
        <v>0.26817847440520098</v>
      </c>
      <c r="AY572" s="17">
        <v>0.38936914292645702</v>
      </c>
      <c r="AZ572" s="17">
        <v>0.30071168917244301</v>
      </c>
      <c r="BA572" s="17">
        <v>0.465456978340831</v>
      </c>
      <c r="BB572" s="17">
        <v>0.359123259288195</v>
      </c>
      <c r="BC572" s="17">
        <v>0.26008119716936001</v>
      </c>
      <c r="BD572" s="17">
        <v>0.28090385772818999</v>
      </c>
      <c r="BE572" s="17">
        <v>0.15178637645413201</v>
      </c>
      <c r="BF572" s="17">
        <v>0.120520363288785</v>
      </c>
      <c r="BG572" s="17">
        <v>0.20673115338765</v>
      </c>
    </row>
    <row r="573" spans="2:59" x14ac:dyDescent="0.35">
      <c r="B573" t="s">
        <v>261</v>
      </c>
      <c r="C573" s="17">
        <v>0.12738819676531901</v>
      </c>
      <c r="D573" s="17">
        <v>0.14059523734207199</v>
      </c>
      <c r="E573" s="17">
        <v>0.115609568160659</v>
      </c>
      <c r="F573" s="17"/>
      <c r="G573" s="17">
        <v>8.3535512914041807E-2</v>
      </c>
      <c r="H573" s="17">
        <v>8.5748813296897597E-2</v>
      </c>
      <c r="I573" s="17">
        <v>9.5869161585123694E-2</v>
      </c>
      <c r="J573" s="17">
        <v>0.19000659798386399</v>
      </c>
      <c r="K573" s="17">
        <v>0.12606429743529399</v>
      </c>
      <c r="L573" s="17">
        <v>0.134078889142697</v>
      </c>
      <c r="M573" s="17"/>
      <c r="N573" s="17">
        <v>0.15753094811689899</v>
      </c>
      <c r="O573" s="17">
        <v>0.13673475888324499</v>
      </c>
      <c r="P573" s="17">
        <v>8.0471107255511806E-2</v>
      </c>
      <c r="Q573" s="17">
        <v>0.122391545741908</v>
      </c>
      <c r="R573" s="17">
        <v>0.13220884191512899</v>
      </c>
      <c r="S573" s="17"/>
      <c r="T573" s="17">
        <v>0.11153470883668801</v>
      </c>
      <c r="U573" s="17">
        <v>0.13138063993561</v>
      </c>
      <c r="V573" s="17"/>
      <c r="W573" s="17">
        <v>0.126240680939564</v>
      </c>
      <c r="X573" s="17">
        <v>0.13202465475964401</v>
      </c>
      <c r="Y573" s="17"/>
      <c r="Z573" s="17">
        <v>0.14429913148565501</v>
      </c>
      <c r="AA573" s="17">
        <v>8.3724365908963205E-2</v>
      </c>
      <c r="AB573" s="17">
        <v>0.14469154831299899</v>
      </c>
      <c r="AC573" s="17"/>
      <c r="AD573" s="17">
        <v>0.13613524797493601</v>
      </c>
      <c r="AE573" s="17">
        <v>0.110968001407313</v>
      </c>
      <c r="AF573" s="17"/>
      <c r="AG573" s="17">
        <v>0.14828855887812001</v>
      </c>
      <c r="AH573" s="17">
        <v>0.13003617802784101</v>
      </c>
      <c r="AI573" s="17">
        <v>0.126048595605421</v>
      </c>
      <c r="AJ573" s="17"/>
      <c r="AK573" s="17">
        <v>0.118040648792992</v>
      </c>
      <c r="AL573" s="17">
        <v>0.13376990069485101</v>
      </c>
      <c r="AM573" s="17">
        <v>0.108888023490485</v>
      </c>
      <c r="AN573" s="17"/>
      <c r="AO573" s="17">
        <v>4.98251361246871E-2</v>
      </c>
      <c r="AP573" s="17">
        <v>0.125178766401843</v>
      </c>
      <c r="AQ573" s="17">
        <v>0.15068025453964701</v>
      </c>
      <c r="AR573" s="17"/>
      <c r="AS573" s="17">
        <v>0.102008728132716</v>
      </c>
      <c r="AT573" s="17">
        <v>0.107405085169195</v>
      </c>
      <c r="AU573" s="17">
        <v>0.15452888181317501</v>
      </c>
      <c r="AV573" s="17">
        <v>0.140371906309254</v>
      </c>
      <c r="AW573" s="17">
        <v>0.14717019256265601</v>
      </c>
      <c r="AX573" s="17">
        <v>0.15875187936655</v>
      </c>
      <c r="AY573" s="17">
        <v>8.3323797034004304E-2</v>
      </c>
      <c r="AZ573" s="17">
        <v>0.166385086877501</v>
      </c>
      <c r="BA573" s="17">
        <v>9.8769226912403404E-2</v>
      </c>
      <c r="BB573" s="17">
        <v>0.102934975794148</v>
      </c>
      <c r="BC573" s="17">
        <v>0.21282245941801001</v>
      </c>
      <c r="BD573" s="17">
        <v>6.76938832326823E-2</v>
      </c>
      <c r="BE573" s="17">
        <v>3.6871986872233101E-2</v>
      </c>
      <c r="BF573" s="17">
        <v>0.28027381612576202</v>
      </c>
      <c r="BG573" s="17">
        <v>0.102320446336006</v>
      </c>
    </row>
    <row r="574" spans="2:59" x14ac:dyDescent="0.35">
      <c r="B574" t="s">
        <v>262</v>
      </c>
      <c r="C574" s="17">
        <v>0.152661451123947</v>
      </c>
      <c r="D574" s="17">
        <v>0.15772967723422199</v>
      </c>
      <c r="E574" s="17">
        <v>0.14856892316690401</v>
      </c>
      <c r="F574" s="17"/>
      <c r="G574" s="17">
        <v>5.7650851771513197E-2</v>
      </c>
      <c r="H574" s="17">
        <v>0.107972118518432</v>
      </c>
      <c r="I574" s="17">
        <v>0.119893907774391</v>
      </c>
      <c r="J574" s="17">
        <v>0.21988321245160899</v>
      </c>
      <c r="K574" s="17">
        <v>0.19505007993755399</v>
      </c>
      <c r="L574" s="17">
        <v>0.14652198234785199</v>
      </c>
      <c r="M574" s="17"/>
      <c r="N574" s="17">
        <v>0.122245880181318</v>
      </c>
      <c r="O574" s="17">
        <v>0.13594199708399199</v>
      </c>
      <c r="P574" s="17">
        <v>0.124996282574522</v>
      </c>
      <c r="Q574" s="17">
        <v>0.218327856626605</v>
      </c>
      <c r="R574" s="17">
        <v>0.169627662255664</v>
      </c>
      <c r="S574" s="17"/>
      <c r="T574" s="17">
        <v>0.16153650083674201</v>
      </c>
      <c r="U574" s="17">
        <v>0.15042641415471</v>
      </c>
      <c r="V574" s="17"/>
      <c r="W574" s="17">
        <v>0.14966773277919601</v>
      </c>
      <c r="X574" s="17">
        <v>0.162452944656864</v>
      </c>
      <c r="Y574" s="17"/>
      <c r="Z574" s="17">
        <v>0.164920883235185</v>
      </c>
      <c r="AA574" s="17">
        <v>0.11516440334649999</v>
      </c>
      <c r="AB574" s="17">
        <v>0.143387422389647</v>
      </c>
      <c r="AC574" s="17"/>
      <c r="AD574" s="17">
        <v>0.145218475776068</v>
      </c>
      <c r="AE574" s="17">
        <v>0.16663360086083401</v>
      </c>
      <c r="AF574" s="17"/>
      <c r="AG574" s="17">
        <v>9.95923725574515E-2</v>
      </c>
      <c r="AH574" s="17">
        <v>6.9825045648443496E-2</v>
      </c>
      <c r="AI574" s="17">
        <v>0.25024561002537099</v>
      </c>
      <c r="AJ574" s="17"/>
      <c r="AK574" s="17">
        <v>9.7277362310187798E-2</v>
      </c>
      <c r="AL574" s="17">
        <v>0.14017997165963</v>
      </c>
      <c r="AM574" s="17">
        <v>0.33830995844713302</v>
      </c>
      <c r="AN574" s="17"/>
      <c r="AO574" s="17">
        <v>7.2230975529242902E-2</v>
      </c>
      <c r="AP574" s="17">
        <v>9.6464142838898495E-2</v>
      </c>
      <c r="AQ574" s="17">
        <v>0.245403019536344</v>
      </c>
      <c r="AR574" s="17"/>
      <c r="AS574" s="17">
        <v>0.16716246243637001</v>
      </c>
      <c r="AT574" s="17">
        <v>0.118133926934402</v>
      </c>
      <c r="AU574" s="17">
        <v>0.27109657086556399</v>
      </c>
      <c r="AV574" s="17">
        <v>0.17473062691875199</v>
      </c>
      <c r="AW574" s="17">
        <v>0.17060122532531199</v>
      </c>
      <c r="AX574" s="17">
        <v>0.12668183544851</v>
      </c>
      <c r="AY574" s="17">
        <v>0.16536392997987201</v>
      </c>
      <c r="AZ574" s="17">
        <v>0.102817510449946</v>
      </c>
      <c r="BA574" s="17">
        <v>5.46736734714715E-2</v>
      </c>
      <c r="BB574" s="17">
        <v>0.136382939535835</v>
      </c>
      <c r="BC574" s="17">
        <v>4.8539524585108601E-2</v>
      </c>
      <c r="BD574" s="17">
        <v>0.19622008903761501</v>
      </c>
      <c r="BE574" s="17">
        <v>3.83244711498456E-2</v>
      </c>
      <c r="BF574" s="17">
        <v>0.35472382341624198</v>
      </c>
      <c r="BG574" s="17">
        <v>4.4209337215465598E-2</v>
      </c>
    </row>
    <row r="575" spans="2:59" x14ac:dyDescent="0.35">
      <c r="B575" t="s">
        <v>263</v>
      </c>
      <c r="C575" s="17">
        <v>3.19930698379969E-2</v>
      </c>
      <c r="D575" s="17">
        <v>1.7184744486584899E-2</v>
      </c>
      <c r="E575" s="17">
        <v>4.5920055852533802E-2</v>
      </c>
      <c r="F575" s="17"/>
      <c r="G575" s="17">
        <v>8.2291155774150193E-2</v>
      </c>
      <c r="H575" s="17">
        <v>6.7357622438063203E-2</v>
      </c>
      <c r="I575" s="17">
        <v>3.2970913051786101E-2</v>
      </c>
      <c r="J575" s="17">
        <v>8.6427964295454195E-3</v>
      </c>
      <c r="K575" s="17">
        <v>2.4982336357783502E-2</v>
      </c>
      <c r="L575" s="17">
        <v>2.0871394893778199E-2</v>
      </c>
      <c r="M575" s="17"/>
      <c r="N575" s="17">
        <v>3.8902496031457699E-2</v>
      </c>
      <c r="O575" s="17">
        <v>2.7568738269280101E-2</v>
      </c>
      <c r="P575" s="17">
        <v>4.2949211091950101E-2</v>
      </c>
      <c r="Q575" s="17">
        <v>1.5353945167303901E-2</v>
      </c>
      <c r="R575" s="17">
        <v>3.8070548248178598E-2</v>
      </c>
      <c r="S575" s="17"/>
      <c r="T575" s="17">
        <v>1.96860681708395E-2</v>
      </c>
      <c r="U575" s="17">
        <v>3.5092388106254098E-2</v>
      </c>
      <c r="V575" s="17"/>
      <c r="W575" s="17">
        <v>2.06947823364656E-2</v>
      </c>
      <c r="X575" s="17">
        <v>3.8894496514036397E-2</v>
      </c>
      <c r="Y575" s="17"/>
      <c r="Z575" s="17">
        <v>3.2499592928106502E-2</v>
      </c>
      <c r="AA575" s="17">
        <v>2.7304988560646001E-2</v>
      </c>
      <c r="AB575" s="17">
        <v>2.0387650378246899E-2</v>
      </c>
      <c r="AC575" s="17"/>
      <c r="AD575" s="17">
        <v>2.5437754199602401E-2</v>
      </c>
      <c r="AE575" s="17">
        <v>4.4298881343647997E-2</v>
      </c>
      <c r="AF575" s="17"/>
      <c r="AG575" s="17">
        <v>1.19693329613937E-2</v>
      </c>
      <c r="AH575" s="17">
        <v>2.4401455375600199E-2</v>
      </c>
      <c r="AI575" s="17">
        <v>4.4256326955819297E-2</v>
      </c>
      <c r="AJ575" s="17"/>
      <c r="AK575" s="17">
        <v>3.6645303542254898E-2</v>
      </c>
      <c r="AL575" s="17">
        <v>2.2228573499793201E-2</v>
      </c>
      <c r="AM575" s="17">
        <v>6.2580226307049E-2</v>
      </c>
      <c r="AN575" s="17"/>
      <c r="AO575" s="17">
        <v>0</v>
      </c>
      <c r="AP575" s="17">
        <v>2.2235625385427199E-2</v>
      </c>
      <c r="AQ575" s="17">
        <v>4.4511670831259502E-2</v>
      </c>
      <c r="AR575" s="17"/>
      <c r="AS575" s="17">
        <v>4.14587670427604E-2</v>
      </c>
      <c r="AT575" s="17">
        <v>2.6649749916071299E-2</v>
      </c>
      <c r="AU575" s="17">
        <v>5.1570288061032699E-2</v>
      </c>
      <c r="AV575" s="17">
        <v>1.55885081877567E-2</v>
      </c>
      <c r="AW575" s="17">
        <v>5.67474157009598E-2</v>
      </c>
      <c r="AX575" s="17">
        <v>3.9813638887602101E-2</v>
      </c>
      <c r="AY575" s="17">
        <v>3.4467558009322198E-2</v>
      </c>
      <c r="AZ575" s="17">
        <v>6.7282185453881496E-2</v>
      </c>
      <c r="BA575" s="17">
        <v>4.3363520876446203E-2</v>
      </c>
      <c r="BB575" s="17">
        <v>0</v>
      </c>
      <c r="BC575" s="17">
        <v>0</v>
      </c>
      <c r="BD575" s="17">
        <v>0</v>
      </c>
      <c r="BE575" s="17">
        <v>7.7322490657569395E-2</v>
      </c>
      <c r="BF575" s="17">
        <v>0</v>
      </c>
      <c r="BG575" s="17">
        <v>3.4506864698971601E-2</v>
      </c>
    </row>
    <row r="576" spans="2:59" x14ac:dyDescent="0.35">
      <c r="B576" t="s">
        <v>264</v>
      </c>
      <c r="C576" s="17">
        <v>0.10823917519118199</v>
      </c>
      <c r="D576" s="17">
        <v>5.7798768186626499E-2</v>
      </c>
      <c r="E576" s="17">
        <v>0.155674513713217</v>
      </c>
      <c r="F576" s="17"/>
      <c r="G576" s="17">
        <v>0.16830560131393399</v>
      </c>
      <c r="H576" s="17">
        <v>9.5387721434520206E-2</v>
      </c>
      <c r="I576" s="17">
        <v>0.14629067959619199</v>
      </c>
      <c r="J576" s="17">
        <v>0.140414177471652</v>
      </c>
      <c r="K576" s="17">
        <v>0.101035438501047</v>
      </c>
      <c r="L576" s="17">
        <v>5.7963355011090498E-2</v>
      </c>
      <c r="M576" s="17"/>
      <c r="N576" s="17">
        <v>0.120173994070014</v>
      </c>
      <c r="O576" s="17">
        <v>0.100238327292653</v>
      </c>
      <c r="P576" s="17">
        <v>0.109554506386376</v>
      </c>
      <c r="Q576" s="17">
        <v>8.5252592051709597E-2</v>
      </c>
      <c r="R576" s="17">
        <v>0.13938656182531001</v>
      </c>
      <c r="S576" s="17"/>
      <c r="T576" s="17">
        <v>6.9114206867498404E-2</v>
      </c>
      <c r="U576" s="17">
        <v>0.118092162324041</v>
      </c>
      <c r="V576" s="17"/>
      <c r="W576" s="17">
        <v>5.5165977281064801E-2</v>
      </c>
      <c r="X576" s="17">
        <v>0.124683245007114</v>
      </c>
      <c r="Y576" s="17"/>
      <c r="Z576" s="17">
        <v>7.0945703759887596E-2</v>
      </c>
      <c r="AA576" s="17">
        <v>0.104252635100253</v>
      </c>
      <c r="AB576" s="17">
        <v>9.1872727952362704E-2</v>
      </c>
      <c r="AC576" s="17"/>
      <c r="AD576" s="17">
        <v>7.54242029334104E-2</v>
      </c>
      <c r="AE576" s="17">
        <v>0.16984030707294401</v>
      </c>
      <c r="AF576" s="17"/>
      <c r="AG576" s="17">
        <v>7.2628637779878005E-2</v>
      </c>
      <c r="AH576" s="17">
        <v>0.100826391950619</v>
      </c>
      <c r="AI576" s="17">
        <v>9.6848983317569207E-2</v>
      </c>
      <c r="AJ576" s="17"/>
      <c r="AK576" s="17">
        <v>8.5522332164610096E-2</v>
      </c>
      <c r="AL576" s="17">
        <v>9.5916373228346397E-2</v>
      </c>
      <c r="AM576" s="17">
        <v>9.6194250542371504E-2</v>
      </c>
      <c r="AN576" s="17"/>
      <c r="AO576" s="17">
        <v>7.4775801917377205E-2</v>
      </c>
      <c r="AP576" s="17">
        <v>9.2703551564265296E-2</v>
      </c>
      <c r="AQ576" s="17">
        <v>9.7358664163332803E-2</v>
      </c>
      <c r="AR576" s="17"/>
      <c r="AS576" s="17">
        <v>0.13558014836370999</v>
      </c>
      <c r="AT576" s="17">
        <v>0.17648410110009599</v>
      </c>
      <c r="AU576" s="17">
        <v>0.10286173936833599</v>
      </c>
      <c r="AV576" s="17">
        <v>0.12600498348379599</v>
      </c>
      <c r="AW576" s="17">
        <v>8.5982622646421494E-2</v>
      </c>
      <c r="AX576" s="17">
        <v>0.145820727671233</v>
      </c>
      <c r="AY576" s="17">
        <v>2.9862220109331501E-2</v>
      </c>
      <c r="AZ576" s="17">
        <v>5.7920549414284102E-2</v>
      </c>
      <c r="BA576" s="17">
        <v>7.7268601855255595E-2</v>
      </c>
      <c r="BB576" s="17">
        <v>0.132478114339939</v>
      </c>
      <c r="BC576" s="17">
        <v>9.96721944433024E-2</v>
      </c>
      <c r="BD576" s="17">
        <v>0.10544813321058299</v>
      </c>
      <c r="BE576" s="17">
        <v>0</v>
      </c>
      <c r="BF576" s="17">
        <v>0</v>
      </c>
      <c r="BG576" s="17">
        <v>0</v>
      </c>
    </row>
    <row r="577" spans="2:59" x14ac:dyDescent="0.35">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row>
    <row r="578" spans="2:59" x14ac:dyDescent="0.35">
      <c r="B578" s="6" t="s">
        <v>270</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row>
    <row r="579" spans="2:59" x14ac:dyDescent="0.35">
      <c r="B579" s="24" t="s">
        <v>86</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row>
    <row r="580" spans="2:59" x14ac:dyDescent="0.35">
      <c r="B580" t="s">
        <v>258</v>
      </c>
      <c r="C580" s="17">
        <v>9.5704814850237394E-2</v>
      </c>
      <c r="D580" s="17">
        <v>0.12063479525824</v>
      </c>
      <c r="E580" s="17">
        <v>7.0814838440371203E-2</v>
      </c>
      <c r="F580" s="17"/>
      <c r="G580" s="17">
        <v>0.20273144300594401</v>
      </c>
      <c r="H580" s="17">
        <v>0.15886721938510201</v>
      </c>
      <c r="I580" s="17">
        <v>0.106962275967077</v>
      </c>
      <c r="J580" s="17">
        <v>4.8481888073713703E-2</v>
      </c>
      <c r="K580" s="17">
        <v>8.5862884089144401E-2</v>
      </c>
      <c r="L580" s="17">
        <v>6.7719591391478207E-2</v>
      </c>
      <c r="M580" s="17"/>
      <c r="N580" s="17">
        <v>7.8856444090839195E-2</v>
      </c>
      <c r="O580" s="17">
        <v>0.1136488108162</v>
      </c>
      <c r="P580" s="17">
        <v>0.14165869786465099</v>
      </c>
      <c r="Q580" s="17">
        <v>7.1209344431025695E-2</v>
      </c>
      <c r="R580" s="17">
        <v>7.2983811552655597E-2</v>
      </c>
      <c r="S580" s="17"/>
      <c r="T580" s="17">
        <v>0.16618970922482901</v>
      </c>
      <c r="U580" s="17">
        <v>7.7954340227785204E-2</v>
      </c>
      <c r="V580" s="17"/>
      <c r="W580" s="17">
        <v>0.11973461379436701</v>
      </c>
      <c r="X580" s="17">
        <v>8.4629480219562195E-2</v>
      </c>
      <c r="Y580" s="17"/>
      <c r="Z580" s="17">
        <v>0.11185813774935199</v>
      </c>
      <c r="AA580" s="17">
        <v>0.115007372584362</v>
      </c>
      <c r="AB580" s="17">
        <v>8.8049456605671206E-2</v>
      </c>
      <c r="AC580" s="17"/>
      <c r="AD580" s="17">
        <v>0.112467148054294</v>
      </c>
      <c r="AE580" s="17">
        <v>6.4238120615729796E-2</v>
      </c>
      <c r="AF580" s="17"/>
      <c r="AG580" s="17">
        <v>0.17762018159678</v>
      </c>
      <c r="AH580" s="17">
        <v>0.101435594307677</v>
      </c>
      <c r="AI580" s="17">
        <v>7.3774531260586806E-2</v>
      </c>
      <c r="AJ580" s="17"/>
      <c r="AK580" s="17">
        <v>0.18982234641831</v>
      </c>
      <c r="AL580" s="17">
        <v>7.1402802634897705E-2</v>
      </c>
      <c r="AM580" s="17">
        <v>2.39173924592751E-2</v>
      </c>
      <c r="AN580" s="17"/>
      <c r="AO580" s="17">
        <v>0.34468446168283301</v>
      </c>
      <c r="AP580" s="17">
        <v>9.8848441746679103E-2</v>
      </c>
      <c r="AQ580" s="17">
        <v>5.6989795745852702E-2</v>
      </c>
      <c r="AR580" s="17"/>
      <c r="AS580" s="17">
        <v>9.0104809482526402E-2</v>
      </c>
      <c r="AT580" s="17">
        <v>7.9331013619173496E-2</v>
      </c>
      <c r="AU580" s="17">
        <v>0.127951034120076</v>
      </c>
      <c r="AV580" s="17">
        <v>0.10216607162309201</v>
      </c>
      <c r="AW580" s="17">
        <v>7.4914595553905505E-2</v>
      </c>
      <c r="AX580" s="17">
        <v>1.56899666376802E-2</v>
      </c>
      <c r="AY580" s="17">
        <v>5.3434941152155198E-2</v>
      </c>
      <c r="AZ580" s="17">
        <v>7.8538840090155701E-2</v>
      </c>
      <c r="BA580" s="17">
        <v>0.15005226287760101</v>
      </c>
      <c r="BB580" s="17">
        <v>0.10733041251841</v>
      </c>
      <c r="BC580" s="17">
        <v>0.17708068202375499</v>
      </c>
      <c r="BD580" s="17">
        <v>0.16859904314794899</v>
      </c>
      <c r="BE580" s="17">
        <v>0.27045788206361299</v>
      </c>
      <c r="BF580" s="17">
        <v>8.12783834943413E-2</v>
      </c>
      <c r="BG580" s="17">
        <v>0.24093418920513199</v>
      </c>
    </row>
    <row r="581" spans="2:59" x14ac:dyDescent="0.35">
      <c r="B581" t="s">
        <v>259</v>
      </c>
      <c r="C581" s="17">
        <v>0.315463955391448</v>
      </c>
      <c r="D581" s="17">
        <v>0.30475037490628598</v>
      </c>
      <c r="E581" s="17">
        <v>0.32468427876359901</v>
      </c>
      <c r="F581" s="17"/>
      <c r="G581" s="17">
        <v>0.35750911367768801</v>
      </c>
      <c r="H581" s="17">
        <v>0.32029766093155898</v>
      </c>
      <c r="I581" s="17">
        <v>0.253940229094127</v>
      </c>
      <c r="J581" s="17">
        <v>0.31608346729412601</v>
      </c>
      <c r="K581" s="17">
        <v>0.326245127781365</v>
      </c>
      <c r="L581" s="17">
        <v>0.32684913517942099</v>
      </c>
      <c r="M581" s="17"/>
      <c r="N581" s="17">
        <v>0.31330294342179499</v>
      </c>
      <c r="O581" s="17">
        <v>0.346660949589152</v>
      </c>
      <c r="P581" s="17">
        <v>0.35076383931181099</v>
      </c>
      <c r="Q581" s="17">
        <v>0.25757217239752001</v>
      </c>
      <c r="R581" s="17">
        <v>0.32268884311857099</v>
      </c>
      <c r="S581" s="17"/>
      <c r="T581" s="17">
        <v>0.28325536196874401</v>
      </c>
      <c r="U581" s="17">
        <v>0.32357516596000202</v>
      </c>
      <c r="V581" s="17"/>
      <c r="W581" s="17">
        <v>0.32791416041674298</v>
      </c>
      <c r="X581" s="17">
        <v>0.30687697774323902</v>
      </c>
      <c r="Y581" s="17"/>
      <c r="Z581" s="17">
        <v>0.35806870365657201</v>
      </c>
      <c r="AA581" s="17">
        <v>0.32256208858559499</v>
      </c>
      <c r="AB581" s="17">
        <v>0.31385593681554003</v>
      </c>
      <c r="AC581" s="17"/>
      <c r="AD581" s="17">
        <v>0.32946769650126501</v>
      </c>
      <c r="AE581" s="17">
        <v>0.28917576303317</v>
      </c>
      <c r="AF581" s="17"/>
      <c r="AG581" s="17">
        <v>0.28553092813490599</v>
      </c>
      <c r="AH581" s="17">
        <v>0.41109098735031702</v>
      </c>
      <c r="AI581" s="17">
        <v>0.260147541012406</v>
      </c>
      <c r="AJ581" s="17"/>
      <c r="AK581" s="17">
        <v>0.34235203359632699</v>
      </c>
      <c r="AL581" s="17">
        <v>0.358595052118026</v>
      </c>
      <c r="AM581" s="17">
        <v>0.15969037996517901</v>
      </c>
      <c r="AN581" s="17"/>
      <c r="AO581" s="17">
        <v>0.352997151585559</v>
      </c>
      <c r="AP581" s="17">
        <v>0.38616127621331597</v>
      </c>
      <c r="AQ581" s="17">
        <v>0.23571684487078301</v>
      </c>
      <c r="AR581" s="17"/>
      <c r="AS581" s="17">
        <v>0.27670360290951901</v>
      </c>
      <c r="AT581" s="17">
        <v>0.351362080750727</v>
      </c>
      <c r="AU581" s="17">
        <v>0.18361248702143099</v>
      </c>
      <c r="AV581" s="17">
        <v>0.24785967608076101</v>
      </c>
      <c r="AW581" s="17">
        <v>0.30808622253517198</v>
      </c>
      <c r="AX581" s="17">
        <v>0.33856260634730201</v>
      </c>
      <c r="AY581" s="17">
        <v>0.39132138786134402</v>
      </c>
      <c r="AZ581" s="17">
        <v>0.37041683289442001</v>
      </c>
      <c r="BA581" s="17">
        <v>0.36229966549661102</v>
      </c>
      <c r="BB581" s="17">
        <v>0.38762961205352098</v>
      </c>
      <c r="BC581" s="17">
        <v>0.31627432647228299</v>
      </c>
      <c r="BD581" s="17">
        <v>0.39254065593911402</v>
      </c>
      <c r="BE581" s="17">
        <v>0.30002123798679697</v>
      </c>
      <c r="BF581" s="17">
        <v>0.34735058351083498</v>
      </c>
      <c r="BG581" s="17">
        <v>0.33478061370284901</v>
      </c>
    </row>
    <row r="582" spans="2:59" x14ac:dyDescent="0.35">
      <c r="B582" t="s">
        <v>260</v>
      </c>
      <c r="C582" s="17">
        <v>0.24669365038219801</v>
      </c>
      <c r="D582" s="17">
        <v>0.22993172409499099</v>
      </c>
      <c r="E582" s="17">
        <v>0.26332511318424201</v>
      </c>
      <c r="F582" s="17"/>
      <c r="G582" s="17">
        <v>0.22786141445684199</v>
      </c>
      <c r="H582" s="17">
        <v>0.30264806081495699</v>
      </c>
      <c r="I582" s="17">
        <v>0.31223250723043899</v>
      </c>
      <c r="J582" s="17">
        <v>0.197223413890287</v>
      </c>
      <c r="K582" s="17">
        <v>0.16680183835491599</v>
      </c>
      <c r="L582" s="17">
        <v>0.27498236312270502</v>
      </c>
      <c r="M582" s="17"/>
      <c r="N582" s="17">
        <v>0.27205915021882598</v>
      </c>
      <c r="O582" s="17">
        <v>0.24723255834447599</v>
      </c>
      <c r="P582" s="17">
        <v>0.19922308996791099</v>
      </c>
      <c r="Q582" s="17">
        <v>0.27307035519815698</v>
      </c>
      <c r="R582" s="17">
        <v>0.21377343151523501</v>
      </c>
      <c r="S582" s="17"/>
      <c r="T582" s="17">
        <v>0.26349648333786702</v>
      </c>
      <c r="U582" s="17">
        <v>0.242462130102408</v>
      </c>
      <c r="V582" s="17"/>
      <c r="W582" s="17">
        <v>0.26845032938150798</v>
      </c>
      <c r="X582" s="17">
        <v>0.235827381748518</v>
      </c>
      <c r="Y582" s="17"/>
      <c r="Z582" s="17">
        <v>0.244538298824196</v>
      </c>
      <c r="AA582" s="17">
        <v>0.25991928462206298</v>
      </c>
      <c r="AB582" s="17">
        <v>0.240935708735702</v>
      </c>
      <c r="AC582" s="17"/>
      <c r="AD582" s="17">
        <v>0.238836103406595</v>
      </c>
      <c r="AE582" s="17">
        <v>0.26144404491884399</v>
      </c>
      <c r="AF582" s="17"/>
      <c r="AG582" s="17">
        <v>0.23291709874775199</v>
      </c>
      <c r="AH582" s="17">
        <v>0.27522891632615398</v>
      </c>
      <c r="AI582" s="17">
        <v>0.22616297735448901</v>
      </c>
      <c r="AJ582" s="17"/>
      <c r="AK582" s="17">
        <v>0.223235975960002</v>
      </c>
      <c r="AL582" s="17">
        <v>0.26893903884396603</v>
      </c>
      <c r="AM582" s="17">
        <v>0.195453495700013</v>
      </c>
      <c r="AN582" s="17"/>
      <c r="AO582" s="17">
        <v>0.119904253112546</v>
      </c>
      <c r="AP582" s="17">
        <v>0.27954557432191601</v>
      </c>
      <c r="AQ582" s="17">
        <v>0.215050992253701</v>
      </c>
      <c r="AR582" s="17"/>
      <c r="AS582" s="17">
        <v>0.25458321587368099</v>
      </c>
      <c r="AT582" s="17">
        <v>0.291225308733296</v>
      </c>
      <c r="AU582" s="17">
        <v>0.27275137502822</v>
      </c>
      <c r="AV582" s="17">
        <v>0.272778508016703</v>
      </c>
      <c r="AW582" s="17">
        <v>0.27122570955776398</v>
      </c>
      <c r="AX582" s="17">
        <v>0.17818174957507399</v>
      </c>
      <c r="AY582" s="17">
        <v>0.25809665429790901</v>
      </c>
      <c r="AZ582" s="17">
        <v>0.22534259057973099</v>
      </c>
      <c r="BA582" s="17">
        <v>0.237985146061092</v>
      </c>
      <c r="BB582" s="17">
        <v>0.19839433085991101</v>
      </c>
      <c r="BC582" s="17">
        <v>0.29362926736703798</v>
      </c>
      <c r="BD582" s="17">
        <v>0.21047534933444101</v>
      </c>
      <c r="BE582" s="17">
        <v>0.19812801735528601</v>
      </c>
      <c r="BF582" s="17">
        <v>0</v>
      </c>
      <c r="BG582" s="17">
        <v>0.160295159526682</v>
      </c>
    </row>
    <row r="583" spans="2:59" x14ac:dyDescent="0.35">
      <c r="B583" t="s">
        <v>261</v>
      </c>
      <c r="C583" s="17">
        <v>0.136537327313763</v>
      </c>
      <c r="D583" s="17">
        <v>0.15768209073664699</v>
      </c>
      <c r="E583" s="17">
        <v>0.11740174688647299</v>
      </c>
      <c r="F583" s="17"/>
      <c r="G583" s="17">
        <v>8.9098790293545199E-2</v>
      </c>
      <c r="H583" s="17">
        <v>7.4055173512401401E-2</v>
      </c>
      <c r="I583" s="17">
        <v>8.3381396717146297E-2</v>
      </c>
      <c r="J583" s="17">
        <v>0.130729157766591</v>
      </c>
      <c r="K583" s="17">
        <v>0.18958970605662301</v>
      </c>
      <c r="L583" s="17">
        <v>0.178779998886894</v>
      </c>
      <c r="M583" s="17"/>
      <c r="N583" s="17">
        <v>0.16578822830492501</v>
      </c>
      <c r="O583" s="17">
        <v>9.7372220602437096E-2</v>
      </c>
      <c r="P583" s="17">
        <v>0.11171832917239601</v>
      </c>
      <c r="Q583" s="17">
        <v>0.15475356608001101</v>
      </c>
      <c r="R583" s="17">
        <v>0.141448468731246</v>
      </c>
      <c r="S583" s="17"/>
      <c r="T583" s="17">
        <v>0.13130662889101799</v>
      </c>
      <c r="U583" s="17">
        <v>0.137854593664723</v>
      </c>
      <c r="V583" s="17"/>
      <c r="W583" s="17">
        <v>0.116751643599072</v>
      </c>
      <c r="X583" s="17">
        <v>0.153084888810914</v>
      </c>
      <c r="Y583" s="17"/>
      <c r="Z583" s="17">
        <v>0.13733393538747199</v>
      </c>
      <c r="AA583" s="17">
        <v>7.7791363239101394E-2</v>
      </c>
      <c r="AB583" s="17">
        <v>0.16996581625705701</v>
      </c>
      <c r="AC583" s="17"/>
      <c r="AD583" s="17">
        <v>0.15131130452400299</v>
      </c>
      <c r="AE583" s="17">
        <v>0.108803227421889</v>
      </c>
      <c r="AF583" s="17"/>
      <c r="AG583" s="17">
        <v>0.13951214694813799</v>
      </c>
      <c r="AH583" s="17">
        <v>0.10775403869510899</v>
      </c>
      <c r="AI583" s="17">
        <v>0.16555744603533201</v>
      </c>
      <c r="AJ583" s="17"/>
      <c r="AK583" s="17">
        <v>0.11052186179970901</v>
      </c>
      <c r="AL583" s="17">
        <v>0.13476950508671101</v>
      </c>
      <c r="AM583" s="17">
        <v>0.21885547497410199</v>
      </c>
      <c r="AN583" s="17"/>
      <c r="AO583" s="17">
        <v>0.10813803174350201</v>
      </c>
      <c r="AP583" s="17">
        <v>0.107712652137402</v>
      </c>
      <c r="AQ583" s="17">
        <v>0.18794437110287199</v>
      </c>
      <c r="AR583" s="17"/>
      <c r="AS583" s="17">
        <v>0.16068269716627301</v>
      </c>
      <c r="AT583" s="17">
        <v>7.2544301114958604E-2</v>
      </c>
      <c r="AU583" s="17">
        <v>7.5685536913856502E-2</v>
      </c>
      <c r="AV583" s="17">
        <v>0.16738478761103501</v>
      </c>
      <c r="AW583" s="17">
        <v>0.12916206526983501</v>
      </c>
      <c r="AX583" s="17">
        <v>0.23460051318949601</v>
      </c>
      <c r="AY583" s="17">
        <v>0.12705780816467699</v>
      </c>
      <c r="AZ583" s="17">
        <v>0.15172278159904301</v>
      </c>
      <c r="BA583" s="17">
        <v>0.14027744220556901</v>
      </c>
      <c r="BB583" s="17">
        <v>0.114870700290106</v>
      </c>
      <c r="BC583" s="17">
        <v>0.10381274711213</v>
      </c>
      <c r="BD583" s="17">
        <v>5.4661516962112598E-2</v>
      </c>
      <c r="BE583" s="17">
        <v>0</v>
      </c>
      <c r="BF583" s="17">
        <v>0.46357516659439502</v>
      </c>
      <c r="BG583" s="17">
        <v>3.0718900471474599E-2</v>
      </c>
    </row>
    <row r="584" spans="2:59" x14ac:dyDescent="0.35">
      <c r="B584" t="s">
        <v>262</v>
      </c>
      <c r="C584" s="17">
        <v>0.133826107433065</v>
      </c>
      <c r="D584" s="17">
        <v>0.15274428524932199</v>
      </c>
      <c r="E584" s="17">
        <v>0.116753605700732</v>
      </c>
      <c r="F584" s="17"/>
      <c r="G584" s="17">
        <v>7.2699236897261904E-2</v>
      </c>
      <c r="H584" s="17">
        <v>7.27177986350699E-2</v>
      </c>
      <c r="I584" s="17">
        <v>0.102246230611396</v>
      </c>
      <c r="J584" s="17">
        <v>0.21054472914979999</v>
      </c>
      <c r="K584" s="17">
        <v>0.16763112606415301</v>
      </c>
      <c r="L584" s="17">
        <v>0.123125790278095</v>
      </c>
      <c r="M584" s="17"/>
      <c r="N584" s="17">
        <v>0.10435647918591</v>
      </c>
      <c r="O584" s="17">
        <v>0.116097523464835</v>
      </c>
      <c r="P584" s="17">
        <v>9.8778487248225494E-2</v>
      </c>
      <c r="Q584" s="17">
        <v>0.192418774214141</v>
      </c>
      <c r="R584" s="17">
        <v>0.17875195485522399</v>
      </c>
      <c r="S584" s="17"/>
      <c r="T584" s="17">
        <v>0.12560420986304099</v>
      </c>
      <c r="U584" s="17">
        <v>0.13589665865485601</v>
      </c>
      <c r="V584" s="17"/>
      <c r="W584" s="17">
        <v>0.128813575702729</v>
      </c>
      <c r="X584" s="17">
        <v>0.14052991615097499</v>
      </c>
      <c r="Y584" s="17"/>
      <c r="Z584" s="17">
        <v>0.106809564031624</v>
      </c>
      <c r="AA584" s="17">
        <v>0.14722132427878501</v>
      </c>
      <c r="AB584" s="17">
        <v>0.13944584430878201</v>
      </c>
      <c r="AC584" s="17"/>
      <c r="AD584" s="17">
        <v>0.12232613697234</v>
      </c>
      <c r="AE584" s="17">
        <v>0.155414155456471</v>
      </c>
      <c r="AF584" s="17"/>
      <c r="AG584" s="17">
        <v>0.13825623815830801</v>
      </c>
      <c r="AH584" s="17">
        <v>6.7365181796579507E-2</v>
      </c>
      <c r="AI584" s="17">
        <v>0.20271980235780801</v>
      </c>
      <c r="AJ584" s="17"/>
      <c r="AK584" s="17">
        <v>0.101862326897325</v>
      </c>
      <c r="AL584" s="17">
        <v>0.103963279862632</v>
      </c>
      <c r="AM584" s="17">
        <v>0.33301179800783098</v>
      </c>
      <c r="AN584" s="17"/>
      <c r="AO584" s="17">
        <v>6.1771979907104597E-2</v>
      </c>
      <c r="AP584" s="17">
        <v>8.3525873905698794E-2</v>
      </c>
      <c r="AQ584" s="17">
        <v>0.21813560104545399</v>
      </c>
      <c r="AR584" s="17"/>
      <c r="AS584" s="17">
        <v>9.3636887496108698E-2</v>
      </c>
      <c r="AT584" s="17">
        <v>7.6507312219476195E-2</v>
      </c>
      <c r="AU584" s="17">
        <v>0.24975547447723601</v>
      </c>
      <c r="AV584" s="17">
        <v>0.150437909183398</v>
      </c>
      <c r="AW584" s="17">
        <v>0.15579597882073101</v>
      </c>
      <c r="AX584" s="17">
        <v>0.121705412921999</v>
      </c>
      <c r="AY584" s="17">
        <v>0.14018009296324799</v>
      </c>
      <c r="AZ584" s="17">
        <v>0.13902670196043199</v>
      </c>
      <c r="BA584" s="17">
        <v>3.8109453755223198E-2</v>
      </c>
      <c r="BB584" s="17">
        <v>0.17660974988734801</v>
      </c>
      <c r="BC584" s="17">
        <v>8.5578782280121196E-2</v>
      </c>
      <c r="BD584" s="17">
        <v>0.14925293455299199</v>
      </c>
      <c r="BE584" s="17">
        <v>0.15407037193673501</v>
      </c>
      <c r="BF584" s="17">
        <v>0.107795866400428</v>
      </c>
      <c r="BG584" s="17">
        <v>0.18103664825044299</v>
      </c>
    </row>
    <row r="585" spans="2:59" x14ac:dyDescent="0.35">
      <c r="B585" t="s">
        <v>263</v>
      </c>
      <c r="C585" s="17">
        <v>1.0739557657442901E-2</v>
      </c>
      <c r="D585" s="17">
        <v>5.1107797154569604E-3</v>
      </c>
      <c r="E585" s="17">
        <v>1.6027475032598101E-2</v>
      </c>
      <c r="F585" s="17"/>
      <c r="G585" s="17">
        <v>6.6795376877342699E-3</v>
      </c>
      <c r="H585" s="17">
        <v>2.1982692230988501E-2</v>
      </c>
      <c r="I585" s="17">
        <v>1.3902595517931601E-2</v>
      </c>
      <c r="J585" s="17">
        <v>9.7681043530680293E-3</v>
      </c>
      <c r="K585" s="17">
        <v>0</v>
      </c>
      <c r="L585" s="17">
        <v>1.24674458041748E-2</v>
      </c>
      <c r="M585" s="17"/>
      <c r="N585" s="17">
        <v>1.2554073122195E-2</v>
      </c>
      <c r="O585" s="17">
        <v>1.40324860538758E-2</v>
      </c>
      <c r="P585" s="17">
        <v>1.76197716576336E-2</v>
      </c>
      <c r="Q585" s="17">
        <v>4.9469622738991404E-3</v>
      </c>
      <c r="R585" s="17">
        <v>0</v>
      </c>
      <c r="S585" s="17"/>
      <c r="T585" s="17">
        <v>1.6415729264047899E-2</v>
      </c>
      <c r="U585" s="17">
        <v>9.3101061281512208E-3</v>
      </c>
      <c r="V585" s="17"/>
      <c r="W585" s="17">
        <v>1.5318427994304501E-2</v>
      </c>
      <c r="X585" s="17">
        <v>8.0332046553328595E-3</v>
      </c>
      <c r="Y585" s="17"/>
      <c r="Z585" s="17">
        <v>9.0049513891703303E-3</v>
      </c>
      <c r="AA585" s="17">
        <v>1.4914107089956099E-2</v>
      </c>
      <c r="AB585" s="17">
        <v>1.19095340546139E-2</v>
      </c>
      <c r="AC585" s="17"/>
      <c r="AD585" s="17">
        <v>1.3033012212126899E-2</v>
      </c>
      <c r="AE585" s="17">
        <v>6.43422424505663E-3</v>
      </c>
      <c r="AF585" s="17"/>
      <c r="AG585" s="17">
        <v>7.2193199543477997E-3</v>
      </c>
      <c r="AH585" s="17">
        <v>0</v>
      </c>
      <c r="AI585" s="17">
        <v>1.6782485847632901E-2</v>
      </c>
      <c r="AJ585" s="17"/>
      <c r="AK585" s="17">
        <v>9.1384727536855306E-3</v>
      </c>
      <c r="AL585" s="17">
        <v>1.56115413987305E-2</v>
      </c>
      <c r="AM585" s="17">
        <v>0</v>
      </c>
      <c r="AN585" s="17"/>
      <c r="AO585" s="17">
        <v>0</v>
      </c>
      <c r="AP585" s="17">
        <v>2.3485570601199501E-3</v>
      </c>
      <c r="AQ585" s="17">
        <v>1.7559930525235901E-2</v>
      </c>
      <c r="AR585" s="17"/>
      <c r="AS585" s="17">
        <v>0</v>
      </c>
      <c r="AT585" s="17">
        <v>4.3560509451720401E-2</v>
      </c>
      <c r="AU585" s="17">
        <v>0</v>
      </c>
      <c r="AV585" s="17">
        <v>0</v>
      </c>
      <c r="AW585" s="17">
        <v>3.0563219670616301E-2</v>
      </c>
      <c r="AX585" s="17">
        <v>0</v>
      </c>
      <c r="AY585" s="17">
        <v>1.9838044134780401E-2</v>
      </c>
      <c r="AZ585" s="17">
        <v>0</v>
      </c>
      <c r="BA585" s="17">
        <v>1.9141243087361301E-2</v>
      </c>
      <c r="BB585" s="17">
        <v>0</v>
      </c>
      <c r="BC585" s="17">
        <v>0</v>
      </c>
      <c r="BD585" s="17">
        <v>2.44705000633922E-2</v>
      </c>
      <c r="BE585" s="17">
        <v>7.7322490657569395E-2</v>
      </c>
      <c r="BF585" s="17">
        <v>0</v>
      </c>
      <c r="BG585" s="17">
        <v>0</v>
      </c>
    </row>
    <row r="586" spans="2:59" x14ac:dyDescent="0.35">
      <c r="B586" t="s">
        <v>264</v>
      </c>
      <c r="C586" s="17">
        <v>6.1034586971845398E-2</v>
      </c>
      <c r="D586" s="17">
        <v>2.9145950039056501E-2</v>
      </c>
      <c r="E586" s="17">
        <v>9.0992941991985099E-2</v>
      </c>
      <c r="F586" s="17"/>
      <c r="G586" s="17">
        <v>4.34204639809843E-2</v>
      </c>
      <c r="H586" s="17">
        <v>4.9431394489921503E-2</v>
      </c>
      <c r="I586" s="17">
        <v>0.127334764861883</v>
      </c>
      <c r="J586" s="17">
        <v>8.7169239472413104E-2</v>
      </c>
      <c r="K586" s="17">
        <v>6.3869317653797206E-2</v>
      </c>
      <c r="L586" s="17">
        <v>1.60756753372325E-2</v>
      </c>
      <c r="M586" s="17"/>
      <c r="N586" s="17">
        <v>5.3082681655509702E-2</v>
      </c>
      <c r="O586" s="17">
        <v>6.4955451129024705E-2</v>
      </c>
      <c r="P586" s="17">
        <v>8.0237784777371104E-2</v>
      </c>
      <c r="Q586" s="17">
        <v>4.6028825405245402E-2</v>
      </c>
      <c r="R586" s="17">
        <v>7.0353490227067494E-2</v>
      </c>
      <c r="S586" s="17"/>
      <c r="T586" s="17">
        <v>1.37318774504525E-2</v>
      </c>
      <c r="U586" s="17">
        <v>7.29470052620739E-2</v>
      </c>
      <c r="V586" s="17"/>
      <c r="W586" s="17">
        <v>2.3017249111276498E-2</v>
      </c>
      <c r="X586" s="17">
        <v>7.1018150671458696E-2</v>
      </c>
      <c r="Y586" s="17"/>
      <c r="Z586" s="17">
        <v>3.2386408961615397E-2</v>
      </c>
      <c r="AA586" s="17">
        <v>6.2584459600137199E-2</v>
      </c>
      <c r="AB586" s="17">
        <v>3.5837703222633299E-2</v>
      </c>
      <c r="AC586" s="17"/>
      <c r="AD586" s="17">
        <v>3.2558598329376E-2</v>
      </c>
      <c r="AE586" s="17">
        <v>0.114490464308839</v>
      </c>
      <c r="AF586" s="17"/>
      <c r="AG586" s="17">
        <v>1.89440864597691E-2</v>
      </c>
      <c r="AH586" s="17">
        <v>3.7125281524163903E-2</v>
      </c>
      <c r="AI586" s="17">
        <v>5.48552161317458E-2</v>
      </c>
      <c r="AJ586" s="17"/>
      <c r="AK586" s="17">
        <v>2.3066982574642299E-2</v>
      </c>
      <c r="AL586" s="17">
        <v>4.6718780055036199E-2</v>
      </c>
      <c r="AM586" s="17">
        <v>6.9071458893599405E-2</v>
      </c>
      <c r="AN586" s="17"/>
      <c r="AO586" s="17">
        <v>1.25041219684564E-2</v>
      </c>
      <c r="AP586" s="17">
        <v>4.1857624614868999E-2</v>
      </c>
      <c r="AQ586" s="17">
        <v>6.8602464456102102E-2</v>
      </c>
      <c r="AR586" s="17"/>
      <c r="AS586" s="17">
        <v>0.124288787071892</v>
      </c>
      <c r="AT586" s="17">
        <v>8.5469474110648799E-2</v>
      </c>
      <c r="AU586" s="17">
        <v>9.0244092439180496E-2</v>
      </c>
      <c r="AV586" s="17">
        <v>5.9373047485010599E-2</v>
      </c>
      <c r="AW586" s="17">
        <v>3.02522085919768E-2</v>
      </c>
      <c r="AX586" s="17">
        <v>0.11125975132844999</v>
      </c>
      <c r="AY586" s="17">
        <v>1.0071071425886299E-2</v>
      </c>
      <c r="AZ586" s="17">
        <v>3.49522528762201E-2</v>
      </c>
      <c r="BA586" s="17">
        <v>5.2134786516542103E-2</v>
      </c>
      <c r="BB586" s="17">
        <v>1.51651943907045E-2</v>
      </c>
      <c r="BC586" s="17">
        <v>2.3624194744671801E-2</v>
      </c>
      <c r="BD586" s="17">
        <v>0</v>
      </c>
      <c r="BE586" s="17">
        <v>0</v>
      </c>
      <c r="BF586" s="17">
        <v>0</v>
      </c>
      <c r="BG586" s="17">
        <v>5.2234488843420399E-2</v>
      </c>
    </row>
    <row r="587" spans="2:59" x14ac:dyDescent="0.35">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row>
    <row r="588" spans="2:59" x14ac:dyDescent="0.35">
      <c r="B588" s="6" t="s">
        <v>271</v>
      </c>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row>
    <row r="589" spans="2:59" x14ac:dyDescent="0.35">
      <c r="B589" s="24" t="s">
        <v>86</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row>
    <row r="590" spans="2:59" x14ac:dyDescent="0.35">
      <c r="B590" t="s">
        <v>258</v>
      </c>
      <c r="C590" s="17">
        <v>0.101143338087696</v>
      </c>
      <c r="D590" s="17">
        <v>0.12687253206837801</v>
      </c>
      <c r="E590" s="17">
        <v>7.5531234120323407E-2</v>
      </c>
      <c r="F590" s="17"/>
      <c r="G590" s="17">
        <v>0.202813454935627</v>
      </c>
      <c r="H590" s="17">
        <v>0.17595338068066299</v>
      </c>
      <c r="I590" s="17">
        <v>8.4340379719913303E-2</v>
      </c>
      <c r="J590" s="17">
        <v>4.5050750060554201E-2</v>
      </c>
      <c r="K590" s="17">
        <v>5.5955373955390499E-2</v>
      </c>
      <c r="L590" s="17">
        <v>0.11253461379872</v>
      </c>
      <c r="M590" s="17"/>
      <c r="N590" s="17">
        <v>7.5133378683267901E-2</v>
      </c>
      <c r="O590" s="17">
        <v>8.8131902682468705E-2</v>
      </c>
      <c r="P590" s="17">
        <v>0.162789834627975</v>
      </c>
      <c r="Q590" s="17">
        <v>8.1587550356773106E-2</v>
      </c>
      <c r="R590" s="17">
        <v>0.117778483665701</v>
      </c>
      <c r="S590" s="17"/>
      <c r="T590" s="17">
        <v>0.17301024598694301</v>
      </c>
      <c r="U590" s="17">
        <v>8.3044825829449997E-2</v>
      </c>
      <c r="V590" s="17"/>
      <c r="W590" s="17">
        <v>0.13512854601896401</v>
      </c>
      <c r="X590" s="17">
        <v>8.3176661971366403E-2</v>
      </c>
      <c r="Y590" s="17"/>
      <c r="Z590" s="17">
        <v>0.15289477986156499</v>
      </c>
      <c r="AA590" s="17">
        <v>9.7603586936105005E-2</v>
      </c>
      <c r="AB590" s="17">
        <v>8.0520978524287995E-2</v>
      </c>
      <c r="AC590" s="17"/>
      <c r="AD590" s="17">
        <v>0.12069042793720799</v>
      </c>
      <c r="AE590" s="17">
        <v>6.4449025190956397E-2</v>
      </c>
      <c r="AF590" s="17"/>
      <c r="AG590" s="17">
        <v>0.237499138311176</v>
      </c>
      <c r="AH590" s="17">
        <v>0.101996183119235</v>
      </c>
      <c r="AI590" s="17">
        <v>7.2785406621326404E-2</v>
      </c>
      <c r="AJ590" s="17"/>
      <c r="AK590" s="17">
        <v>0.18898366823816401</v>
      </c>
      <c r="AL590" s="17">
        <v>7.6837769948795806E-2</v>
      </c>
      <c r="AM590" s="17">
        <v>4.3336558889459198E-2</v>
      </c>
      <c r="AN590" s="17"/>
      <c r="AO590" s="17">
        <v>0.28364279723975799</v>
      </c>
      <c r="AP590" s="17">
        <v>0.109115710675703</v>
      </c>
      <c r="AQ590" s="17">
        <v>6.6932704142479996E-2</v>
      </c>
      <c r="AR590" s="17"/>
      <c r="AS590" s="17">
        <v>9.5864058262054894E-2</v>
      </c>
      <c r="AT590" s="17">
        <v>8.6125619253536095E-2</v>
      </c>
      <c r="AU590" s="17">
        <v>0.123289946901103</v>
      </c>
      <c r="AV590" s="17">
        <v>0.108115543020949</v>
      </c>
      <c r="AW590" s="17">
        <v>7.2100984727792902E-2</v>
      </c>
      <c r="AX590" s="17">
        <v>4.9388870983901399E-2</v>
      </c>
      <c r="AY590" s="17">
        <v>5.8490135036803101E-2</v>
      </c>
      <c r="AZ590" s="17">
        <v>8.3427569172951799E-2</v>
      </c>
      <c r="BA590" s="17">
        <v>0.10029776970872201</v>
      </c>
      <c r="BB590" s="17">
        <v>0.11916920881873</v>
      </c>
      <c r="BC590" s="17">
        <v>0.205175516805569</v>
      </c>
      <c r="BD590" s="17">
        <v>0.213544600581208</v>
      </c>
      <c r="BE590" s="17">
        <v>0.322298599874834</v>
      </c>
      <c r="BF590" s="17">
        <v>3.6527915111302503E-2</v>
      </c>
      <c r="BG590" s="17">
        <v>0.23171126869784001</v>
      </c>
    </row>
    <row r="591" spans="2:59" x14ac:dyDescent="0.35">
      <c r="B591" t="s">
        <v>259</v>
      </c>
      <c r="C591" s="17">
        <v>0.33822051307155898</v>
      </c>
      <c r="D591" s="17">
        <v>0.33717834169016397</v>
      </c>
      <c r="E591" s="17">
        <v>0.33852487324499902</v>
      </c>
      <c r="F591" s="17"/>
      <c r="G591" s="17">
        <v>0.33108715717544601</v>
      </c>
      <c r="H591" s="17">
        <v>0.38253218101928399</v>
      </c>
      <c r="I591" s="17">
        <v>0.27504804330749999</v>
      </c>
      <c r="J591" s="17">
        <v>0.31330895386252799</v>
      </c>
      <c r="K591" s="17">
        <v>0.38680374615059798</v>
      </c>
      <c r="L591" s="17">
        <v>0.34155185707795999</v>
      </c>
      <c r="M591" s="17"/>
      <c r="N591" s="17">
        <v>0.410534691506169</v>
      </c>
      <c r="O591" s="17">
        <v>0.34251606544410201</v>
      </c>
      <c r="P591" s="17">
        <v>0.33883506320357898</v>
      </c>
      <c r="Q591" s="17">
        <v>0.26487056228504402</v>
      </c>
      <c r="R591" s="17">
        <v>0.30556596816571302</v>
      </c>
      <c r="S591" s="17"/>
      <c r="T591" s="17">
        <v>0.35586162170721902</v>
      </c>
      <c r="U591" s="17">
        <v>0.33377788669142899</v>
      </c>
      <c r="V591" s="17"/>
      <c r="W591" s="17">
        <v>0.36464351046872301</v>
      </c>
      <c r="X591" s="17">
        <v>0.32209853024711699</v>
      </c>
      <c r="Y591" s="17"/>
      <c r="Z591" s="17">
        <v>0.39100457802097299</v>
      </c>
      <c r="AA591" s="17">
        <v>0.35662370889349299</v>
      </c>
      <c r="AB591" s="17">
        <v>0.30792535013467198</v>
      </c>
      <c r="AC591" s="17"/>
      <c r="AD591" s="17">
        <v>0.36187966378270497</v>
      </c>
      <c r="AE591" s="17">
        <v>0.29380693101153998</v>
      </c>
      <c r="AF591" s="17"/>
      <c r="AG591" s="17">
        <v>0.28489593087433601</v>
      </c>
      <c r="AH591" s="17">
        <v>0.43133033737762799</v>
      </c>
      <c r="AI591" s="17">
        <v>0.28740965096174997</v>
      </c>
      <c r="AJ591" s="17"/>
      <c r="AK591" s="17">
        <v>0.41460348259528301</v>
      </c>
      <c r="AL591" s="17">
        <v>0.35922697683240701</v>
      </c>
      <c r="AM591" s="17">
        <v>0.173921512045835</v>
      </c>
      <c r="AN591" s="17"/>
      <c r="AO591" s="17">
        <v>0.464747213106668</v>
      </c>
      <c r="AP591" s="17">
        <v>0.42107507852941001</v>
      </c>
      <c r="AQ591" s="17">
        <v>0.227713608579138</v>
      </c>
      <c r="AR591" s="17"/>
      <c r="AS591" s="17">
        <v>0.25229942890401202</v>
      </c>
      <c r="AT591" s="17">
        <v>0.37005336341540601</v>
      </c>
      <c r="AU591" s="17">
        <v>0.30901579434436599</v>
      </c>
      <c r="AV591" s="17">
        <v>0.25807574113721699</v>
      </c>
      <c r="AW591" s="17">
        <v>0.40227947338888298</v>
      </c>
      <c r="AX591" s="17">
        <v>0.31861577062492702</v>
      </c>
      <c r="AY591" s="17">
        <v>0.3764636197681</v>
      </c>
      <c r="AZ591" s="17">
        <v>0.42610682290692098</v>
      </c>
      <c r="BA591" s="17">
        <v>0.47717000628664502</v>
      </c>
      <c r="BB591" s="17">
        <v>0.32317147230863402</v>
      </c>
      <c r="BC591" s="17">
        <v>0.338330956734609</v>
      </c>
      <c r="BD591" s="17">
        <v>0.339099902585419</v>
      </c>
      <c r="BE591" s="17">
        <v>0.35571330755115399</v>
      </c>
      <c r="BF591" s="17">
        <v>0.53928479249177497</v>
      </c>
      <c r="BG591" s="17">
        <v>0.40620781317624599</v>
      </c>
    </row>
    <row r="592" spans="2:59" x14ac:dyDescent="0.35">
      <c r="B592" t="s">
        <v>260</v>
      </c>
      <c r="C592" s="17">
        <v>0.19401774964371099</v>
      </c>
      <c r="D592" s="17">
        <v>0.1694442523744</v>
      </c>
      <c r="E592" s="17">
        <v>0.21770931924068401</v>
      </c>
      <c r="F592" s="17"/>
      <c r="G592" s="17">
        <v>0.22798198016966001</v>
      </c>
      <c r="H592" s="17">
        <v>0.21762727597072001</v>
      </c>
      <c r="I592" s="17">
        <v>0.23758241999246699</v>
      </c>
      <c r="J592" s="17">
        <v>0.20701603029885801</v>
      </c>
      <c r="K592" s="17">
        <v>0.13871339020006199</v>
      </c>
      <c r="L592" s="17">
        <v>0.174951969870279</v>
      </c>
      <c r="M592" s="17"/>
      <c r="N592" s="17">
        <v>0.160603098429974</v>
      </c>
      <c r="O592" s="17">
        <v>0.20249910160668799</v>
      </c>
      <c r="P592" s="17">
        <v>0.18921532734680399</v>
      </c>
      <c r="Q592" s="17">
        <v>0.22583023334289701</v>
      </c>
      <c r="R592" s="17">
        <v>0.20290634066965499</v>
      </c>
      <c r="S592" s="17"/>
      <c r="T592" s="17">
        <v>0.174699505680002</v>
      </c>
      <c r="U592" s="17">
        <v>0.19888273528738401</v>
      </c>
      <c r="V592" s="17"/>
      <c r="W592" s="17">
        <v>0.168134882291715</v>
      </c>
      <c r="X592" s="17">
        <v>0.20266462312974801</v>
      </c>
      <c r="Y592" s="17"/>
      <c r="Z592" s="17">
        <v>0.17193305285308799</v>
      </c>
      <c r="AA592" s="17">
        <v>0.24882439802467099</v>
      </c>
      <c r="AB592" s="17">
        <v>0.183342091576221</v>
      </c>
      <c r="AC592" s="17"/>
      <c r="AD592" s="17">
        <v>0.17765367619717801</v>
      </c>
      <c r="AE592" s="17">
        <v>0.224736820151655</v>
      </c>
      <c r="AF592" s="17"/>
      <c r="AG592" s="17">
        <v>0.13011306204791501</v>
      </c>
      <c r="AH592" s="17">
        <v>0.21931250295659699</v>
      </c>
      <c r="AI592" s="17">
        <v>0.176016744003827</v>
      </c>
      <c r="AJ592" s="17"/>
      <c r="AK592" s="17">
        <v>0.132925845028603</v>
      </c>
      <c r="AL592" s="17">
        <v>0.20984523966368901</v>
      </c>
      <c r="AM592" s="17">
        <v>0.20153780637709401</v>
      </c>
      <c r="AN592" s="17"/>
      <c r="AO592" s="17">
        <v>7.4392914176176703E-2</v>
      </c>
      <c r="AP592" s="17">
        <v>0.210227788575857</v>
      </c>
      <c r="AQ592" s="17">
        <v>0.18141484236399399</v>
      </c>
      <c r="AR592" s="17"/>
      <c r="AS592" s="17">
        <v>0.236006785806783</v>
      </c>
      <c r="AT592" s="17">
        <v>0.21911028843732999</v>
      </c>
      <c r="AU592" s="17">
        <v>0.10406606829159799</v>
      </c>
      <c r="AV592" s="17">
        <v>0.25705157235376003</v>
      </c>
      <c r="AW592" s="17">
        <v>0.165241334918937</v>
      </c>
      <c r="AX592" s="17">
        <v>0.17391293612272701</v>
      </c>
      <c r="AY592" s="17">
        <v>0.20463174111527599</v>
      </c>
      <c r="AZ592" s="17">
        <v>0.150770526750682</v>
      </c>
      <c r="BA592" s="17">
        <v>0.25562030262041102</v>
      </c>
      <c r="BB592" s="17">
        <v>0.20136891161078099</v>
      </c>
      <c r="BC592" s="17">
        <v>0.24863911573175199</v>
      </c>
      <c r="BD592" s="17">
        <v>0.16499847678613799</v>
      </c>
      <c r="BE592" s="17">
        <v>9.0595229979707495E-2</v>
      </c>
      <c r="BF592" s="17">
        <v>3.6527915111302503E-2</v>
      </c>
      <c r="BG592" s="17">
        <v>9.4388188283048097E-2</v>
      </c>
    </row>
    <row r="593" spans="2:59" x14ac:dyDescent="0.35">
      <c r="B593" t="s">
        <v>261</v>
      </c>
      <c r="C593" s="17">
        <v>0.152283990933994</v>
      </c>
      <c r="D593" s="17">
        <v>0.15649044778288601</v>
      </c>
      <c r="E593" s="17">
        <v>0.14899271719337701</v>
      </c>
      <c r="F593" s="17"/>
      <c r="G593" s="17">
        <v>0.119660198256532</v>
      </c>
      <c r="H593" s="17">
        <v>6.6651126305747696E-2</v>
      </c>
      <c r="I593" s="17">
        <v>0.14347206908840299</v>
      </c>
      <c r="J593" s="17">
        <v>0.157884774006043</v>
      </c>
      <c r="K593" s="17">
        <v>0.164050162706665</v>
      </c>
      <c r="L593" s="17">
        <v>0.19428072269292199</v>
      </c>
      <c r="M593" s="17"/>
      <c r="N593" s="17">
        <v>0.17607756481709999</v>
      </c>
      <c r="O593" s="17">
        <v>0.125573138309828</v>
      </c>
      <c r="P593" s="17">
        <v>0.13641068661290701</v>
      </c>
      <c r="Q593" s="17">
        <v>0.16001654481097499</v>
      </c>
      <c r="R593" s="17">
        <v>0.15412034352651599</v>
      </c>
      <c r="S593" s="17"/>
      <c r="T593" s="17">
        <v>0.108268033798176</v>
      </c>
      <c r="U593" s="17">
        <v>0.163368694075777</v>
      </c>
      <c r="V593" s="17"/>
      <c r="W593" s="17">
        <v>0.16210801342712899</v>
      </c>
      <c r="X593" s="17">
        <v>0.155339152863398</v>
      </c>
      <c r="Y593" s="17"/>
      <c r="Z593" s="17">
        <v>0.146733153113179</v>
      </c>
      <c r="AA593" s="17">
        <v>0.13442204920050499</v>
      </c>
      <c r="AB593" s="17">
        <v>0.187823576997487</v>
      </c>
      <c r="AC593" s="17"/>
      <c r="AD593" s="17">
        <v>0.161758110240947</v>
      </c>
      <c r="AE593" s="17">
        <v>0.134498924156953</v>
      </c>
      <c r="AF593" s="17"/>
      <c r="AG593" s="17">
        <v>0.131759354942729</v>
      </c>
      <c r="AH593" s="17">
        <v>0.126611659963796</v>
      </c>
      <c r="AI593" s="17">
        <v>0.19335695648280499</v>
      </c>
      <c r="AJ593" s="17"/>
      <c r="AK593" s="17">
        <v>0.12573963090840701</v>
      </c>
      <c r="AL593" s="17">
        <v>0.177121784259718</v>
      </c>
      <c r="AM593" s="17">
        <v>0.14720364767718699</v>
      </c>
      <c r="AN593" s="17"/>
      <c r="AO593" s="17">
        <v>6.6411392139518105E-2</v>
      </c>
      <c r="AP593" s="17">
        <v>0.143360107980287</v>
      </c>
      <c r="AQ593" s="17">
        <v>0.188504948444529</v>
      </c>
      <c r="AR593" s="17"/>
      <c r="AS593" s="17">
        <v>0.12891687122913101</v>
      </c>
      <c r="AT593" s="17">
        <v>0.124449997633181</v>
      </c>
      <c r="AU593" s="17">
        <v>0.21291884738925501</v>
      </c>
      <c r="AV593" s="17">
        <v>0.18360422792932499</v>
      </c>
      <c r="AW593" s="17">
        <v>0.13435431671176501</v>
      </c>
      <c r="AX593" s="17">
        <v>0.22518075953481601</v>
      </c>
      <c r="AY593" s="17">
        <v>0.13086819446738099</v>
      </c>
      <c r="AZ593" s="17">
        <v>0.149911027063511</v>
      </c>
      <c r="BA593" s="17">
        <v>0.108972386267684</v>
      </c>
      <c r="BB593" s="17">
        <v>0.157388610408249</v>
      </c>
      <c r="BC593" s="17">
        <v>0.12769104089584901</v>
      </c>
      <c r="BD593" s="17">
        <v>2.1220671961269401E-2</v>
      </c>
      <c r="BE593" s="17">
        <v>0</v>
      </c>
      <c r="BF593" s="17">
        <v>0.17959677610142599</v>
      </c>
      <c r="BG593" s="17">
        <v>3.4331672688072003E-2</v>
      </c>
    </row>
    <row r="594" spans="2:59" x14ac:dyDescent="0.35">
      <c r="B594" t="s">
        <v>262</v>
      </c>
      <c r="C594" s="17">
        <v>0.17152246776126401</v>
      </c>
      <c r="D594" s="17">
        <v>0.18024245711352599</v>
      </c>
      <c r="E594" s="17">
        <v>0.16410572521890701</v>
      </c>
      <c r="F594" s="17"/>
      <c r="G594" s="17">
        <v>7.2001977866556696E-2</v>
      </c>
      <c r="H594" s="17">
        <v>0.104754216581219</v>
      </c>
      <c r="I594" s="17">
        <v>0.17259939867761601</v>
      </c>
      <c r="J594" s="17">
        <v>0.22810842562530101</v>
      </c>
      <c r="K594" s="17">
        <v>0.234321246089601</v>
      </c>
      <c r="L594" s="17">
        <v>0.15313868443164799</v>
      </c>
      <c r="M594" s="17"/>
      <c r="N594" s="17">
        <v>0.14212651081368999</v>
      </c>
      <c r="O594" s="17">
        <v>0.17610373663413001</v>
      </c>
      <c r="P594" s="17">
        <v>0.13207268500472</v>
      </c>
      <c r="Q594" s="17">
        <v>0.24284990525811601</v>
      </c>
      <c r="R594" s="17">
        <v>0.15711024598623799</v>
      </c>
      <c r="S594" s="17"/>
      <c r="T594" s="17">
        <v>0.177975986231421</v>
      </c>
      <c r="U594" s="17">
        <v>0.169897254063401</v>
      </c>
      <c r="V594" s="17"/>
      <c r="W594" s="17">
        <v>0.14722216163112201</v>
      </c>
      <c r="X594" s="17">
        <v>0.19018765834786</v>
      </c>
      <c r="Y594" s="17"/>
      <c r="Z594" s="17">
        <v>0.109453724095557</v>
      </c>
      <c r="AA594" s="17">
        <v>0.15172907393101601</v>
      </c>
      <c r="AB594" s="17">
        <v>0.21199194239667801</v>
      </c>
      <c r="AC594" s="17"/>
      <c r="AD594" s="17">
        <v>0.158915169924845</v>
      </c>
      <c r="AE594" s="17">
        <v>0.195189219955758</v>
      </c>
      <c r="AF594" s="17"/>
      <c r="AG594" s="17">
        <v>0.20153844037112001</v>
      </c>
      <c r="AH594" s="17">
        <v>0.100252904205578</v>
      </c>
      <c r="AI594" s="17">
        <v>0.239620045015766</v>
      </c>
      <c r="AJ594" s="17"/>
      <c r="AK594" s="17">
        <v>0.113818206449669</v>
      </c>
      <c r="AL594" s="17">
        <v>0.15228533127715299</v>
      </c>
      <c r="AM594" s="17">
        <v>0.37416576689022402</v>
      </c>
      <c r="AN594" s="17"/>
      <c r="AO594" s="17">
        <v>9.4916601655808897E-2</v>
      </c>
      <c r="AP594" s="17">
        <v>9.1544049600224095E-2</v>
      </c>
      <c r="AQ594" s="17">
        <v>0.29310796118426202</v>
      </c>
      <c r="AR594" s="17"/>
      <c r="AS594" s="17">
        <v>0.169550387949332</v>
      </c>
      <c r="AT594" s="17">
        <v>0.13639130603500299</v>
      </c>
      <c r="AU594" s="17">
        <v>0.19857440768387599</v>
      </c>
      <c r="AV594" s="17">
        <v>0.168289678179113</v>
      </c>
      <c r="AW594" s="17">
        <v>0.21443292132453601</v>
      </c>
      <c r="AX594" s="17">
        <v>0.18332017464432801</v>
      </c>
      <c r="AY594" s="17">
        <v>0.18843789735411701</v>
      </c>
      <c r="AZ594" s="17">
        <v>0.17902348484319899</v>
      </c>
      <c r="BA594" s="17">
        <v>3.1962748704190198E-2</v>
      </c>
      <c r="BB594" s="17">
        <v>0.18217069184993601</v>
      </c>
      <c r="BC594" s="17">
        <v>1.6555352889794199E-2</v>
      </c>
      <c r="BD594" s="17">
        <v>0.237254980718551</v>
      </c>
      <c r="BE594" s="17">
        <v>0.231392862594304</v>
      </c>
      <c r="BF594" s="17">
        <v>0.20806260118419501</v>
      </c>
      <c r="BG594" s="17">
        <v>0.198854192455822</v>
      </c>
    </row>
    <row r="595" spans="2:59" x14ac:dyDescent="0.35">
      <c r="B595" t="s">
        <v>263</v>
      </c>
      <c r="C595" s="17">
        <v>5.8325543652859996E-3</v>
      </c>
      <c r="D595" s="17">
        <v>1.65147914480758E-3</v>
      </c>
      <c r="E595" s="17">
        <v>9.7516008314905995E-3</v>
      </c>
      <c r="F595" s="17"/>
      <c r="G595" s="17">
        <v>1.35991244553812E-2</v>
      </c>
      <c r="H595" s="17">
        <v>4.3373244784839296E-3</v>
      </c>
      <c r="I595" s="17">
        <v>1.01769264065865E-2</v>
      </c>
      <c r="J595" s="17">
        <v>4.3860960960118E-3</v>
      </c>
      <c r="K595" s="17">
        <v>0</v>
      </c>
      <c r="L595" s="17">
        <v>6.4400323969292404E-3</v>
      </c>
      <c r="M595" s="17"/>
      <c r="N595" s="17">
        <v>2.11486278949112E-3</v>
      </c>
      <c r="O595" s="17">
        <v>1.0337805822853799E-2</v>
      </c>
      <c r="P595" s="17">
        <v>7.7122143917549204E-3</v>
      </c>
      <c r="Q595" s="17">
        <v>2.3719807657375902E-3</v>
      </c>
      <c r="R595" s="17">
        <v>1.08174996674552E-2</v>
      </c>
      <c r="S595" s="17"/>
      <c r="T595" s="17">
        <v>3.83497712606647E-3</v>
      </c>
      <c r="U595" s="17">
        <v>6.3356117140381E-3</v>
      </c>
      <c r="V595" s="17"/>
      <c r="W595" s="17">
        <v>4.9403250118754301E-3</v>
      </c>
      <c r="X595" s="17">
        <v>2.9062158771962698E-3</v>
      </c>
      <c r="Y595" s="17"/>
      <c r="Z595" s="17">
        <v>7.2588156185629396E-3</v>
      </c>
      <c r="AA595" s="17">
        <v>2.7719504176767799E-3</v>
      </c>
      <c r="AB595" s="17">
        <v>7.1382820454589501E-3</v>
      </c>
      <c r="AC595" s="17"/>
      <c r="AD595" s="17">
        <v>4.45310552498146E-3</v>
      </c>
      <c r="AE595" s="17">
        <v>8.4220921307984493E-3</v>
      </c>
      <c r="AF595" s="17"/>
      <c r="AG595" s="17">
        <v>7.1798344556999001E-3</v>
      </c>
      <c r="AH595" s="17">
        <v>2.8284606536621102E-3</v>
      </c>
      <c r="AI595" s="17">
        <v>5.2998398452713197E-3</v>
      </c>
      <c r="AJ595" s="17"/>
      <c r="AK595" s="17">
        <v>1.49462237458668E-2</v>
      </c>
      <c r="AL595" s="17">
        <v>0</v>
      </c>
      <c r="AM595" s="17">
        <v>0</v>
      </c>
      <c r="AN595" s="17"/>
      <c r="AO595" s="17">
        <v>1.5889081682070198E-2</v>
      </c>
      <c r="AP595" s="17">
        <v>1.1232956984374501E-3</v>
      </c>
      <c r="AQ595" s="17">
        <v>1.03281223463072E-2</v>
      </c>
      <c r="AR595" s="17"/>
      <c r="AS595" s="17">
        <v>2.86287301059731E-2</v>
      </c>
      <c r="AT595" s="17">
        <v>0</v>
      </c>
      <c r="AU595" s="17">
        <v>0</v>
      </c>
      <c r="AV595" s="17">
        <v>0</v>
      </c>
      <c r="AW595" s="17">
        <v>0</v>
      </c>
      <c r="AX595" s="17">
        <v>9.3100407993730698E-3</v>
      </c>
      <c r="AY595" s="17">
        <v>1.9838044134780401E-2</v>
      </c>
      <c r="AZ595" s="17">
        <v>0</v>
      </c>
      <c r="BA595" s="17">
        <v>0</v>
      </c>
      <c r="BB595" s="17">
        <v>0</v>
      </c>
      <c r="BC595" s="17">
        <v>0</v>
      </c>
      <c r="BD595" s="17">
        <v>0</v>
      </c>
      <c r="BE595" s="17">
        <v>0</v>
      </c>
      <c r="BF595" s="17">
        <v>0</v>
      </c>
      <c r="BG595" s="17">
        <v>3.4506864698971601E-2</v>
      </c>
    </row>
    <row r="596" spans="2:59" x14ac:dyDescent="0.35">
      <c r="B596" t="s">
        <v>264</v>
      </c>
      <c r="C596" s="17">
        <v>3.6979386136491002E-2</v>
      </c>
      <c r="D596" s="17">
        <v>2.8120489825837699E-2</v>
      </c>
      <c r="E596" s="17">
        <v>4.5384530150219399E-2</v>
      </c>
      <c r="F596" s="17"/>
      <c r="G596" s="17">
        <v>3.2856107140796301E-2</v>
      </c>
      <c r="H596" s="17">
        <v>4.8144494963882199E-2</v>
      </c>
      <c r="I596" s="17">
        <v>7.6780762807514003E-2</v>
      </c>
      <c r="J596" s="17">
        <v>4.4244970050704401E-2</v>
      </c>
      <c r="K596" s="17">
        <v>2.01560808976835E-2</v>
      </c>
      <c r="L596" s="17">
        <v>1.7102119731542801E-2</v>
      </c>
      <c r="M596" s="17"/>
      <c r="N596" s="17">
        <v>3.3409892960308503E-2</v>
      </c>
      <c r="O596" s="17">
        <v>5.4838249499929E-2</v>
      </c>
      <c r="P596" s="17">
        <v>3.2964188812259598E-2</v>
      </c>
      <c r="Q596" s="17">
        <v>2.2473223180457299E-2</v>
      </c>
      <c r="R596" s="17">
        <v>5.1701118318721498E-2</v>
      </c>
      <c r="S596" s="17"/>
      <c r="T596" s="17">
        <v>6.3496294701731902E-3</v>
      </c>
      <c r="U596" s="17">
        <v>4.46929923385221E-2</v>
      </c>
      <c r="V596" s="17"/>
      <c r="W596" s="17">
        <v>1.7822561150470501E-2</v>
      </c>
      <c r="X596" s="17">
        <v>4.3627157563314298E-2</v>
      </c>
      <c r="Y596" s="17"/>
      <c r="Z596" s="17">
        <v>2.07218964370759E-2</v>
      </c>
      <c r="AA596" s="17">
        <v>8.0252325965333195E-3</v>
      </c>
      <c r="AB596" s="17">
        <v>2.12577783251943E-2</v>
      </c>
      <c r="AC596" s="17"/>
      <c r="AD596" s="17">
        <v>1.4649846392134101E-2</v>
      </c>
      <c r="AE596" s="17">
        <v>7.8896987402339705E-2</v>
      </c>
      <c r="AF596" s="17"/>
      <c r="AG596" s="17">
        <v>7.0142389970232399E-3</v>
      </c>
      <c r="AH596" s="17">
        <v>1.7667951723504799E-2</v>
      </c>
      <c r="AI596" s="17">
        <v>2.5511357069254399E-2</v>
      </c>
      <c r="AJ596" s="17"/>
      <c r="AK596" s="17">
        <v>8.9829430340071202E-3</v>
      </c>
      <c r="AL596" s="17">
        <v>2.4682898018237798E-2</v>
      </c>
      <c r="AM596" s="17">
        <v>5.9834708120200697E-2</v>
      </c>
      <c r="AN596" s="17"/>
      <c r="AO596" s="17">
        <v>0</v>
      </c>
      <c r="AP596" s="17">
        <v>2.3553968940080699E-2</v>
      </c>
      <c r="AQ596" s="17">
        <v>3.1997812939289501E-2</v>
      </c>
      <c r="AR596" s="17"/>
      <c r="AS596" s="17">
        <v>8.8733737742714106E-2</v>
      </c>
      <c r="AT596" s="17">
        <v>6.3869425225543605E-2</v>
      </c>
      <c r="AU596" s="17">
        <v>5.2134935389802198E-2</v>
      </c>
      <c r="AV596" s="17">
        <v>2.48632373796367E-2</v>
      </c>
      <c r="AW596" s="17">
        <v>1.15909689280868E-2</v>
      </c>
      <c r="AX596" s="17">
        <v>4.0271447289927202E-2</v>
      </c>
      <c r="AY596" s="17">
        <v>2.1270368123543101E-2</v>
      </c>
      <c r="AZ596" s="17">
        <v>1.07605692627344E-2</v>
      </c>
      <c r="BA596" s="17">
        <v>2.5976786412347401E-2</v>
      </c>
      <c r="BB596" s="17">
        <v>1.6731105003668999E-2</v>
      </c>
      <c r="BC596" s="17">
        <v>6.3608016942427598E-2</v>
      </c>
      <c r="BD596" s="17">
        <v>2.3881367367414402E-2</v>
      </c>
      <c r="BE596" s="17">
        <v>0</v>
      </c>
      <c r="BF596" s="17">
        <v>0</v>
      </c>
      <c r="BG596" s="17">
        <v>0</v>
      </c>
    </row>
    <row r="597" spans="2:59" x14ac:dyDescent="0.35">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row>
    <row r="598" spans="2:59" x14ac:dyDescent="0.35">
      <c r="B598" s="6" t="s">
        <v>272</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row>
    <row r="599" spans="2:59" x14ac:dyDescent="0.35">
      <c r="B599" s="24" t="s">
        <v>86</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row>
    <row r="600" spans="2:59" x14ac:dyDescent="0.35">
      <c r="B600" t="s">
        <v>258</v>
      </c>
      <c r="C600" s="17">
        <v>6.8286480181721093E-2</v>
      </c>
      <c r="D600" s="17">
        <v>9.0971788955875404E-2</v>
      </c>
      <c r="E600" s="17">
        <v>4.5374641276548798E-2</v>
      </c>
      <c r="F600" s="17"/>
      <c r="G600" s="17">
        <v>0.11820723229743101</v>
      </c>
      <c r="H600" s="17">
        <v>0.119420153796094</v>
      </c>
      <c r="I600" s="17">
        <v>6.0120298381927499E-2</v>
      </c>
      <c r="J600" s="17">
        <v>2.90421572930313E-2</v>
      </c>
      <c r="K600" s="17">
        <v>2.7355500808871901E-2</v>
      </c>
      <c r="L600" s="17">
        <v>8.69376028061353E-2</v>
      </c>
      <c r="M600" s="17"/>
      <c r="N600" s="17">
        <v>6.0743776402572801E-2</v>
      </c>
      <c r="O600" s="17">
        <v>5.68963409439215E-2</v>
      </c>
      <c r="P600" s="17">
        <v>0.111344069574975</v>
      </c>
      <c r="Q600" s="17">
        <v>6.0474332340237198E-2</v>
      </c>
      <c r="R600" s="17">
        <v>4.5342301736221099E-2</v>
      </c>
      <c r="S600" s="17"/>
      <c r="T600" s="17">
        <v>0.12579709088028901</v>
      </c>
      <c r="U600" s="17">
        <v>5.38033679520084E-2</v>
      </c>
      <c r="V600" s="17"/>
      <c r="W600" s="17">
        <v>8.6702521433288396E-2</v>
      </c>
      <c r="X600" s="17">
        <v>6.0140903715668402E-2</v>
      </c>
      <c r="Y600" s="17"/>
      <c r="Z600" s="17">
        <v>8.9813794162142399E-2</v>
      </c>
      <c r="AA600" s="17">
        <v>6.8807275660929201E-2</v>
      </c>
      <c r="AB600" s="17">
        <v>6.6794544092760894E-2</v>
      </c>
      <c r="AC600" s="17"/>
      <c r="AD600" s="17">
        <v>8.4297566777269906E-2</v>
      </c>
      <c r="AE600" s="17">
        <v>3.8230045905470203E-2</v>
      </c>
      <c r="AF600" s="17"/>
      <c r="AG600" s="17">
        <v>0.162034914671872</v>
      </c>
      <c r="AH600" s="17">
        <v>7.6789307775282006E-2</v>
      </c>
      <c r="AI600" s="17">
        <v>4.1740214779260897E-2</v>
      </c>
      <c r="AJ600" s="17"/>
      <c r="AK600" s="17">
        <v>0.13557430897008799</v>
      </c>
      <c r="AL600" s="17">
        <v>4.94565607975486E-2</v>
      </c>
      <c r="AM600" s="17">
        <v>1.6633470447082702E-2</v>
      </c>
      <c r="AN600" s="17"/>
      <c r="AO600" s="17">
        <v>0.281960678628488</v>
      </c>
      <c r="AP600" s="17">
        <v>7.4278026017242996E-2</v>
      </c>
      <c r="AQ600" s="17">
        <v>3.2712254730531597E-2</v>
      </c>
      <c r="AR600" s="17"/>
      <c r="AS600" s="17">
        <v>5.22250031840851E-2</v>
      </c>
      <c r="AT600" s="17">
        <v>5.35690387577814E-2</v>
      </c>
      <c r="AU600" s="17">
        <v>4.0367104714461498E-2</v>
      </c>
      <c r="AV600" s="17">
        <v>9.9677652779426404E-2</v>
      </c>
      <c r="AW600" s="17">
        <v>2.2539955291027199E-2</v>
      </c>
      <c r="AX600" s="17">
        <v>2.2686113398098898E-2</v>
      </c>
      <c r="AY600" s="17">
        <v>7.9095675443541402E-2</v>
      </c>
      <c r="AZ600" s="17">
        <v>5.13874689737586E-2</v>
      </c>
      <c r="BA600" s="17">
        <v>7.0722246699119695E-2</v>
      </c>
      <c r="BB600" s="17">
        <v>0.11531603853177801</v>
      </c>
      <c r="BC600" s="17">
        <v>0.13253456849461101</v>
      </c>
      <c r="BD600" s="17">
        <v>0.12810124777575199</v>
      </c>
      <c r="BE600" s="17">
        <v>0.207403113344165</v>
      </c>
      <c r="BF600" s="17">
        <v>3.6527915111302503E-2</v>
      </c>
      <c r="BG600" s="17">
        <v>0.184219409073623</v>
      </c>
    </row>
    <row r="601" spans="2:59" x14ac:dyDescent="0.35">
      <c r="B601" t="s">
        <v>259</v>
      </c>
      <c r="C601" s="17">
        <v>0.30042683526479702</v>
      </c>
      <c r="D601" s="17">
        <v>0.31291318736205498</v>
      </c>
      <c r="E601" s="17">
        <v>0.29003248227399298</v>
      </c>
      <c r="F601" s="17"/>
      <c r="G601" s="17">
        <v>0.26310270604230102</v>
      </c>
      <c r="H601" s="17">
        <v>0.30830908021310699</v>
      </c>
      <c r="I601" s="17">
        <v>0.24307897263411099</v>
      </c>
      <c r="J601" s="17">
        <v>0.22536777430770499</v>
      </c>
      <c r="K601" s="17">
        <v>0.290158305259826</v>
      </c>
      <c r="L601" s="17">
        <v>0.396786176237993</v>
      </c>
      <c r="M601" s="17"/>
      <c r="N601" s="17">
        <v>0.35056938721112002</v>
      </c>
      <c r="O601" s="17">
        <v>0.23795173542481901</v>
      </c>
      <c r="P601" s="17">
        <v>0.307936488528052</v>
      </c>
      <c r="Q601" s="17">
        <v>0.28063318717462099</v>
      </c>
      <c r="R601" s="17">
        <v>0.31702023332387103</v>
      </c>
      <c r="S601" s="17"/>
      <c r="T601" s="17">
        <v>0.330399885176965</v>
      </c>
      <c r="U601" s="17">
        <v>0.292878609981292</v>
      </c>
      <c r="V601" s="17"/>
      <c r="W601" s="17">
        <v>0.32591437431945303</v>
      </c>
      <c r="X601" s="17">
        <v>0.28835740197629101</v>
      </c>
      <c r="Y601" s="17"/>
      <c r="Z601" s="17">
        <v>0.34171759854153899</v>
      </c>
      <c r="AA601" s="17">
        <v>0.33414212034816998</v>
      </c>
      <c r="AB601" s="17">
        <v>0.29226922311088699</v>
      </c>
      <c r="AC601" s="17"/>
      <c r="AD601" s="17">
        <v>0.333830802061165</v>
      </c>
      <c r="AE601" s="17">
        <v>0.237720027292111</v>
      </c>
      <c r="AF601" s="17"/>
      <c r="AG601" s="17">
        <v>0.27020527930841598</v>
      </c>
      <c r="AH601" s="17">
        <v>0.34773250787180598</v>
      </c>
      <c r="AI601" s="17">
        <v>0.27268033802725999</v>
      </c>
      <c r="AJ601" s="17"/>
      <c r="AK601" s="17">
        <v>0.34071869609076999</v>
      </c>
      <c r="AL601" s="17">
        <v>0.34738148150621001</v>
      </c>
      <c r="AM601" s="17">
        <v>0.11882605186282499</v>
      </c>
      <c r="AN601" s="17"/>
      <c r="AO601" s="17">
        <v>0.34366393444857701</v>
      </c>
      <c r="AP601" s="17">
        <v>0.37836771889605503</v>
      </c>
      <c r="AQ601" s="17">
        <v>0.21058333159002399</v>
      </c>
      <c r="AR601" s="17"/>
      <c r="AS601" s="17">
        <v>0.21700942798658299</v>
      </c>
      <c r="AT601" s="17">
        <v>0.25282080491657</v>
      </c>
      <c r="AU601" s="17">
        <v>0.205704778710563</v>
      </c>
      <c r="AV601" s="17">
        <v>0.26474666545006698</v>
      </c>
      <c r="AW601" s="17">
        <v>0.36427073144157901</v>
      </c>
      <c r="AX601" s="17">
        <v>0.32692078181623901</v>
      </c>
      <c r="AY601" s="17">
        <v>0.29252036643039497</v>
      </c>
      <c r="AZ601" s="17">
        <v>0.43227833997205301</v>
      </c>
      <c r="BA601" s="17">
        <v>0.333001881818838</v>
      </c>
      <c r="BB601" s="17">
        <v>0.30726052501862799</v>
      </c>
      <c r="BC601" s="17">
        <v>0.361227649390581</v>
      </c>
      <c r="BD601" s="17">
        <v>0.37697590476535298</v>
      </c>
      <c r="BE601" s="17">
        <v>0.36307600670624501</v>
      </c>
      <c r="BF601" s="17">
        <v>0.33512354621020701</v>
      </c>
      <c r="BG601" s="17">
        <v>0.46359354656729201</v>
      </c>
    </row>
    <row r="602" spans="2:59" x14ac:dyDescent="0.35">
      <c r="B602" t="s">
        <v>260</v>
      </c>
      <c r="C602" s="17">
        <v>0.27018371580822498</v>
      </c>
      <c r="D602" s="17">
        <v>0.26785446130120399</v>
      </c>
      <c r="E602" s="17">
        <v>0.27140679831584402</v>
      </c>
      <c r="F602" s="17"/>
      <c r="G602" s="17">
        <v>0.19771643648052201</v>
      </c>
      <c r="H602" s="17">
        <v>0.263567985150017</v>
      </c>
      <c r="I602" s="17">
        <v>0.33055009992473</v>
      </c>
      <c r="J602" s="17">
        <v>0.32575551668666097</v>
      </c>
      <c r="K602" s="17">
        <v>0.24076185648278001</v>
      </c>
      <c r="L602" s="17">
        <v>0.24223115562193501</v>
      </c>
      <c r="M602" s="17"/>
      <c r="N602" s="17">
        <v>0.25855398196983997</v>
      </c>
      <c r="O602" s="17">
        <v>0.34324406895602499</v>
      </c>
      <c r="P602" s="17">
        <v>0.244132016136235</v>
      </c>
      <c r="Q602" s="17">
        <v>0.26663141383743999</v>
      </c>
      <c r="R602" s="17">
        <v>0.22243554645674299</v>
      </c>
      <c r="S602" s="17"/>
      <c r="T602" s="17">
        <v>0.235260576983369</v>
      </c>
      <c r="U602" s="17">
        <v>0.27897854050005899</v>
      </c>
      <c r="V602" s="17"/>
      <c r="W602" s="17">
        <v>0.27632057167757001</v>
      </c>
      <c r="X602" s="17">
        <v>0.26895257912105103</v>
      </c>
      <c r="Y602" s="17"/>
      <c r="Z602" s="17">
        <v>0.24086614600227099</v>
      </c>
      <c r="AA602" s="17">
        <v>0.28764440680776598</v>
      </c>
      <c r="AB602" s="17">
        <v>0.30594100256422602</v>
      </c>
      <c r="AC602" s="17"/>
      <c r="AD602" s="17">
        <v>0.27502329285704102</v>
      </c>
      <c r="AE602" s="17">
        <v>0.26109873405982698</v>
      </c>
      <c r="AF602" s="17"/>
      <c r="AG602" s="17">
        <v>0.28813616121375801</v>
      </c>
      <c r="AH602" s="17">
        <v>0.29092956702801598</v>
      </c>
      <c r="AI602" s="17">
        <v>0.26111020882890701</v>
      </c>
      <c r="AJ602" s="17"/>
      <c r="AK602" s="17">
        <v>0.259977490697336</v>
      </c>
      <c r="AL602" s="17">
        <v>0.284213919572046</v>
      </c>
      <c r="AM602" s="17">
        <v>0.236718164324903</v>
      </c>
      <c r="AN602" s="17"/>
      <c r="AO602" s="17">
        <v>0.15020277733621601</v>
      </c>
      <c r="AP602" s="17">
        <v>0.26693685661359001</v>
      </c>
      <c r="AQ602" s="17">
        <v>0.29301361999432601</v>
      </c>
      <c r="AR602" s="17"/>
      <c r="AS602" s="17">
        <v>0.33646524348019402</v>
      </c>
      <c r="AT602" s="17">
        <v>0.350601683963985</v>
      </c>
      <c r="AU602" s="17">
        <v>0.21898001149492699</v>
      </c>
      <c r="AV602" s="17">
        <v>0.34150927197129899</v>
      </c>
      <c r="AW602" s="17">
        <v>0.196820197433348</v>
      </c>
      <c r="AX602" s="17">
        <v>0.27977635576383603</v>
      </c>
      <c r="AY602" s="17">
        <v>0.264772890748594</v>
      </c>
      <c r="AZ602" s="17">
        <v>0.17827103524243701</v>
      </c>
      <c r="BA602" s="17">
        <v>0.338604937678819</v>
      </c>
      <c r="BB602" s="17">
        <v>0.26201080177938602</v>
      </c>
      <c r="BC602" s="17">
        <v>0.30337390414262799</v>
      </c>
      <c r="BD602" s="17">
        <v>0.173812094392407</v>
      </c>
      <c r="BE602" s="17">
        <v>0.19812801735528601</v>
      </c>
      <c r="BF602" s="17">
        <v>0.1530206030314</v>
      </c>
      <c r="BG602" s="17">
        <v>0.115213214987694</v>
      </c>
    </row>
    <row r="603" spans="2:59" x14ac:dyDescent="0.35">
      <c r="B603" t="s">
        <v>261</v>
      </c>
      <c r="C603" s="17">
        <v>9.1907319031448595E-2</v>
      </c>
      <c r="D603" s="17">
        <v>9.1124645479899194E-2</v>
      </c>
      <c r="E603" s="17">
        <v>9.3015089298474199E-2</v>
      </c>
      <c r="F603" s="17"/>
      <c r="G603" s="17">
        <v>9.0283495271364797E-2</v>
      </c>
      <c r="H603" s="17">
        <v>5.1316603406008403E-2</v>
      </c>
      <c r="I603" s="17">
        <v>6.2130374725158997E-2</v>
      </c>
      <c r="J603" s="17">
        <v>0.100820092205425</v>
      </c>
      <c r="K603" s="17">
        <v>0.16848459238062299</v>
      </c>
      <c r="L603" s="17">
        <v>7.3385962519523798E-2</v>
      </c>
      <c r="M603" s="17"/>
      <c r="N603" s="17">
        <v>8.28101344377703E-2</v>
      </c>
      <c r="O603" s="17">
        <v>9.1079214994240196E-2</v>
      </c>
      <c r="P603" s="17">
        <v>7.2733246204661303E-2</v>
      </c>
      <c r="Q603" s="17">
        <v>0.11460831945413601</v>
      </c>
      <c r="R603" s="17">
        <v>0.102902341040829</v>
      </c>
      <c r="S603" s="17"/>
      <c r="T603" s="17">
        <v>9.0957179537471899E-2</v>
      </c>
      <c r="U603" s="17">
        <v>9.2146596214528295E-2</v>
      </c>
      <c r="V603" s="17"/>
      <c r="W603" s="17">
        <v>8.7993480124881701E-2</v>
      </c>
      <c r="X603" s="17">
        <v>9.7275470559868293E-2</v>
      </c>
      <c r="Y603" s="17"/>
      <c r="Z603" s="17">
        <v>0.105363739231495</v>
      </c>
      <c r="AA603" s="17">
        <v>6.0106684484109899E-2</v>
      </c>
      <c r="AB603" s="17">
        <v>0.10381772278033401</v>
      </c>
      <c r="AC603" s="17"/>
      <c r="AD603" s="17">
        <v>9.4636082090882201E-2</v>
      </c>
      <c r="AE603" s="17">
        <v>8.6784813006521605E-2</v>
      </c>
      <c r="AF603" s="17"/>
      <c r="AG603" s="17">
        <v>7.5147296055147098E-2</v>
      </c>
      <c r="AH603" s="17">
        <v>8.6648777425961193E-2</v>
      </c>
      <c r="AI603" s="17">
        <v>0.103529556617729</v>
      </c>
      <c r="AJ603" s="17"/>
      <c r="AK603" s="17">
        <v>6.14285369645233E-2</v>
      </c>
      <c r="AL603" s="17">
        <v>9.6870948297566595E-2</v>
      </c>
      <c r="AM603" s="17">
        <v>0.16048437716112701</v>
      </c>
      <c r="AN603" s="17"/>
      <c r="AO603" s="17">
        <v>8.9469207859732405E-2</v>
      </c>
      <c r="AP603" s="17">
        <v>6.6719618744501205E-2</v>
      </c>
      <c r="AQ603" s="17">
        <v>0.12691775342136799</v>
      </c>
      <c r="AR603" s="17"/>
      <c r="AS603" s="17">
        <v>5.3039047499121902E-2</v>
      </c>
      <c r="AT603" s="17">
        <v>4.4133951230412402E-2</v>
      </c>
      <c r="AU603" s="17">
        <v>0.11807081951350699</v>
      </c>
      <c r="AV603" s="17">
        <v>4.4968443080779401E-2</v>
      </c>
      <c r="AW603" s="17">
        <v>9.8536973976836001E-2</v>
      </c>
      <c r="AX603" s="17">
        <v>8.3003513038758997E-2</v>
      </c>
      <c r="AY603" s="17">
        <v>9.8111098639215105E-2</v>
      </c>
      <c r="AZ603" s="17">
        <v>0.14104290223013999</v>
      </c>
      <c r="BA603" s="17">
        <v>9.2379631955097505E-2</v>
      </c>
      <c r="BB603" s="17">
        <v>0.18424553019214501</v>
      </c>
      <c r="BC603" s="17">
        <v>2.16048242109994E-2</v>
      </c>
      <c r="BD603" s="17">
        <v>9.1227817809115805E-2</v>
      </c>
      <c r="BE603" s="17">
        <v>7.8873913914655994E-2</v>
      </c>
      <c r="BF603" s="17">
        <v>0.34349011743237301</v>
      </c>
      <c r="BG603" s="17">
        <v>2.1605508432876602E-2</v>
      </c>
    </row>
    <row r="604" spans="2:59" x14ac:dyDescent="0.35">
      <c r="B604" t="s">
        <v>262</v>
      </c>
      <c r="C604" s="17">
        <v>9.2295065998368397E-2</v>
      </c>
      <c r="D604" s="17">
        <v>0.10191978080778</v>
      </c>
      <c r="E604" s="17">
        <v>8.3709091216687098E-2</v>
      </c>
      <c r="F604" s="17"/>
      <c r="G604" s="17">
        <v>3.8024099058525197E-2</v>
      </c>
      <c r="H604" s="17">
        <v>7.1795208679856407E-2</v>
      </c>
      <c r="I604" s="17">
        <v>8.74185467128165E-2</v>
      </c>
      <c r="J604" s="17">
        <v>0.13604922521878901</v>
      </c>
      <c r="K604" s="17">
        <v>9.5358588751082801E-2</v>
      </c>
      <c r="L604" s="17">
        <v>8.8430477541116798E-2</v>
      </c>
      <c r="M604" s="17"/>
      <c r="N604" s="17">
        <v>5.6631719261858803E-2</v>
      </c>
      <c r="O604" s="17">
        <v>0.11787093134623899</v>
      </c>
      <c r="P604" s="17">
        <v>6.5619687053641296E-2</v>
      </c>
      <c r="Q604" s="17">
        <v>0.13676488959920899</v>
      </c>
      <c r="R604" s="17">
        <v>8.9108905839781899E-2</v>
      </c>
      <c r="S604" s="17"/>
      <c r="T604" s="17">
        <v>8.4707372421629304E-2</v>
      </c>
      <c r="U604" s="17">
        <v>9.4205903256080206E-2</v>
      </c>
      <c r="V604" s="17"/>
      <c r="W604" s="17">
        <v>8.5096287685527197E-2</v>
      </c>
      <c r="X604" s="17">
        <v>9.6983509195588902E-2</v>
      </c>
      <c r="Y604" s="17"/>
      <c r="Z604" s="17">
        <v>5.9230708764015302E-2</v>
      </c>
      <c r="AA604" s="17">
        <v>8.6148984012709498E-2</v>
      </c>
      <c r="AB604" s="17">
        <v>9.85245775553176E-2</v>
      </c>
      <c r="AC604" s="17"/>
      <c r="AD604" s="17">
        <v>8.3202201350905503E-2</v>
      </c>
      <c r="AE604" s="17">
        <v>0.10936443146762299</v>
      </c>
      <c r="AF604" s="17"/>
      <c r="AG604" s="17">
        <v>8.9878583279282595E-2</v>
      </c>
      <c r="AH604" s="17">
        <v>4.4419693034644402E-2</v>
      </c>
      <c r="AI604" s="17">
        <v>0.137846982962745</v>
      </c>
      <c r="AJ604" s="17"/>
      <c r="AK604" s="17">
        <v>4.9973149284160898E-2</v>
      </c>
      <c r="AL604" s="17">
        <v>6.3856903227109602E-2</v>
      </c>
      <c r="AM604" s="17">
        <v>0.27912896169429802</v>
      </c>
      <c r="AN604" s="17"/>
      <c r="AO604" s="17">
        <v>3.7305541566594103E-2</v>
      </c>
      <c r="AP604" s="17">
        <v>5.4569670065038198E-2</v>
      </c>
      <c r="AQ604" s="17">
        <v>0.15490744451976801</v>
      </c>
      <c r="AR604" s="17"/>
      <c r="AS604" s="17">
        <v>0.122653080241729</v>
      </c>
      <c r="AT604" s="17">
        <v>8.4176244275860707E-2</v>
      </c>
      <c r="AU604" s="17">
        <v>0.17760707996450101</v>
      </c>
      <c r="AV604" s="17">
        <v>5.4647993016100099E-2</v>
      </c>
      <c r="AW604" s="17">
        <v>0.14851041502999701</v>
      </c>
      <c r="AX604" s="17">
        <v>6.3736016983704999E-2</v>
      </c>
      <c r="AY604" s="17">
        <v>0.12621838846543901</v>
      </c>
      <c r="AZ604" s="17">
        <v>8.4129976835523701E-2</v>
      </c>
      <c r="BA604" s="17">
        <v>3.2428994638481902E-2</v>
      </c>
      <c r="BB604" s="17">
        <v>2.7311912643852701E-2</v>
      </c>
      <c r="BC604" s="17">
        <v>0</v>
      </c>
      <c r="BD604" s="17">
        <v>4.6130643084642799E-2</v>
      </c>
      <c r="BE604" s="17">
        <v>7.5196458022078694E-2</v>
      </c>
      <c r="BF604" s="17">
        <v>7.4860312531050605E-2</v>
      </c>
      <c r="BG604" s="17">
        <v>0.18103664825044299</v>
      </c>
    </row>
    <row r="605" spans="2:59" x14ac:dyDescent="0.35">
      <c r="B605" t="s">
        <v>263</v>
      </c>
      <c r="C605" s="17">
        <v>5.56093093777522E-2</v>
      </c>
      <c r="D605" s="17">
        <v>5.9992416602647099E-2</v>
      </c>
      <c r="E605" s="17">
        <v>5.1755185191209703E-2</v>
      </c>
      <c r="F605" s="17"/>
      <c r="G605" s="17">
        <v>0.16342542561642701</v>
      </c>
      <c r="H605" s="17">
        <v>7.5532187209130505E-2</v>
      </c>
      <c r="I605" s="17">
        <v>8.2563951775271593E-2</v>
      </c>
      <c r="J605" s="17">
        <v>3.23185374755868E-2</v>
      </c>
      <c r="K605" s="17">
        <v>4.8139806328234197E-2</v>
      </c>
      <c r="L605" s="17">
        <v>2.0533678692357699E-2</v>
      </c>
      <c r="M605" s="17"/>
      <c r="N605" s="17">
        <v>6.2240091919185198E-2</v>
      </c>
      <c r="O605" s="17">
        <v>3.12107875876621E-2</v>
      </c>
      <c r="P605" s="17">
        <v>7.3780456895798596E-2</v>
      </c>
      <c r="Q605" s="17">
        <v>3.9610448927458401E-2</v>
      </c>
      <c r="R605" s="17">
        <v>8.3841609951599796E-2</v>
      </c>
      <c r="S605" s="17"/>
      <c r="T605" s="17">
        <v>3.0086202342633799E-2</v>
      </c>
      <c r="U605" s="17">
        <v>6.2036888900043601E-2</v>
      </c>
      <c r="V605" s="17"/>
      <c r="W605" s="17">
        <v>4.8727093390765003E-2</v>
      </c>
      <c r="X605" s="17">
        <v>5.4108262961877103E-2</v>
      </c>
      <c r="Y605" s="17"/>
      <c r="Z605" s="17">
        <v>3.70121340864887E-2</v>
      </c>
      <c r="AA605" s="17">
        <v>6.1969620106098203E-2</v>
      </c>
      <c r="AB605" s="17">
        <v>5.6614494258988103E-2</v>
      </c>
      <c r="AC605" s="17"/>
      <c r="AD605" s="17">
        <v>4.4002830463829502E-2</v>
      </c>
      <c r="AE605" s="17">
        <v>7.7397297880168497E-2</v>
      </c>
      <c r="AF605" s="17"/>
      <c r="AG605" s="17">
        <v>4.5786863610730498E-2</v>
      </c>
      <c r="AH605" s="17">
        <v>5.0689843432942201E-2</v>
      </c>
      <c r="AI605" s="17">
        <v>6.2449421630479098E-2</v>
      </c>
      <c r="AJ605" s="17"/>
      <c r="AK605" s="17">
        <v>5.09572596209888E-2</v>
      </c>
      <c r="AL605" s="17">
        <v>4.9243379895578698E-2</v>
      </c>
      <c r="AM605" s="17">
        <v>9.36316753844329E-2</v>
      </c>
      <c r="AN605" s="17"/>
      <c r="AO605" s="17">
        <v>9.3690371676193995E-3</v>
      </c>
      <c r="AP605" s="17">
        <v>4.7020685894001102E-2</v>
      </c>
      <c r="AQ605" s="17">
        <v>6.6029782765389705E-2</v>
      </c>
      <c r="AR605" s="17"/>
      <c r="AS605" s="17">
        <v>7.47964683424302E-2</v>
      </c>
      <c r="AT605" s="17">
        <v>8.9188699722804396E-2</v>
      </c>
      <c r="AU605" s="17">
        <v>6.9764544087856303E-2</v>
      </c>
      <c r="AV605" s="17">
        <v>1.8728365435648001E-2</v>
      </c>
      <c r="AW605" s="17">
        <v>6.1259404147970903E-2</v>
      </c>
      <c r="AX605" s="17">
        <v>8.9288652526402501E-2</v>
      </c>
      <c r="AY605" s="17">
        <v>5.1519646836002103E-2</v>
      </c>
      <c r="AZ605" s="17">
        <v>5.0563958772600101E-2</v>
      </c>
      <c r="BA605" s="17">
        <v>3.9264537963468002E-2</v>
      </c>
      <c r="BB605" s="17">
        <v>3.28741889530383E-2</v>
      </c>
      <c r="BC605" s="17">
        <v>4.19096486596479E-2</v>
      </c>
      <c r="BD605" s="17">
        <v>8.2728351681384399E-2</v>
      </c>
      <c r="BE605" s="17">
        <v>7.7322490657569395E-2</v>
      </c>
      <c r="BF605" s="17">
        <v>0</v>
      </c>
      <c r="BG605" s="17">
        <v>3.4331672688072003E-2</v>
      </c>
    </row>
    <row r="606" spans="2:59" x14ac:dyDescent="0.35">
      <c r="B606" t="s">
        <v>264</v>
      </c>
      <c r="C606" s="17">
        <v>0.12129127433768799</v>
      </c>
      <c r="D606" s="17">
        <v>7.5223719490539007E-2</v>
      </c>
      <c r="E606" s="17">
        <v>0.164706712427243</v>
      </c>
      <c r="F606" s="17"/>
      <c r="G606" s="17">
        <v>0.12924060523343001</v>
      </c>
      <c r="H606" s="17">
        <v>0.11005878154578699</v>
      </c>
      <c r="I606" s="17">
        <v>0.134137755845984</v>
      </c>
      <c r="J606" s="17">
        <v>0.15064669681280099</v>
      </c>
      <c r="K606" s="17">
        <v>0.129741349988582</v>
      </c>
      <c r="L606" s="17">
        <v>9.1694946580939102E-2</v>
      </c>
      <c r="M606" s="17"/>
      <c r="N606" s="17">
        <v>0.128450908797653</v>
      </c>
      <c r="O606" s="17">
        <v>0.12174692074709299</v>
      </c>
      <c r="P606" s="17">
        <v>0.124454035606637</v>
      </c>
      <c r="Q606" s="17">
        <v>0.10127740866689899</v>
      </c>
      <c r="R606" s="17">
        <v>0.13934906165095501</v>
      </c>
      <c r="S606" s="17"/>
      <c r="T606" s="17">
        <v>0.102791692657642</v>
      </c>
      <c r="U606" s="17">
        <v>0.12595009319598799</v>
      </c>
      <c r="V606" s="17"/>
      <c r="W606" s="17">
        <v>8.9245671368514801E-2</v>
      </c>
      <c r="X606" s="17">
        <v>0.13418187246965499</v>
      </c>
      <c r="Y606" s="17"/>
      <c r="Z606" s="17">
        <v>0.12599587921204899</v>
      </c>
      <c r="AA606" s="17">
        <v>0.101180908580217</v>
      </c>
      <c r="AB606" s="17">
        <v>7.6038435637486093E-2</v>
      </c>
      <c r="AC606" s="17"/>
      <c r="AD606" s="17">
        <v>8.50072243989069E-2</v>
      </c>
      <c r="AE606" s="17">
        <v>0.189404650388278</v>
      </c>
      <c r="AF606" s="17"/>
      <c r="AG606" s="17">
        <v>6.8810901860793902E-2</v>
      </c>
      <c r="AH606" s="17">
        <v>0.102790303431348</v>
      </c>
      <c r="AI606" s="17">
        <v>0.120643277153619</v>
      </c>
      <c r="AJ606" s="17"/>
      <c r="AK606" s="17">
        <v>0.101370558372133</v>
      </c>
      <c r="AL606" s="17">
        <v>0.108976806703941</v>
      </c>
      <c r="AM606" s="17">
        <v>9.4577299125332595E-2</v>
      </c>
      <c r="AN606" s="17"/>
      <c r="AO606" s="17">
        <v>8.8028822992772093E-2</v>
      </c>
      <c r="AP606" s="17">
        <v>0.112107423769571</v>
      </c>
      <c r="AQ606" s="17">
        <v>0.11583581297859299</v>
      </c>
      <c r="AR606" s="17"/>
      <c r="AS606" s="17">
        <v>0.143811729265858</v>
      </c>
      <c r="AT606" s="17">
        <v>0.12550957713258701</v>
      </c>
      <c r="AU606" s="17">
        <v>0.169505661514184</v>
      </c>
      <c r="AV606" s="17">
        <v>0.17572160826668001</v>
      </c>
      <c r="AW606" s="17">
        <v>0.108062322679241</v>
      </c>
      <c r="AX606" s="17">
        <v>0.134588566472959</v>
      </c>
      <c r="AY606" s="17">
        <v>8.7761933436813599E-2</v>
      </c>
      <c r="AZ606" s="17">
        <v>6.2326317973487699E-2</v>
      </c>
      <c r="BA606" s="17">
        <v>9.35977692461753E-2</v>
      </c>
      <c r="BB606" s="17">
        <v>7.0981002881171498E-2</v>
      </c>
      <c r="BC606" s="17">
        <v>0.13934940510153099</v>
      </c>
      <c r="BD606" s="17">
        <v>0.101023940491346</v>
      </c>
      <c r="BE606" s="17">
        <v>0</v>
      </c>
      <c r="BF606" s="17">
        <v>5.6977505683667197E-2</v>
      </c>
      <c r="BG606" s="17">
        <v>0</v>
      </c>
    </row>
    <row r="607" spans="2:59" x14ac:dyDescent="0.35">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row>
    <row r="608" spans="2:59" x14ac:dyDescent="0.35">
      <c r="B608" s="6" t="s">
        <v>273</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row>
    <row r="609" spans="2:59" x14ac:dyDescent="0.35">
      <c r="B609" s="24" t="s">
        <v>86</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row>
    <row r="610" spans="2:59" x14ac:dyDescent="0.35">
      <c r="B610" t="s">
        <v>258</v>
      </c>
      <c r="C610" s="17">
        <v>7.0849914129128E-2</v>
      </c>
      <c r="D610" s="17">
        <v>0.108350918118803</v>
      </c>
      <c r="E610" s="17">
        <v>3.6206520786184797E-2</v>
      </c>
      <c r="F610" s="17"/>
      <c r="G610" s="17">
        <v>5.0980460668211401E-2</v>
      </c>
      <c r="H610" s="17">
        <v>8.5607819829167806E-2</v>
      </c>
      <c r="I610" s="17">
        <v>1.0463357164275299E-2</v>
      </c>
      <c r="J610" s="17">
        <v>2.0519715379474002E-2</v>
      </c>
      <c r="K610" s="17">
        <v>8.8283396103408102E-2</v>
      </c>
      <c r="L610" s="17">
        <v>0.12647443950339499</v>
      </c>
      <c r="M610" s="17"/>
      <c r="N610" s="17">
        <v>5.95260665340345E-2</v>
      </c>
      <c r="O610" s="17">
        <v>8.72371833752493E-2</v>
      </c>
      <c r="P610" s="17">
        <v>0.10985255141974699</v>
      </c>
      <c r="Q610" s="17">
        <v>3.5178322395529503E-2</v>
      </c>
      <c r="R610" s="17">
        <v>7.3633560579004706E-2</v>
      </c>
      <c r="S610" s="17"/>
      <c r="T610" s="17">
        <v>0.113869215331489</v>
      </c>
      <c r="U610" s="17">
        <v>6.0016202579389298E-2</v>
      </c>
      <c r="V610" s="17"/>
      <c r="W610" s="17">
        <v>7.4321109769829502E-2</v>
      </c>
      <c r="X610" s="17">
        <v>7.0789771252679698E-2</v>
      </c>
      <c r="Y610" s="17"/>
      <c r="Z610" s="17">
        <v>7.9919755984042898E-2</v>
      </c>
      <c r="AA610" s="17">
        <v>7.7036126794723297E-2</v>
      </c>
      <c r="AB610" s="17">
        <v>7.5031764239937099E-2</v>
      </c>
      <c r="AC610" s="17"/>
      <c r="AD610" s="17">
        <v>7.7027305513285502E-2</v>
      </c>
      <c r="AE610" s="17">
        <v>5.9253552006633098E-2</v>
      </c>
      <c r="AF610" s="17"/>
      <c r="AG610" s="17">
        <v>0.224965241159543</v>
      </c>
      <c r="AH610" s="17">
        <v>6.8981482368091498E-2</v>
      </c>
      <c r="AI610" s="17">
        <v>3.5924819747985101E-2</v>
      </c>
      <c r="AJ610" s="17"/>
      <c r="AK610" s="17">
        <v>0.124969645294548</v>
      </c>
      <c r="AL610" s="17">
        <v>6.1733189959855203E-2</v>
      </c>
      <c r="AM610" s="17">
        <v>1.9229268240376001E-2</v>
      </c>
      <c r="AN610" s="17"/>
      <c r="AO610" s="17">
        <v>0.22483265262122801</v>
      </c>
      <c r="AP610" s="17">
        <v>8.3081632930523897E-2</v>
      </c>
      <c r="AQ610" s="17">
        <v>3.7908224871127001E-2</v>
      </c>
      <c r="AR610" s="17"/>
      <c r="AS610" s="17">
        <v>4.5075717587340199E-2</v>
      </c>
      <c r="AT610" s="17">
        <v>2.3861079713853199E-2</v>
      </c>
      <c r="AU610" s="17">
        <v>5.7026193463307902E-2</v>
      </c>
      <c r="AV610" s="17">
        <v>0.114436716683504</v>
      </c>
      <c r="AW610" s="17">
        <v>1.8719860849946899E-2</v>
      </c>
      <c r="AX610" s="17">
        <v>3.7087385853757003E-2</v>
      </c>
      <c r="AY610" s="17">
        <v>6.5449116344717298E-2</v>
      </c>
      <c r="AZ610" s="17">
        <v>9.9705109854831206E-2</v>
      </c>
      <c r="BA610" s="17">
        <v>0</v>
      </c>
      <c r="BB610" s="17">
        <v>0.15055182710785001</v>
      </c>
      <c r="BC610" s="17">
        <v>0.134855101640667</v>
      </c>
      <c r="BD610" s="17">
        <v>9.5951883495161705E-2</v>
      </c>
      <c r="BE610" s="17">
        <v>0.31523661321600199</v>
      </c>
      <c r="BF610" s="17">
        <v>8.12783834943413E-2</v>
      </c>
      <c r="BG610" s="17">
        <v>0.16840223393710901</v>
      </c>
    </row>
    <row r="611" spans="2:59" x14ac:dyDescent="0.35">
      <c r="B611" t="s">
        <v>259</v>
      </c>
      <c r="C611" s="17">
        <v>0.21822066691997599</v>
      </c>
      <c r="D611" s="17">
        <v>0.25758895638234902</v>
      </c>
      <c r="E611" s="17">
        <v>0.17832503086847901</v>
      </c>
      <c r="F611" s="17"/>
      <c r="G611" s="17">
        <v>0.20497359203826299</v>
      </c>
      <c r="H611" s="17">
        <v>0.253627456667052</v>
      </c>
      <c r="I611" s="17">
        <v>0.18669691523140999</v>
      </c>
      <c r="J611" s="17">
        <v>0.142729489194939</v>
      </c>
      <c r="K611" s="17">
        <v>0.18718040309807901</v>
      </c>
      <c r="L611" s="17">
        <v>0.29417377040092801</v>
      </c>
      <c r="M611" s="17"/>
      <c r="N611" s="17">
        <v>0.25468392957481201</v>
      </c>
      <c r="O611" s="17">
        <v>0.22464382305740299</v>
      </c>
      <c r="P611" s="17">
        <v>0.168470138267276</v>
      </c>
      <c r="Q611" s="17">
        <v>0.21152639713872701</v>
      </c>
      <c r="R611" s="17">
        <v>0.22142708619652801</v>
      </c>
      <c r="S611" s="17"/>
      <c r="T611" s="17">
        <v>0.25331954552835301</v>
      </c>
      <c r="U611" s="17">
        <v>0.20938158502104401</v>
      </c>
      <c r="V611" s="17"/>
      <c r="W611" s="17">
        <v>0.27072877197352102</v>
      </c>
      <c r="X611" s="17">
        <v>0.18638330447731399</v>
      </c>
      <c r="Y611" s="17"/>
      <c r="Z611" s="17">
        <v>0.23301890709592901</v>
      </c>
      <c r="AA611" s="17">
        <v>0.25419290302727399</v>
      </c>
      <c r="AB611" s="17">
        <v>0.23349794354391801</v>
      </c>
      <c r="AC611" s="17"/>
      <c r="AD611" s="17">
        <v>0.247414156400699</v>
      </c>
      <c r="AE611" s="17">
        <v>0.163417878075168</v>
      </c>
      <c r="AF611" s="17"/>
      <c r="AG611" s="17">
        <v>0.30564867490389802</v>
      </c>
      <c r="AH611" s="17">
        <v>0.26568560291707</v>
      </c>
      <c r="AI611" s="17">
        <v>0.16577293353502601</v>
      </c>
      <c r="AJ611" s="17"/>
      <c r="AK611" s="17">
        <v>0.29511141629710103</v>
      </c>
      <c r="AL611" s="17">
        <v>0.21671344955484201</v>
      </c>
      <c r="AM611" s="17">
        <v>0.115480638553676</v>
      </c>
      <c r="AN611" s="17"/>
      <c r="AO611" s="17">
        <v>0.375795013025985</v>
      </c>
      <c r="AP611" s="17">
        <v>0.257384546836468</v>
      </c>
      <c r="AQ611" s="17">
        <v>0.15891365157859</v>
      </c>
      <c r="AR611" s="17"/>
      <c r="AS611" s="17">
        <v>9.6644222862309795E-2</v>
      </c>
      <c r="AT611" s="17">
        <v>0.142427117848623</v>
      </c>
      <c r="AU611" s="17">
        <v>0.15146758484905001</v>
      </c>
      <c r="AV611" s="17">
        <v>0.16543107276727001</v>
      </c>
      <c r="AW611" s="17">
        <v>0.200938615557368</v>
      </c>
      <c r="AX611" s="17">
        <v>0.18375557806040699</v>
      </c>
      <c r="AY611" s="17">
        <v>0.38474792890661602</v>
      </c>
      <c r="AZ611" s="17">
        <v>0.34407463666207599</v>
      </c>
      <c r="BA611" s="17">
        <v>0.36771915510622</v>
      </c>
      <c r="BB611" s="17">
        <v>0.21814339597663501</v>
      </c>
      <c r="BC611" s="17">
        <v>0.18722356399175</v>
      </c>
      <c r="BD611" s="17">
        <v>0.36347171871635298</v>
      </c>
      <c r="BE611" s="17">
        <v>0.209256806364718</v>
      </c>
      <c r="BF611" s="17">
        <v>0.60063792132600202</v>
      </c>
      <c r="BG611" s="17">
        <v>0.239086119706723</v>
      </c>
    </row>
    <row r="612" spans="2:59" x14ac:dyDescent="0.35">
      <c r="B612" t="s">
        <v>260</v>
      </c>
      <c r="C612" s="17">
        <v>0.31982968434355902</v>
      </c>
      <c r="D612" s="17">
        <v>0.32264956087999103</v>
      </c>
      <c r="E612" s="17">
        <v>0.31852038934332499</v>
      </c>
      <c r="F612" s="17"/>
      <c r="G612" s="17">
        <v>0.30943684313223901</v>
      </c>
      <c r="H612" s="17">
        <v>0.31178834752968998</v>
      </c>
      <c r="I612" s="17">
        <v>0.34533527533048902</v>
      </c>
      <c r="J612" s="17">
        <v>0.34300910582570099</v>
      </c>
      <c r="K612" s="17">
        <v>0.32257071080689298</v>
      </c>
      <c r="L612" s="17">
        <v>0.29519832685688802</v>
      </c>
      <c r="M612" s="17"/>
      <c r="N612" s="17">
        <v>0.31049402464215498</v>
      </c>
      <c r="O612" s="17">
        <v>0.32155034274993699</v>
      </c>
      <c r="P612" s="17">
        <v>0.32242692673947698</v>
      </c>
      <c r="Q612" s="17">
        <v>0.35665715019210198</v>
      </c>
      <c r="R612" s="17">
        <v>0.25708666354875898</v>
      </c>
      <c r="S612" s="17"/>
      <c r="T612" s="17">
        <v>0.269335804932129</v>
      </c>
      <c r="U612" s="17">
        <v>0.33254574688482402</v>
      </c>
      <c r="V612" s="17"/>
      <c r="W612" s="17">
        <v>0.305261918831081</v>
      </c>
      <c r="X612" s="17">
        <v>0.34110237176503599</v>
      </c>
      <c r="Y612" s="17"/>
      <c r="Z612" s="17">
        <v>0.296637713300756</v>
      </c>
      <c r="AA612" s="17">
        <v>0.32350278765746598</v>
      </c>
      <c r="AB612" s="17">
        <v>0.34203253048816101</v>
      </c>
      <c r="AC612" s="17"/>
      <c r="AD612" s="17">
        <v>0.32991156157205198</v>
      </c>
      <c r="AE612" s="17">
        <v>0.30090371835798702</v>
      </c>
      <c r="AF612" s="17"/>
      <c r="AG612" s="17">
        <v>0.35018554441148497</v>
      </c>
      <c r="AH612" s="17">
        <v>0.35257369045623799</v>
      </c>
      <c r="AI612" s="17">
        <v>0.29366897030365802</v>
      </c>
      <c r="AJ612" s="17"/>
      <c r="AK612" s="17">
        <v>0.27605297177191701</v>
      </c>
      <c r="AL612" s="17">
        <v>0.36015822477723503</v>
      </c>
      <c r="AM612" s="17">
        <v>0.28050233133517299</v>
      </c>
      <c r="AN612" s="17"/>
      <c r="AO612" s="17">
        <v>0.20731371883640601</v>
      </c>
      <c r="AP612" s="17">
        <v>0.34068800027350898</v>
      </c>
      <c r="AQ612" s="17">
        <v>0.313536383269991</v>
      </c>
      <c r="AR612" s="17"/>
      <c r="AS612" s="17">
        <v>0.384919758146965</v>
      </c>
      <c r="AT612" s="17">
        <v>0.32073213956079499</v>
      </c>
      <c r="AU612" s="17">
        <v>0.21338007632967501</v>
      </c>
      <c r="AV612" s="17">
        <v>0.273754210023607</v>
      </c>
      <c r="AW612" s="17">
        <v>0.40802512918148798</v>
      </c>
      <c r="AX612" s="17">
        <v>0.346963507437828</v>
      </c>
      <c r="AY612" s="17">
        <v>0.26662468982570497</v>
      </c>
      <c r="AZ612" s="17">
        <v>0.24834018423937201</v>
      </c>
      <c r="BA612" s="17">
        <v>0.36895778581445199</v>
      </c>
      <c r="BB612" s="17">
        <v>0.335875576020225</v>
      </c>
      <c r="BC612" s="17">
        <v>0.33729380721429902</v>
      </c>
      <c r="BD612" s="17">
        <v>0.35003249286060401</v>
      </c>
      <c r="BE612" s="17">
        <v>0.32298763173963202</v>
      </c>
      <c r="BF612" s="17">
        <v>0.13699727465740399</v>
      </c>
      <c r="BG612" s="17">
        <v>0.31968433886670999</v>
      </c>
    </row>
    <row r="613" spans="2:59" x14ac:dyDescent="0.35">
      <c r="B613" t="s">
        <v>261</v>
      </c>
      <c r="C613" s="17">
        <v>9.8312836875260795E-2</v>
      </c>
      <c r="D613" s="17">
        <v>9.4569660125188706E-2</v>
      </c>
      <c r="E613" s="17">
        <v>0.102204950408606</v>
      </c>
      <c r="F613" s="17"/>
      <c r="G613" s="17">
        <v>6.9306130459770798E-2</v>
      </c>
      <c r="H613" s="17">
        <v>4.8837352948279303E-2</v>
      </c>
      <c r="I613" s="17">
        <v>8.4745466240926798E-2</v>
      </c>
      <c r="J613" s="17">
        <v>0.14614342537970701</v>
      </c>
      <c r="K613" s="17">
        <v>0.117287284298492</v>
      </c>
      <c r="L613" s="17">
        <v>9.2054001029064497E-2</v>
      </c>
      <c r="M613" s="17"/>
      <c r="N613" s="17">
        <v>0.109245153729952</v>
      </c>
      <c r="O613" s="17">
        <v>0.112830732905237</v>
      </c>
      <c r="P613" s="17">
        <v>7.0333475947827503E-2</v>
      </c>
      <c r="Q613" s="17">
        <v>7.77735317160346E-2</v>
      </c>
      <c r="R613" s="17">
        <v>0.13971891854841201</v>
      </c>
      <c r="S613" s="17"/>
      <c r="T613" s="17">
        <v>0.101565131553899</v>
      </c>
      <c r="U613" s="17">
        <v>9.7493799340053602E-2</v>
      </c>
      <c r="V613" s="17"/>
      <c r="W613" s="17">
        <v>0.10412086131808999</v>
      </c>
      <c r="X613" s="17">
        <v>9.1732152343478507E-2</v>
      </c>
      <c r="Y613" s="17"/>
      <c r="Z613" s="17">
        <v>0.14113606279354199</v>
      </c>
      <c r="AA613" s="17">
        <v>6.4613664561510895E-2</v>
      </c>
      <c r="AB613" s="17">
        <v>0.10045780824855</v>
      </c>
      <c r="AC613" s="17"/>
      <c r="AD613" s="17">
        <v>0.10002306437375399</v>
      </c>
      <c r="AE613" s="17">
        <v>9.5102352683626101E-2</v>
      </c>
      <c r="AF613" s="17"/>
      <c r="AG613" s="17">
        <v>1.38395946230917E-2</v>
      </c>
      <c r="AH613" s="17">
        <v>7.3046544099282198E-2</v>
      </c>
      <c r="AI613" s="17">
        <v>0.141247217710153</v>
      </c>
      <c r="AJ613" s="17"/>
      <c r="AK613" s="17">
        <v>5.0927280073717399E-2</v>
      </c>
      <c r="AL613" s="17">
        <v>0.115704024867071</v>
      </c>
      <c r="AM613" s="17">
        <v>0.116852424559763</v>
      </c>
      <c r="AN613" s="17"/>
      <c r="AO613" s="17">
        <v>2.8899327361336099E-2</v>
      </c>
      <c r="AP613" s="17">
        <v>7.9158424410241096E-2</v>
      </c>
      <c r="AQ613" s="17">
        <v>0.141305622432633</v>
      </c>
      <c r="AR613" s="17"/>
      <c r="AS613" s="17">
        <v>0.14251693229079301</v>
      </c>
      <c r="AT613" s="17">
        <v>0.115497878825035</v>
      </c>
      <c r="AU613" s="17">
        <v>9.9230260331803294E-2</v>
      </c>
      <c r="AV613" s="17">
        <v>0.13092541181327499</v>
      </c>
      <c r="AW613" s="17">
        <v>7.9394924494688393E-2</v>
      </c>
      <c r="AX613" s="17">
        <v>5.3479194099102699E-2</v>
      </c>
      <c r="AY613" s="17">
        <v>8.2683734896159294E-2</v>
      </c>
      <c r="AZ613" s="17">
        <v>0.108907997909238</v>
      </c>
      <c r="BA613" s="17">
        <v>6.47638167397971E-2</v>
      </c>
      <c r="BB613" s="17">
        <v>0.17523565564695101</v>
      </c>
      <c r="BC613" s="17">
        <v>9.0336879109601004E-2</v>
      </c>
      <c r="BD613" s="17">
        <v>8.4169858053942503E-2</v>
      </c>
      <c r="BE613" s="17">
        <v>3.6871986872233101E-2</v>
      </c>
      <c r="BF613" s="17">
        <v>3.0691052677803001E-2</v>
      </c>
      <c r="BG613" s="17">
        <v>0</v>
      </c>
    </row>
    <row r="614" spans="2:59" x14ac:dyDescent="0.35">
      <c r="B614" t="s">
        <v>262</v>
      </c>
      <c r="C614" s="17">
        <v>9.1244498428778506E-2</v>
      </c>
      <c r="D614" s="17">
        <v>8.2479797133667307E-2</v>
      </c>
      <c r="E614" s="17">
        <v>9.9785456589635099E-2</v>
      </c>
      <c r="F614" s="17"/>
      <c r="G614" s="17">
        <v>2.4034015180794802E-2</v>
      </c>
      <c r="H614" s="17">
        <v>6.2412882168955998E-2</v>
      </c>
      <c r="I614" s="17">
        <v>0.103803937135209</v>
      </c>
      <c r="J614" s="17">
        <v>0.15405798359748801</v>
      </c>
      <c r="K614" s="17">
        <v>0.108751568181231</v>
      </c>
      <c r="L614" s="17">
        <v>6.3597652593952406E-2</v>
      </c>
      <c r="M614" s="17"/>
      <c r="N614" s="17">
        <v>8.5558315092289602E-2</v>
      </c>
      <c r="O614" s="17">
        <v>9.8550263546240205E-2</v>
      </c>
      <c r="P614" s="17">
        <v>6.4992479901417002E-2</v>
      </c>
      <c r="Q614" s="17">
        <v>0.12643207539135701</v>
      </c>
      <c r="R614" s="17">
        <v>6.5607883641988496E-2</v>
      </c>
      <c r="S614" s="17"/>
      <c r="T614" s="17">
        <v>9.7572015829827705E-2</v>
      </c>
      <c r="U614" s="17">
        <v>8.9651016051497098E-2</v>
      </c>
      <c r="V614" s="17"/>
      <c r="W614" s="17">
        <v>9.8573303679745206E-2</v>
      </c>
      <c r="X614" s="17">
        <v>9.0525902565563698E-2</v>
      </c>
      <c r="Y614" s="17"/>
      <c r="Z614" s="17">
        <v>7.4982611296503396E-2</v>
      </c>
      <c r="AA614" s="17">
        <v>7.18126230800291E-2</v>
      </c>
      <c r="AB614" s="17">
        <v>0.10225649998115</v>
      </c>
      <c r="AC614" s="17"/>
      <c r="AD614" s="17">
        <v>9.1102343350000003E-2</v>
      </c>
      <c r="AE614" s="17">
        <v>9.1511355694014099E-2</v>
      </c>
      <c r="AF614" s="17"/>
      <c r="AG614" s="17">
        <v>2.9124395774090199E-2</v>
      </c>
      <c r="AH614" s="17">
        <v>4.6700632518488501E-2</v>
      </c>
      <c r="AI614" s="17">
        <v>0.15622475101696801</v>
      </c>
      <c r="AJ614" s="17"/>
      <c r="AK614" s="17">
        <v>7.7109892803170904E-2</v>
      </c>
      <c r="AL614" s="17">
        <v>6.3318428936607496E-2</v>
      </c>
      <c r="AM614" s="17">
        <v>0.23763130005251401</v>
      </c>
      <c r="AN614" s="17"/>
      <c r="AO614" s="17">
        <v>5.4799351984124403E-2</v>
      </c>
      <c r="AP614" s="17">
        <v>4.6460443118620701E-2</v>
      </c>
      <c r="AQ614" s="17">
        <v>0.159085636052582</v>
      </c>
      <c r="AR614" s="17"/>
      <c r="AS614" s="17">
        <v>7.5578339077017595E-2</v>
      </c>
      <c r="AT614" s="17">
        <v>9.0840241420775E-2</v>
      </c>
      <c r="AU614" s="17">
        <v>0.192812215077201</v>
      </c>
      <c r="AV614" s="17">
        <v>0.10530954956981201</v>
      </c>
      <c r="AW614" s="17">
        <v>0.10162333521556199</v>
      </c>
      <c r="AX614" s="17">
        <v>8.2206114579018497E-2</v>
      </c>
      <c r="AY614" s="17">
        <v>6.2959838439372307E-2</v>
      </c>
      <c r="AZ614" s="17">
        <v>6.7727711799740201E-2</v>
      </c>
      <c r="BA614" s="17">
        <v>4.5118029499708702E-2</v>
      </c>
      <c r="BB614" s="17">
        <v>5.8940181140302E-2</v>
      </c>
      <c r="BC614" s="17">
        <v>3.65202760256624E-2</v>
      </c>
      <c r="BD614" s="17">
        <v>0</v>
      </c>
      <c r="BE614" s="17">
        <v>3.83244711498456E-2</v>
      </c>
      <c r="BF614" s="17">
        <v>0.15039536784445001</v>
      </c>
      <c r="BG614" s="17">
        <v>0.21062302852335199</v>
      </c>
    </row>
    <row r="615" spans="2:59" x14ac:dyDescent="0.35">
      <c r="B615" t="s">
        <v>263</v>
      </c>
      <c r="C615" s="17">
        <v>6.3200840108787099E-2</v>
      </c>
      <c r="D615" s="17">
        <v>5.2929376245941601E-2</v>
      </c>
      <c r="E615" s="17">
        <v>7.3029936240188997E-2</v>
      </c>
      <c r="F615" s="17"/>
      <c r="G615" s="17">
        <v>0.17606099238275899</v>
      </c>
      <c r="H615" s="17">
        <v>8.1822724090155396E-2</v>
      </c>
      <c r="I615" s="17">
        <v>0.10417999616337199</v>
      </c>
      <c r="J615" s="17">
        <v>3.92363946624157E-2</v>
      </c>
      <c r="K615" s="17">
        <v>3.2906424386614598E-2</v>
      </c>
      <c r="L615" s="17">
        <v>3.41913897963931E-2</v>
      </c>
      <c r="M615" s="17"/>
      <c r="N615" s="17">
        <v>7.1485371976198905E-2</v>
      </c>
      <c r="O615" s="17">
        <v>2.8737482287108301E-2</v>
      </c>
      <c r="P615" s="17">
        <v>0.105086821764349</v>
      </c>
      <c r="Q615" s="17">
        <v>5.54543521573801E-2</v>
      </c>
      <c r="R615" s="17">
        <v>4.4639646578674898E-2</v>
      </c>
      <c r="S615" s="17"/>
      <c r="T615" s="17">
        <v>5.63816255202177E-2</v>
      </c>
      <c r="U615" s="17">
        <v>6.4918148428157907E-2</v>
      </c>
      <c r="V615" s="17"/>
      <c r="W615" s="17">
        <v>4.4685842795005697E-2</v>
      </c>
      <c r="X615" s="17">
        <v>6.9892455318787294E-2</v>
      </c>
      <c r="Y615" s="17"/>
      <c r="Z615" s="17">
        <v>4.9662922352736401E-2</v>
      </c>
      <c r="AA615" s="17">
        <v>8.3413809256983204E-2</v>
      </c>
      <c r="AB615" s="17">
        <v>5.40689809272707E-2</v>
      </c>
      <c r="AC615" s="17"/>
      <c r="AD615" s="17">
        <v>5.13507869390087E-2</v>
      </c>
      <c r="AE615" s="17">
        <v>8.5446072632015105E-2</v>
      </c>
      <c r="AF615" s="17"/>
      <c r="AG615" s="17">
        <v>2.1469358975485499E-2</v>
      </c>
      <c r="AH615" s="17">
        <v>6.44592285025197E-2</v>
      </c>
      <c r="AI615" s="17">
        <v>7.4143846517227704E-2</v>
      </c>
      <c r="AJ615" s="17"/>
      <c r="AK615" s="17">
        <v>7.9329705267504699E-2</v>
      </c>
      <c r="AL615" s="17">
        <v>4.5855344951493501E-2</v>
      </c>
      <c r="AM615" s="17">
        <v>0.108119147128258</v>
      </c>
      <c r="AN615" s="17"/>
      <c r="AO615" s="17">
        <v>0</v>
      </c>
      <c r="AP615" s="17">
        <v>5.8676002808610302E-2</v>
      </c>
      <c r="AQ615" s="17">
        <v>7.22680355532761E-2</v>
      </c>
      <c r="AR615" s="17"/>
      <c r="AS615" s="17">
        <v>0.103079414873509</v>
      </c>
      <c r="AT615" s="17">
        <v>0.12840570421364</v>
      </c>
      <c r="AU615" s="17">
        <v>8.8092128586465507E-2</v>
      </c>
      <c r="AV615" s="17">
        <v>8.3563458267409102E-2</v>
      </c>
      <c r="AW615" s="17">
        <v>9.2451779457816796E-2</v>
      </c>
      <c r="AX615" s="17">
        <v>7.7179329067181598E-2</v>
      </c>
      <c r="AY615" s="17">
        <v>8.4325644068399905E-3</v>
      </c>
      <c r="AZ615" s="17">
        <v>5.2235719887970301E-2</v>
      </c>
      <c r="BA615" s="17">
        <v>6.4273969713093002E-2</v>
      </c>
      <c r="BB615" s="17">
        <v>1.6731105003668999E-2</v>
      </c>
      <c r="BC615" s="17">
        <v>2.13746495924436E-2</v>
      </c>
      <c r="BD615" s="17">
        <v>1.61723610600382E-2</v>
      </c>
      <c r="BE615" s="17">
        <v>7.7322490657569395E-2</v>
      </c>
      <c r="BF615" s="17">
        <v>0</v>
      </c>
      <c r="BG615" s="17">
        <v>0</v>
      </c>
    </row>
    <row r="616" spans="2:59" x14ac:dyDescent="0.35">
      <c r="B616" t="s">
        <v>264</v>
      </c>
      <c r="C616" s="17">
        <v>0.13834155919451099</v>
      </c>
      <c r="D616" s="17">
        <v>8.1431731114059797E-2</v>
      </c>
      <c r="E616" s="17">
        <v>0.191927715763582</v>
      </c>
      <c r="F616" s="17"/>
      <c r="G616" s="17">
        <v>0.16520796613796199</v>
      </c>
      <c r="H616" s="17">
        <v>0.155903416766699</v>
      </c>
      <c r="I616" s="17">
        <v>0.164775052734317</v>
      </c>
      <c r="J616" s="17">
        <v>0.154303885960277</v>
      </c>
      <c r="K616" s="17">
        <v>0.14302021312528199</v>
      </c>
      <c r="L616" s="17">
        <v>9.4310419819379099E-2</v>
      </c>
      <c r="M616" s="17"/>
      <c r="N616" s="17">
        <v>0.109007138450558</v>
      </c>
      <c r="O616" s="17">
        <v>0.126450172078826</v>
      </c>
      <c r="P616" s="17">
        <v>0.15883760595990601</v>
      </c>
      <c r="Q616" s="17">
        <v>0.136978171008869</v>
      </c>
      <c r="R616" s="17">
        <v>0.19788624090663401</v>
      </c>
      <c r="S616" s="17"/>
      <c r="T616" s="17">
        <v>0.107956661304085</v>
      </c>
      <c r="U616" s="17">
        <v>0.145993501695034</v>
      </c>
      <c r="V616" s="17"/>
      <c r="W616" s="17">
        <v>0.102308191632728</v>
      </c>
      <c r="X616" s="17">
        <v>0.14957404227714099</v>
      </c>
      <c r="Y616" s="17"/>
      <c r="Z616" s="17">
        <v>0.12464202717649001</v>
      </c>
      <c r="AA616" s="17">
        <v>0.12542808562201299</v>
      </c>
      <c r="AB616" s="17">
        <v>9.2654472571013793E-2</v>
      </c>
      <c r="AC616" s="17"/>
      <c r="AD616" s="17">
        <v>0.1031707818512</v>
      </c>
      <c r="AE616" s="17">
        <v>0.204365070550557</v>
      </c>
      <c r="AF616" s="17"/>
      <c r="AG616" s="17">
        <v>5.4767190152406199E-2</v>
      </c>
      <c r="AH616" s="17">
        <v>0.12855281913830999</v>
      </c>
      <c r="AI616" s="17">
        <v>0.133017461168982</v>
      </c>
      <c r="AJ616" s="17"/>
      <c r="AK616" s="17">
        <v>9.6499088492041807E-2</v>
      </c>
      <c r="AL616" s="17">
        <v>0.136517336952896</v>
      </c>
      <c r="AM616" s="17">
        <v>0.122184890130239</v>
      </c>
      <c r="AN616" s="17"/>
      <c r="AO616" s="17">
        <v>0.10835993617092</v>
      </c>
      <c r="AP616" s="17">
        <v>0.13455094962202699</v>
      </c>
      <c r="AQ616" s="17">
        <v>0.116982446241801</v>
      </c>
      <c r="AR616" s="17"/>
      <c r="AS616" s="17">
        <v>0.152185615162065</v>
      </c>
      <c r="AT616" s="17">
        <v>0.178235838417279</v>
      </c>
      <c r="AU616" s="17">
        <v>0.197991541362498</v>
      </c>
      <c r="AV616" s="17">
        <v>0.126579580875123</v>
      </c>
      <c r="AW616" s="17">
        <v>9.8846355243129194E-2</v>
      </c>
      <c r="AX616" s="17">
        <v>0.21932889090270499</v>
      </c>
      <c r="AY616" s="17">
        <v>0.12910212718059</v>
      </c>
      <c r="AZ616" s="17">
        <v>7.9008639646772794E-2</v>
      </c>
      <c r="BA616" s="17">
        <v>8.9167243126728898E-2</v>
      </c>
      <c r="BB616" s="17">
        <v>4.4522259104367697E-2</v>
      </c>
      <c r="BC616" s="17">
        <v>0.19239572242557701</v>
      </c>
      <c r="BD616" s="17">
        <v>9.0201685813899701E-2</v>
      </c>
      <c r="BE616" s="17">
        <v>0</v>
      </c>
      <c r="BF616" s="17">
        <v>0</v>
      </c>
      <c r="BG616" s="17">
        <v>6.2204278966105399E-2</v>
      </c>
    </row>
    <row r="617" spans="2:59" x14ac:dyDescent="0.35">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row>
    <row r="618" spans="2:59" x14ac:dyDescent="0.35">
      <c r="B618" s="6" t="s">
        <v>279</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row>
    <row r="619" spans="2:59" x14ac:dyDescent="0.35">
      <c r="B619" s="24" t="s">
        <v>86</v>
      </c>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row>
    <row r="620" spans="2:59" x14ac:dyDescent="0.35">
      <c r="B620" t="s">
        <v>274</v>
      </c>
      <c r="C620" s="17">
        <v>0.66748059659454795</v>
      </c>
      <c r="D620" s="17">
        <v>0.681342326710207</v>
      </c>
      <c r="E620" s="17">
        <v>0.65525724558772602</v>
      </c>
      <c r="F620" s="17"/>
      <c r="G620" s="17">
        <v>0.59305747910463602</v>
      </c>
      <c r="H620" s="17">
        <v>0.54189918953995897</v>
      </c>
      <c r="I620" s="17">
        <v>0.659213631019685</v>
      </c>
      <c r="J620" s="17">
        <v>0.67194730336684905</v>
      </c>
      <c r="K620" s="17">
        <v>0.74701306409867996</v>
      </c>
      <c r="L620" s="17">
        <v>0.698626218590228</v>
      </c>
      <c r="M620" s="17"/>
      <c r="N620" s="17">
        <v>0.68690044008096296</v>
      </c>
      <c r="O620" s="17">
        <v>0.72214719569734098</v>
      </c>
      <c r="P620" s="17">
        <v>0.70973101669698602</v>
      </c>
      <c r="Q620" s="17">
        <v>0.59060980448343203</v>
      </c>
      <c r="R620" s="17">
        <v>0.60641792484426804</v>
      </c>
      <c r="S620" s="17"/>
      <c r="T620" s="17">
        <v>0.64239745636715695</v>
      </c>
      <c r="U620" s="17">
        <v>0.67379737762980696</v>
      </c>
      <c r="V620" s="17"/>
      <c r="W620" s="17">
        <v>0.63179276194371403</v>
      </c>
      <c r="X620" s="17">
        <v>0.69479021033317701</v>
      </c>
      <c r="Y620" s="17"/>
      <c r="Z620" s="17">
        <v>0.67333108926209595</v>
      </c>
      <c r="AA620" s="17">
        <v>0.66702049905805105</v>
      </c>
      <c r="AB620" s="17">
        <v>0.67177352958804104</v>
      </c>
      <c r="AC620" s="17"/>
      <c r="AD620" s="17">
        <v>0.67048454477225905</v>
      </c>
      <c r="AE620" s="17">
        <v>0.66184150580368595</v>
      </c>
      <c r="AF620" s="17"/>
      <c r="AG620" s="17">
        <v>0.70400840197918002</v>
      </c>
      <c r="AH620" s="17">
        <v>0.63227213665506998</v>
      </c>
      <c r="AI620" s="17">
        <v>0.70106428057305503</v>
      </c>
      <c r="AJ620" s="17"/>
      <c r="AK620" s="17">
        <v>0.71879591654687502</v>
      </c>
      <c r="AL620" s="17">
        <v>0.67337475430907301</v>
      </c>
      <c r="AM620" s="17">
        <v>0.57276082586252897</v>
      </c>
      <c r="AN620" s="17"/>
      <c r="AO620" s="17">
        <v>0.87011810617295704</v>
      </c>
      <c r="AP620" s="17">
        <v>0.67462783453229103</v>
      </c>
      <c r="AQ620" s="17">
        <v>0.63533738273848595</v>
      </c>
      <c r="AR620" s="17"/>
      <c r="AS620" s="17">
        <v>0.67307462516448902</v>
      </c>
      <c r="AT620" s="17">
        <v>0.77557582658004198</v>
      </c>
      <c r="AU620" s="17">
        <v>0.77749043960993902</v>
      </c>
      <c r="AV620" s="17">
        <v>0.68814606278742396</v>
      </c>
      <c r="AW620" s="17">
        <v>0.651813100108392</v>
      </c>
      <c r="AX620" s="17">
        <v>0.55229220261701395</v>
      </c>
      <c r="AY620" s="17">
        <v>0.60624889324141595</v>
      </c>
      <c r="AZ620" s="17">
        <v>0.71236207276034802</v>
      </c>
      <c r="BA620" s="17">
        <v>0.54207678590680097</v>
      </c>
      <c r="BB620" s="17">
        <v>0.64060340786532599</v>
      </c>
      <c r="BC620" s="17">
        <v>0.60412263242498498</v>
      </c>
      <c r="BD620" s="17">
        <v>0.66220357053494106</v>
      </c>
      <c r="BE620" s="17">
        <v>0.953658359098846</v>
      </c>
      <c r="BF620" s="17">
        <v>0.61828969827316205</v>
      </c>
      <c r="BG620" s="17">
        <v>0.67518888003632405</v>
      </c>
    </row>
    <row r="621" spans="2:59" x14ac:dyDescent="0.35">
      <c r="B621" t="s">
        <v>275</v>
      </c>
      <c r="C621" s="17">
        <v>0.210305884548423</v>
      </c>
      <c r="D621" s="17">
        <v>0.20668697881683901</v>
      </c>
      <c r="E621" s="17">
        <v>0.21248369557298799</v>
      </c>
      <c r="F621" s="17"/>
      <c r="G621" s="17">
        <v>0.28246654856343101</v>
      </c>
      <c r="H621" s="17">
        <v>0.25957800405722897</v>
      </c>
      <c r="I621" s="17">
        <v>0.199945906414038</v>
      </c>
      <c r="J621" s="17">
        <v>0.15912782602372499</v>
      </c>
      <c r="K621" s="17">
        <v>0.16363641467749099</v>
      </c>
      <c r="L621" s="17">
        <v>0.236080437144739</v>
      </c>
      <c r="M621" s="17"/>
      <c r="N621" s="17">
        <v>0.21880996493153301</v>
      </c>
      <c r="O621" s="17">
        <v>0.14693606338587001</v>
      </c>
      <c r="P621" s="17">
        <v>0.14629293834396601</v>
      </c>
      <c r="Q621" s="17">
        <v>0.28521932925631599</v>
      </c>
      <c r="R621" s="17">
        <v>0.261800658994501</v>
      </c>
      <c r="S621" s="17"/>
      <c r="T621" s="17">
        <v>0.25641161294042403</v>
      </c>
      <c r="U621" s="17">
        <v>0.19869490649371299</v>
      </c>
      <c r="V621" s="17"/>
      <c r="W621" s="17">
        <v>0.23587791175032499</v>
      </c>
      <c r="X621" s="17">
        <v>0.198054513859417</v>
      </c>
      <c r="Y621" s="17"/>
      <c r="Z621" s="17">
        <v>0.16600575779194399</v>
      </c>
      <c r="AA621" s="17">
        <v>0.22583992831081101</v>
      </c>
      <c r="AB621" s="17">
        <v>0.23749254251330401</v>
      </c>
      <c r="AC621" s="17"/>
      <c r="AD621" s="17">
        <v>0.203530803197155</v>
      </c>
      <c r="AE621" s="17">
        <v>0.22302424604971199</v>
      </c>
      <c r="AF621" s="17"/>
      <c r="AG621" s="17">
        <v>0.26596527281793902</v>
      </c>
      <c r="AH621" s="17">
        <v>0.25595609847032003</v>
      </c>
      <c r="AI621" s="17">
        <v>0.15885799331237899</v>
      </c>
      <c r="AJ621" s="17"/>
      <c r="AK621" s="17">
        <v>0.156142560864522</v>
      </c>
      <c r="AL621" s="17">
        <v>0.217050729652282</v>
      </c>
      <c r="AM621" s="17">
        <v>0.29311976943678297</v>
      </c>
      <c r="AN621" s="17"/>
      <c r="AO621" s="17">
        <v>5.60575244391383E-2</v>
      </c>
      <c r="AP621" s="17">
        <v>0.211646975107246</v>
      </c>
      <c r="AQ621" s="17">
        <v>0.23639602048489</v>
      </c>
      <c r="AR621" s="17"/>
      <c r="AS621" s="17">
        <v>0.17084450148177499</v>
      </c>
      <c r="AT621" s="17">
        <v>0.160790779118095</v>
      </c>
      <c r="AU621" s="17">
        <v>0.106955559873095</v>
      </c>
      <c r="AV621" s="17">
        <v>0.19804313020550299</v>
      </c>
      <c r="AW621" s="17">
        <v>0.19550733627344799</v>
      </c>
      <c r="AX621" s="17">
        <v>0.31024892120152098</v>
      </c>
      <c r="AY621" s="17">
        <v>0.26205295162748099</v>
      </c>
      <c r="AZ621" s="17">
        <v>0.171647290562567</v>
      </c>
      <c r="BA621" s="17">
        <v>0.26897810556479201</v>
      </c>
      <c r="BB621" s="17">
        <v>0.24581872140819699</v>
      </c>
      <c r="BC621" s="17">
        <v>0.25954937353965701</v>
      </c>
      <c r="BD621" s="17">
        <v>0.30911866006372202</v>
      </c>
      <c r="BE621" s="17">
        <v>4.6341640901154099E-2</v>
      </c>
      <c r="BF621" s="17">
        <v>0.24479314105783201</v>
      </c>
      <c r="BG621" s="17">
        <v>0.20353975276259001</v>
      </c>
    </row>
    <row r="622" spans="2:59" x14ac:dyDescent="0.35">
      <c r="B622" t="s">
        <v>276</v>
      </c>
      <c r="C622" s="17">
        <v>5.93322531972411E-2</v>
      </c>
      <c r="D622" s="17">
        <v>5.5559962474869898E-2</v>
      </c>
      <c r="E622" s="17">
        <v>6.3090894309015697E-2</v>
      </c>
      <c r="F622" s="17"/>
      <c r="G622" s="17">
        <v>8.5595827977550498E-2</v>
      </c>
      <c r="H622" s="17">
        <v>0.105800820742518</v>
      </c>
      <c r="I622" s="17">
        <v>5.4518706105008197E-2</v>
      </c>
      <c r="J622" s="17">
        <v>8.6746309373492203E-2</v>
      </c>
      <c r="K622" s="17">
        <v>4.1856255996251299E-2</v>
      </c>
      <c r="L622" s="17">
        <v>2.5106166517032898E-2</v>
      </c>
      <c r="M622" s="17"/>
      <c r="N622" s="17">
        <v>4.85476914826918E-2</v>
      </c>
      <c r="O622" s="17">
        <v>6.5102531066441094E-2</v>
      </c>
      <c r="P622" s="17">
        <v>5.6235408082568702E-2</v>
      </c>
      <c r="Q622" s="17">
        <v>7.0562856077314301E-2</v>
      </c>
      <c r="R622" s="17">
        <v>5.7520431418902097E-2</v>
      </c>
      <c r="S622" s="17"/>
      <c r="T622" s="17">
        <v>6.1241527210626499E-2</v>
      </c>
      <c r="U622" s="17">
        <v>5.8851433580178303E-2</v>
      </c>
      <c r="V622" s="17"/>
      <c r="W622" s="17">
        <v>6.3060268482449597E-2</v>
      </c>
      <c r="X622" s="17">
        <v>5.7263954642158901E-2</v>
      </c>
      <c r="Y622" s="17"/>
      <c r="Z622" s="17">
        <v>8.4794047548382601E-2</v>
      </c>
      <c r="AA622" s="17">
        <v>3.2344087228133402E-2</v>
      </c>
      <c r="AB622" s="17">
        <v>5.22578919977661E-2</v>
      </c>
      <c r="AC622" s="17"/>
      <c r="AD622" s="17">
        <v>5.8461635063581097E-2</v>
      </c>
      <c r="AE622" s="17">
        <v>6.09666005326268E-2</v>
      </c>
      <c r="AF622" s="17"/>
      <c r="AG622" s="17">
        <v>1.1137735840624901E-2</v>
      </c>
      <c r="AH622" s="17">
        <v>6.7783294671373395E-2</v>
      </c>
      <c r="AI622" s="17">
        <v>6.0804264792741099E-2</v>
      </c>
      <c r="AJ622" s="17"/>
      <c r="AK622" s="17">
        <v>6.3817503751526797E-2</v>
      </c>
      <c r="AL622" s="17">
        <v>6.0797943922688703E-2</v>
      </c>
      <c r="AM622" s="17">
        <v>5.0771642532431903E-2</v>
      </c>
      <c r="AN622" s="17"/>
      <c r="AO622" s="17">
        <v>3.3598498496621498E-2</v>
      </c>
      <c r="AP622" s="17">
        <v>5.9679543948857203E-2</v>
      </c>
      <c r="AQ622" s="17">
        <v>6.1946342047387401E-2</v>
      </c>
      <c r="AR622" s="17"/>
      <c r="AS622" s="17">
        <v>5.7190839178678302E-2</v>
      </c>
      <c r="AT622" s="17">
        <v>4.0425469593497E-2</v>
      </c>
      <c r="AU622" s="17">
        <v>5.7200203648075099E-2</v>
      </c>
      <c r="AV622" s="17">
        <v>5.8855881484921498E-2</v>
      </c>
      <c r="AW622" s="17">
        <v>8.0305889779727205E-2</v>
      </c>
      <c r="AX622" s="17">
        <v>7.2790858047922499E-2</v>
      </c>
      <c r="AY622" s="17">
        <v>7.6872365106116294E-2</v>
      </c>
      <c r="AZ622" s="17">
        <v>2.04401552524269E-2</v>
      </c>
      <c r="BA622" s="17">
        <v>0.11765839492458</v>
      </c>
      <c r="BB622" s="17">
        <v>4.3898330328938202E-2</v>
      </c>
      <c r="BC622" s="17">
        <v>7.3360512615963894E-2</v>
      </c>
      <c r="BD622" s="17">
        <v>2.86777694013364E-2</v>
      </c>
      <c r="BE622" s="17">
        <v>0</v>
      </c>
      <c r="BF622" s="17">
        <v>0.136917160669005</v>
      </c>
      <c r="BG622" s="17">
        <v>0</v>
      </c>
    </row>
    <row r="623" spans="2:59" x14ac:dyDescent="0.35">
      <c r="B623" t="s">
        <v>277</v>
      </c>
      <c r="C623" s="17">
        <v>4.6326154353719402E-2</v>
      </c>
      <c r="D623" s="17">
        <v>4.4933380245924297E-2</v>
      </c>
      <c r="E623" s="17">
        <v>4.7814495764808798E-2</v>
      </c>
      <c r="F623" s="17"/>
      <c r="G623" s="17">
        <v>1.48908495222913E-2</v>
      </c>
      <c r="H623" s="17">
        <v>5.5846222156038502E-2</v>
      </c>
      <c r="I623" s="17">
        <v>5.1353592246376902E-2</v>
      </c>
      <c r="J623" s="17">
        <v>6.8169348559397699E-2</v>
      </c>
      <c r="K623" s="17">
        <v>4.0820076400869897E-2</v>
      </c>
      <c r="L623" s="17">
        <v>3.7099296310771801E-2</v>
      </c>
      <c r="M623" s="17"/>
      <c r="N623" s="17">
        <v>4.1501670752094197E-2</v>
      </c>
      <c r="O623" s="17">
        <v>3.8049075146963797E-2</v>
      </c>
      <c r="P623" s="17">
        <v>6.2821351694916802E-2</v>
      </c>
      <c r="Q623" s="17">
        <v>3.9509111977287903E-2</v>
      </c>
      <c r="R623" s="17">
        <v>5.74891425268515E-2</v>
      </c>
      <c r="S623" s="17"/>
      <c r="T623" s="17">
        <v>2.9455372890302901E-2</v>
      </c>
      <c r="U623" s="17">
        <v>5.0574786360398902E-2</v>
      </c>
      <c r="V623" s="17"/>
      <c r="W623" s="17">
        <v>6.0799986575798999E-2</v>
      </c>
      <c r="X623" s="17">
        <v>3.43675012881339E-2</v>
      </c>
      <c r="Y623" s="17"/>
      <c r="Z623" s="17">
        <v>5.9100722917544798E-2</v>
      </c>
      <c r="AA623" s="17">
        <v>5.9241668740440602E-2</v>
      </c>
      <c r="AB623" s="17">
        <v>3.3687407532697E-2</v>
      </c>
      <c r="AC623" s="17"/>
      <c r="AD623" s="17">
        <v>6.16356650369667E-2</v>
      </c>
      <c r="AE623" s="17">
        <v>1.7586736894038502E-2</v>
      </c>
      <c r="AF623" s="17"/>
      <c r="AG623" s="17">
        <v>1.42233656007149E-2</v>
      </c>
      <c r="AH623" s="17">
        <v>3.0208961983454401E-2</v>
      </c>
      <c r="AI623" s="17">
        <v>7.2487893003614995E-2</v>
      </c>
      <c r="AJ623" s="17"/>
      <c r="AK623" s="17">
        <v>5.13363971043517E-2</v>
      </c>
      <c r="AL623" s="17">
        <v>3.8213814214896703E-2</v>
      </c>
      <c r="AM623" s="17">
        <v>6.9587809664282602E-2</v>
      </c>
      <c r="AN623" s="17"/>
      <c r="AO623" s="17">
        <v>3.21010976413722E-2</v>
      </c>
      <c r="AP623" s="17">
        <v>3.8977797048028603E-2</v>
      </c>
      <c r="AQ623" s="17">
        <v>5.7737729734186297E-2</v>
      </c>
      <c r="AR623" s="17"/>
      <c r="AS623" s="17">
        <v>2.5354602354093599E-2</v>
      </c>
      <c r="AT623" s="17">
        <v>1.70910603362751E-2</v>
      </c>
      <c r="AU623" s="17">
        <v>5.8353796868890501E-2</v>
      </c>
      <c r="AV623" s="17">
        <v>3.1778182444195398E-2</v>
      </c>
      <c r="AW623" s="17">
        <v>6.3776277701729195E-2</v>
      </c>
      <c r="AX623" s="17">
        <v>5.9092437820514002E-2</v>
      </c>
      <c r="AY623" s="17">
        <v>4.9376551025982797E-2</v>
      </c>
      <c r="AZ623" s="17">
        <v>7.4570910838174895E-2</v>
      </c>
      <c r="BA623" s="17">
        <v>7.1286713603827295E-2</v>
      </c>
      <c r="BB623" s="17">
        <v>6.9679540397539597E-2</v>
      </c>
      <c r="BC623" s="17">
        <v>6.2967481419393803E-2</v>
      </c>
      <c r="BD623" s="17">
        <v>0</v>
      </c>
      <c r="BE623" s="17">
        <v>0</v>
      </c>
      <c r="BF623" s="17">
        <v>0</v>
      </c>
      <c r="BG623" s="17">
        <v>7.9582417704563702E-2</v>
      </c>
    </row>
    <row r="624" spans="2:59" x14ac:dyDescent="0.35">
      <c r="B624" t="s">
        <v>133</v>
      </c>
      <c r="C624" s="17">
        <v>1.6555111306069199E-2</v>
      </c>
      <c r="D624" s="17">
        <v>1.1477351752159699E-2</v>
      </c>
      <c r="E624" s="17">
        <v>2.1353668765461201E-2</v>
      </c>
      <c r="F624" s="17"/>
      <c r="G624" s="17">
        <v>2.39892948320907E-2</v>
      </c>
      <c r="H624" s="17">
        <v>3.68757635042559E-2</v>
      </c>
      <c r="I624" s="17">
        <v>3.4968164214892197E-2</v>
      </c>
      <c r="J624" s="17">
        <v>1.40092126765353E-2</v>
      </c>
      <c r="K624" s="17">
        <v>6.6741888267080399E-3</v>
      </c>
      <c r="L624" s="17">
        <v>3.08788143722856E-3</v>
      </c>
      <c r="M624" s="17"/>
      <c r="N624" s="17">
        <v>4.2402327527178898E-3</v>
      </c>
      <c r="O624" s="17">
        <v>2.77651347033845E-2</v>
      </c>
      <c r="P624" s="17">
        <v>2.4919285181562199E-2</v>
      </c>
      <c r="Q624" s="17">
        <v>1.40988982056504E-2</v>
      </c>
      <c r="R624" s="17">
        <v>1.67718422154777E-2</v>
      </c>
      <c r="S624" s="17"/>
      <c r="T624" s="17">
        <v>1.0494030591489701E-2</v>
      </c>
      <c r="U624" s="17">
        <v>1.8081495935902098E-2</v>
      </c>
      <c r="V624" s="17"/>
      <c r="W624" s="17">
        <v>8.4690712477129195E-3</v>
      </c>
      <c r="X624" s="17">
        <v>1.5523819877113499E-2</v>
      </c>
      <c r="Y624" s="17"/>
      <c r="Z624" s="17">
        <v>1.6768382480032401E-2</v>
      </c>
      <c r="AA624" s="17">
        <v>1.5553816662564401E-2</v>
      </c>
      <c r="AB624" s="17">
        <v>4.7886283681915403E-3</v>
      </c>
      <c r="AC624" s="17"/>
      <c r="AD624" s="17">
        <v>5.8873519300382798E-3</v>
      </c>
      <c r="AE624" s="17">
        <v>3.6580910719937097E-2</v>
      </c>
      <c r="AF624" s="17"/>
      <c r="AG624" s="17">
        <v>4.6652237615417598E-3</v>
      </c>
      <c r="AH624" s="17">
        <v>1.37795082197816E-2</v>
      </c>
      <c r="AI624" s="17">
        <v>6.78556831820952E-3</v>
      </c>
      <c r="AJ624" s="17"/>
      <c r="AK624" s="17">
        <v>9.9076217327246693E-3</v>
      </c>
      <c r="AL624" s="17">
        <v>1.05627579010591E-2</v>
      </c>
      <c r="AM624" s="17">
        <v>1.3759952503973801E-2</v>
      </c>
      <c r="AN624" s="17"/>
      <c r="AO624" s="17">
        <v>8.1247732499108907E-3</v>
      </c>
      <c r="AP624" s="17">
        <v>1.5067849363577E-2</v>
      </c>
      <c r="AQ624" s="17">
        <v>8.5825249950506107E-3</v>
      </c>
      <c r="AR624" s="17"/>
      <c r="AS624" s="17">
        <v>7.3535431820963199E-2</v>
      </c>
      <c r="AT624" s="17">
        <v>6.1168643720908101E-3</v>
      </c>
      <c r="AU624" s="17">
        <v>0</v>
      </c>
      <c r="AV624" s="17">
        <v>2.3176743077955701E-2</v>
      </c>
      <c r="AW624" s="17">
        <v>8.5973961367039001E-3</v>
      </c>
      <c r="AX624" s="17">
        <v>5.5755803130285997E-3</v>
      </c>
      <c r="AY624" s="17">
        <v>5.4492389990042E-3</v>
      </c>
      <c r="AZ624" s="17">
        <v>2.0979570586483798E-2</v>
      </c>
      <c r="BA624" s="17">
        <v>0</v>
      </c>
      <c r="BB624" s="17">
        <v>0</v>
      </c>
      <c r="BC624" s="17">
        <v>0</v>
      </c>
      <c r="BD624" s="17">
        <v>0</v>
      </c>
      <c r="BE624" s="17">
        <v>0</v>
      </c>
      <c r="BF624" s="17">
        <v>0</v>
      </c>
      <c r="BG624" s="17">
        <v>4.1688949496521903E-2</v>
      </c>
    </row>
    <row r="625" spans="2:59" x14ac:dyDescent="0.35">
      <c r="B625" t="s">
        <v>278</v>
      </c>
      <c r="C625" s="17">
        <v>0.87778648114296998</v>
      </c>
      <c r="D625" s="17">
        <v>0.88802930552704595</v>
      </c>
      <c r="E625" s="17">
        <v>0.86774094116071399</v>
      </c>
      <c r="F625" s="17"/>
      <c r="G625" s="17">
        <v>0.87552402766806703</v>
      </c>
      <c r="H625" s="17">
        <v>0.80147719359718805</v>
      </c>
      <c r="I625" s="17">
        <v>0.85915953743372298</v>
      </c>
      <c r="J625" s="17">
        <v>0.83107512939057504</v>
      </c>
      <c r="K625" s="17">
        <v>0.91064947877617097</v>
      </c>
      <c r="L625" s="17">
        <v>0.93470665573496703</v>
      </c>
      <c r="M625" s="17"/>
      <c r="N625" s="17">
        <v>0.905710405012496</v>
      </c>
      <c r="O625" s="17">
        <v>0.86908325908321105</v>
      </c>
      <c r="P625" s="17">
        <v>0.85602395504095197</v>
      </c>
      <c r="Q625" s="17">
        <v>0.87582913373974702</v>
      </c>
      <c r="R625" s="17">
        <v>0.86821858383876904</v>
      </c>
      <c r="S625" s="17"/>
      <c r="T625" s="17">
        <v>0.89880906930758098</v>
      </c>
      <c r="U625" s="17">
        <v>0.87249228412352098</v>
      </c>
      <c r="V625" s="17"/>
      <c r="W625" s="17">
        <v>0.86767067369403805</v>
      </c>
      <c r="X625" s="17">
        <v>0.89284472419259397</v>
      </c>
      <c r="Y625" s="17"/>
      <c r="Z625" s="17">
        <v>0.83933684705403999</v>
      </c>
      <c r="AA625" s="17">
        <v>0.89286042736886195</v>
      </c>
      <c r="AB625" s="17">
        <v>0.90926607210134502</v>
      </c>
      <c r="AC625" s="17"/>
      <c r="AD625" s="17">
        <v>0.87401534796941405</v>
      </c>
      <c r="AE625" s="17">
        <v>0.884865751853398</v>
      </c>
      <c r="AF625" s="17"/>
      <c r="AG625" s="17">
        <v>0.96997367479711805</v>
      </c>
      <c r="AH625" s="17">
        <v>0.88822823512539095</v>
      </c>
      <c r="AI625" s="17">
        <v>0.85992227388543396</v>
      </c>
      <c r="AJ625" s="17"/>
      <c r="AK625" s="17">
        <v>0.87493847741139696</v>
      </c>
      <c r="AL625" s="17">
        <v>0.89042548396135501</v>
      </c>
      <c r="AM625" s="17">
        <v>0.86588059529931205</v>
      </c>
      <c r="AN625" s="17"/>
      <c r="AO625" s="17">
        <v>0.92617563061209496</v>
      </c>
      <c r="AP625" s="17">
        <v>0.88627480963953698</v>
      </c>
      <c r="AQ625" s="17">
        <v>0.871733403223376</v>
      </c>
      <c r="AR625" s="17"/>
      <c r="AS625" s="17">
        <v>0.84391912664626501</v>
      </c>
      <c r="AT625" s="17">
        <v>0.93636660569813701</v>
      </c>
      <c r="AU625" s="17">
        <v>0.88444599948303404</v>
      </c>
      <c r="AV625" s="17">
        <v>0.88618919299292698</v>
      </c>
      <c r="AW625" s="17">
        <v>0.84732043638183996</v>
      </c>
      <c r="AX625" s="17">
        <v>0.86254112381853498</v>
      </c>
      <c r="AY625" s="17">
        <v>0.86830184486889705</v>
      </c>
      <c r="AZ625" s="17">
        <v>0.88400936332291402</v>
      </c>
      <c r="BA625" s="17">
        <v>0.81105489147159204</v>
      </c>
      <c r="BB625" s="17">
        <v>0.88642212927352204</v>
      </c>
      <c r="BC625" s="17">
        <v>0.863672005964642</v>
      </c>
      <c r="BD625" s="17">
        <v>0.97132223059866396</v>
      </c>
      <c r="BE625" s="17">
        <v>1</v>
      </c>
      <c r="BF625" s="17">
        <v>0.86308283933099506</v>
      </c>
      <c r="BG625" s="17">
        <v>0.878728632798915</v>
      </c>
    </row>
    <row r="626" spans="2:59" x14ac:dyDescent="0.35">
      <c r="B626" t="s">
        <v>120</v>
      </c>
      <c r="C626" s="17">
        <v>-0.86123136983690096</v>
      </c>
      <c r="D626" s="17">
        <v>-0.87655195377488604</v>
      </c>
      <c r="E626" s="17">
        <v>-0.84638727239525302</v>
      </c>
      <c r="F626" s="17"/>
      <c r="G626" s="17">
        <v>-0.85153473283597703</v>
      </c>
      <c r="H626" s="17">
        <v>-0.76460143009293202</v>
      </c>
      <c r="I626" s="17">
        <v>-0.82419137321882996</v>
      </c>
      <c r="J626" s="17">
        <v>-0.81706591671404005</v>
      </c>
      <c r="K626" s="17">
        <v>-0.90397528994946297</v>
      </c>
      <c r="L626" s="17">
        <v>-0.93161877429773798</v>
      </c>
      <c r="M626" s="17"/>
      <c r="N626" s="17">
        <v>-0.90147017225977799</v>
      </c>
      <c r="O626" s="17">
        <v>-0.841318124379826</v>
      </c>
      <c r="P626" s="17">
        <v>-0.83110466985939002</v>
      </c>
      <c r="Q626" s="17">
        <v>-0.861730235534097</v>
      </c>
      <c r="R626" s="17">
        <v>-0.85144674162329104</v>
      </c>
      <c r="S626" s="17"/>
      <c r="T626" s="17">
        <v>-0.88831503871609097</v>
      </c>
      <c r="U626" s="17">
        <v>-0.85441078818761895</v>
      </c>
      <c r="V626" s="17"/>
      <c r="W626" s="17">
        <v>-0.85920160244632604</v>
      </c>
      <c r="X626" s="17">
        <v>-0.87732090431548004</v>
      </c>
      <c r="Y626" s="17"/>
      <c r="Z626" s="17">
        <v>-0.82256846457400801</v>
      </c>
      <c r="AA626" s="17">
        <v>-0.87730661070629701</v>
      </c>
      <c r="AB626" s="17">
        <v>-0.90447744373315397</v>
      </c>
      <c r="AC626" s="17"/>
      <c r="AD626" s="17">
        <v>-0.86812799603937596</v>
      </c>
      <c r="AE626" s="17">
        <v>-0.84828484113346003</v>
      </c>
      <c r="AF626" s="17"/>
      <c r="AG626" s="17">
        <v>-0.96530845103557705</v>
      </c>
      <c r="AH626" s="17">
        <v>-0.87444872690560904</v>
      </c>
      <c r="AI626" s="17">
        <v>-0.85313670556722498</v>
      </c>
      <c r="AJ626" s="17"/>
      <c r="AK626" s="17">
        <v>-0.86503085567867199</v>
      </c>
      <c r="AL626" s="17">
        <v>-0.87986272606029603</v>
      </c>
      <c r="AM626" s="17">
        <v>-0.85212064279533795</v>
      </c>
      <c r="AN626" s="17"/>
      <c r="AO626" s="17">
        <v>-0.91805085736218395</v>
      </c>
      <c r="AP626" s="17">
        <v>-0.87120696027596001</v>
      </c>
      <c r="AQ626" s="17">
        <v>-0.86315087822832504</v>
      </c>
      <c r="AR626" s="17"/>
      <c r="AS626" s="17">
        <v>-0.770383694825302</v>
      </c>
      <c r="AT626" s="17">
        <v>-0.93024974132604599</v>
      </c>
      <c r="AU626" s="17">
        <v>-0.88444599948303404</v>
      </c>
      <c r="AV626" s="17">
        <v>-0.86301244991497195</v>
      </c>
      <c r="AW626" s="17">
        <v>-0.838723040245136</v>
      </c>
      <c r="AX626" s="17">
        <v>-0.85696554350550602</v>
      </c>
      <c r="AY626" s="17">
        <v>-0.86285260586989299</v>
      </c>
      <c r="AZ626" s="17">
        <v>-0.86302979273643099</v>
      </c>
      <c r="BA626" s="17">
        <v>-0.81105489147159204</v>
      </c>
      <c r="BB626" s="17">
        <v>-0.88642212927352204</v>
      </c>
      <c r="BC626" s="17">
        <v>-0.863672005964642</v>
      </c>
      <c r="BD626" s="17">
        <v>-0.97132223059866396</v>
      </c>
      <c r="BE626" s="17">
        <v>-1</v>
      </c>
      <c r="BF626" s="17">
        <v>-0.86308283933099506</v>
      </c>
      <c r="BG626" s="17">
        <v>-0.83703968330239298</v>
      </c>
    </row>
    <row r="627" spans="2:59" x14ac:dyDescent="0.35">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row>
    <row r="628" spans="2:59" x14ac:dyDescent="0.35">
      <c r="B628" s="6" t="s">
        <v>280</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row>
    <row r="629" spans="2:59" x14ac:dyDescent="0.35">
      <c r="B629" s="24" t="s">
        <v>86</v>
      </c>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row>
    <row r="630" spans="2:59" x14ac:dyDescent="0.35">
      <c r="B630" t="s">
        <v>274</v>
      </c>
      <c r="C630" s="17">
        <v>0.20549876579210399</v>
      </c>
      <c r="D630" s="17">
        <v>0.21651710556371101</v>
      </c>
      <c r="E630" s="17">
        <v>0.19402096809647501</v>
      </c>
      <c r="F630" s="17"/>
      <c r="G630" s="17">
        <v>0.22333791410942799</v>
      </c>
      <c r="H630" s="17">
        <v>0.177382379648101</v>
      </c>
      <c r="I630" s="17">
        <v>0.16239587532841099</v>
      </c>
      <c r="J630" s="17">
        <v>0.22235792025110099</v>
      </c>
      <c r="K630" s="17">
        <v>0.23046628379728301</v>
      </c>
      <c r="L630" s="17">
        <v>0.20912729479266001</v>
      </c>
      <c r="M630" s="17"/>
      <c r="N630" s="17">
        <v>0.17207187010449801</v>
      </c>
      <c r="O630" s="17">
        <v>0.24867449610264</v>
      </c>
      <c r="P630" s="17">
        <v>0.30107914623964699</v>
      </c>
      <c r="Q630" s="17">
        <v>0.14554556417751699</v>
      </c>
      <c r="R630" s="17">
        <v>0.162759778145489</v>
      </c>
      <c r="S630" s="17"/>
      <c r="T630" s="17">
        <v>0.25277776968155802</v>
      </c>
      <c r="U630" s="17">
        <v>0.193592317379845</v>
      </c>
      <c r="V630" s="17"/>
      <c r="W630" s="17">
        <v>0.244023646851072</v>
      </c>
      <c r="X630" s="17">
        <v>0.18654370766299699</v>
      </c>
      <c r="Y630" s="17"/>
      <c r="Z630" s="17">
        <v>0.27926034890828699</v>
      </c>
      <c r="AA630" s="17">
        <v>0.20585128716432499</v>
      </c>
      <c r="AB630" s="17">
        <v>0.14108786666284501</v>
      </c>
      <c r="AC630" s="17"/>
      <c r="AD630" s="17">
        <v>0.221746223692666</v>
      </c>
      <c r="AE630" s="17">
        <v>0.17499860906444101</v>
      </c>
      <c r="AF630" s="17"/>
      <c r="AG630" s="17">
        <v>0.175754011128365</v>
      </c>
      <c r="AH630" s="17">
        <v>0.162472428923327</v>
      </c>
      <c r="AI630" s="17">
        <v>0.25531386331923001</v>
      </c>
      <c r="AJ630" s="17"/>
      <c r="AK630" s="17">
        <v>0.25905047797595898</v>
      </c>
      <c r="AL630" s="17">
        <v>0.19825192948030701</v>
      </c>
      <c r="AM630" s="17">
        <v>0.154523709741859</v>
      </c>
      <c r="AN630" s="17"/>
      <c r="AO630" s="17">
        <v>0.42284324978559201</v>
      </c>
      <c r="AP630" s="17">
        <v>0.19645040728115501</v>
      </c>
      <c r="AQ630" s="17">
        <v>0.18870506543158899</v>
      </c>
      <c r="AR630" s="17"/>
      <c r="AS630" s="17">
        <v>0.24156250485258399</v>
      </c>
      <c r="AT630" s="17">
        <v>0.26243272618318803</v>
      </c>
      <c r="AU630" s="17">
        <v>0.184920230465978</v>
      </c>
      <c r="AV630" s="17">
        <v>0.308192551217913</v>
      </c>
      <c r="AW630" s="17">
        <v>0.219828122793954</v>
      </c>
      <c r="AX630" s="17">
        <v>0.102569531450337</v>
      </c>
      <c r="AY630" s="17">
        <v>0.19489604008356901</v>
      </c>
      <c r="AZ630" s="17">
        <v>0.15135596479671801</v>
      </c>
      <c r="BA630" s="17">
        <v>0.13933466916613199</v>
      </c>
      <c r="BB630" s="17">
        <v>0.169225385997614</v>
      </c>
      <c r="BC630" s="17">
        <v>0.17482686087803301</v>
      </c>
      <c r="BD630" s="17">
        <v>0.17638596897512901</v>
      </c>
      <c r="BE630" s="17">
        <v>0.36359951791639</v>
      </c>
      <c r="BF630" s="17">
        <v>0.19518758511057599</v>
      </c>
      <c r="BG630" s="17">
        <v>0.25421168901680402</v>
      </c>
    </row>
    <row r="631" spans="2:59" x14ac:dyDescent="0.35">
      <c r="B631" t="s">
        <v>275</v>
      </c>
      <c r="C631" s="17">
        <v>0.44776794902606198</v>
      </c>
      <c r="D631" s="17">
        <v>0.45431847396269898</v>
      </c>
      <c r="E631" s="17">
        <v>0.44145040492987597</v>
      </c>
      <c r="F631" s="17"/>
      <c r="G631" s="17">
        <v>0.37858235531012102</v>
      </c>
      <c r="H631" s="17">
        <v>0.460216601061751</v>
      </c>
      <c r="I631" s="17">
        <v>0.444177606506928</v>
      </c>
      <c r="J631" s="17">
        <v>0.40419417102815902</v>
      </c>
      <c r="K631" s="17">
        <v>0.46733588894549499</v>
      </c>
      <c r="L631" s="17">
        <v>0.48255375078052498</v>
      </c>
      <c r="M631" s="17"/>
      <c r="N631" s="17">
        <v>0.435436946408648</v>
      </c>
      <c r="O631" s="17">
        <v>0.46574892280845198</v>
      </c>
      <c r="P631" s="17">
        <v>0.43137660495893998</v>
      </c>
      <c r="Q631" s="17">
        <v>0.47319465596439603</v>
      </c>
      <c r="R631" s="17">
        <v>0.42200232644191599</v>
      </c>
      <c r="S631" s="17"/>
      <c r="T631" s="17">
        <v>0.43548446850120298</v>
      </c>
      <c r="U631" s="17">
        <v>0.450861343877066</v>
      </c>
      <c r="V631" s="17"/>
      <c r="W631" s="17">
        <v>0.47050341291008502</v>
      </c>
      <c r="X631" s="17">
        <v>0.44249933677275399</v>
      </c>
      <c r="Y631" s="17"/>
      <c r="Z631" s="17">
        <v>0.42480638869255899</v>
      </c>
      <c r="AA631" s="17">
        <v>0.46786668392960601</v>
      </c>
      <c r="AB631" s="17">
        <v>0.48375079653346298</v>
      </c>
      <c r="AC631" s="17"/>
      <c r="AD631" s="17">
        <v>0.44711151314916397</v>
      </c>
      <c r="AE631" s="17">
        <v>0.44900022777696502</v>
      </c>
      <c r="AF631" s="17"/>
      <c r="AG631" s="17">
        <v>0.54147031318498395</v>
      </c>
      <c r="AH631" s="17">
        <v>0.50476957216724605</v>
      </c>
      <c r="AI631" s="17">
        <v>0.390603246420413</v>
      </c>
      <c r="AJ631" s="17"/>
      <c r="AK631" s="17">
        <v>0.46726678717358</v>
      </c>
      <c r="AL631" s="17">
        <v>0.48116278778365001</v>
      </c>
      <c r="AM631" s="17">
        <v>0.33045093239698897</v>
      </c>
      <c r="AN631" s="17"/>
      <c r="AO631" s="17">
        <v>0.35645892122811701</v>
      </c>
      <c r="AP631" s="17">
        <v>0.49686903094163998</v>
      </c>
      <c r="AQ631" s="17">
        <v>0.41596012016615602</v>
      </c>
      <c r="AR631" s="17"/>
      <c r="AS631" s="17">
        <v>0.37376864381764802</v>
      </c>
      <c r="AT631" s="17">
        <v>0.44837894241718701</v>
      </c>
      <c r="AU631" s="17">
        <v>0.42154378356782302</v>
      </c>
      <c r="AV631" s="17">
        <v>0.35424408135979102</v>
      </c>
      <c r="AW631" s="17">
        <v>0.37319675795850299</v>
      </c>
      <c r="AX631" s="17">
        <v>0.50241233866589396</v>
      </c>
      <c r="AY631" s="17">
        <v>0.53078205712841398</v>
      </c>
      <c r="AZ631" s="17">
        <v>0.422142161892819</v>
      </c>
      <c r="BA631" s="17">
        <v>0.49149988812387402</v>
      </c>
      <c r="BB631" s="17">
        <v>0.63033086624407098</v>
      </c>
      <c r="BC631" s="17">
        <v>0.41537651356170402</v>
      </c>
      <c r="BD631" s="17">
        <v>0.60148978737621805</v>
      </c>
      <c r="BE631" s="17">
        <v>0.33773200994616898</v>
      </c>
      <c r="BF631" s="17">
        <v>0.52506111712951498</v>
      </c>
      <c r="BG631" s="17">
        <v>0.40622964137710899</v>
      </c>
    </row>
    <row r="632" spans="2:59" x14ac:dyDescent="0.35">
      <c r="B632" t="s">
        <v>276</v>
      </c>
      <c r="C632" s="17">
        <v>0.20667645589571501</v>
      </c>
      <c r="D632" s="17">
        <v>0.19220201691945599</v>
      </c>
      <c r="E632" s="17">
        <v>0.221012070005419</v>
      </c>
      <c r="F632" s="17"/>
      <c r="G632" s="17">
        <v>0.232037845629329</v>
      </c>
      <c r="H632" s="17">
        <v>0.196208115849309</v>
      </c>
      <c r="I632" s="17">
        <v>0.26212157321046398</v>
      </c>
      <c r="J632" s="17">
        <v>0.22715628031274299</v>
      </c>
      <c r="K632" s="17">
        <v>0.15455434545504401</v>
      </c>
      <c r="L632" s="17">
        <v>0.19203918445670601</v>
      </c>
      <c r="M632" s="17"/>
      <c r="N632" s="17">
        <v>0.262182802040828</v>
      </c>
      <c r="O632" s="17">
        <v>0.15406725935281301</v>
      </c>
      <c r="P632" s="17">
        <v>0.130792579291752</v>
      </c>
      <c r="Q632" s="17">
        <v>0.22558701765796599</v>
      </c>
      <c r="R632" s="17">
        <v>0.26265668609857801</v>
      </c>
      <c r="S632" s="17"/>
      <c r="T632" s="17">
        <v>0.19139131034837001</v>
      </c>
      <c r="U632" s="17">
        <v>0.210525771278053</v>
      </c>
      <c r="V632" s="17"/>
      <c r="W632" s="17">
        <v>0.17541806404261001</v>
      </c>
      <c r="X632" s="17">
        <v>0.225991123814404</v>
      </c>
      <c r="Y632" s="17"/>
      <c r="Z632" s="17">
        <v>0.12809694531995</v>
      </c>
      <c r="AA632" s="17">
        <v>0.24630285560471801</v>
      </c>
      <c r="AB632" s="17">
        <v>0.239643503204516</v>
      </c>
      <c r="AC632" s="17"/>
      <c r="AD632" s="17">
        <v>0.18981728877464199</v>
      </c>
      <c r="AE632" s="17">
        <v>0.23832492931461</v>
      </c>
      <c r="AF632" s="17"/>
      <c r="AG632" s="17">
        <v>0.194341269693318</v>
      </c>
      <c r="AH632" s="17">
        <v>0.22793050871907999</v>
      </c>
      <c r="AI632" s="17">
        <v>0.194114083670508</v>
      </c>
      <c r="AJ632" s="17"/>
      <c r="AK632" s="17">
        <v>0.18451210155803299</v>
      </c>
      <c r="AL632" s="17">
        <v>0.208284092657992</v>
      </c>
      <c r="AM632" s="17">
        <v>0.25904749883652201</v>
      </c>
      <c r="AN632" s="17"/>
      <c r="AO632" s="17">
        <v>0.17415566076939901</v>
      </c>
      <c r="AP632" s="17">
        <v>0.175079050610048</v>
      </c>
      <c r="AQ632" s="17">
        <v>0.25319151068461399</v>
      </c>
      <c r="AR632" s="17"/>
      <c r="AS632" s="17">
        <v>0.188022629578632</v>
      </c>
      <c r="AT632" s="17">
        <v>0.15883569087559299</v>
      </c>
      <c r="AU632" s="17">
        <v>0.25594492306896</v>
      </c>
      <c r="AV632" s="17">
        <v>0.239300275795577</v>
      </c>
      <c r="AW632" s="17">
        <v>0.25381010617886501</v>
      </c>
      <c r="AX632" s="17">
        <v>0.22867080251406599</v>
      </c>
      <c r="AY632" s="17">
        <v>0.15858104345947699</v>
      </c>
      <c r="AZ632" s="17">
        <v>0.30359846476596197</v>
      </c>
      <c r="BA632" s="17">
        <v>0.148076371785549</v>
      </c>
      <c r="BB632" s="17">
        <v>0.100933669998585</v>
      </c>
      <c r="BC632" s="17">
        <v>0.23843145409956201</v>
      </c>
      <c r="BD632" s="17">
        <v>7.8471394869974398E-2</v>
      </c>
      <c r="BE632" s="17">
        <v>0.12746721685194101</v>
      </c>
      <c r="BF632" s="17">
        <v>0.24322338264860599</v>
      </c>
      <c r="BG632" s="17">
        <v>0.19416140625318001</v>
      </c>
    </row>
    <row r="633" spans="2:59" x14ac:dyDescent="0.35">
      <c r="B633" t="s">
        <v>277</v>
      </c>
      <c r="C633" s="17">
        <v>9.0888807284704901E-2</v>
      </c>
      <c r="D633" s="17">
        <v>0.106405307430932</v>
      </c>
      <c r="E633" s="17">
        <v>7.6808353871947094E-2</v>
      </c>
      <c r="F633" s="17"/>
      <c r="G633" s="17">
        <v>0.106914173725184</v>
      </c>
      <c r="H633" s="17">
        <v>0.10421217562564999</v>
      </c>
      <c r="I633" s="17">
        <v>8.7869298901879597E-2</v>
      </c>
      <c r="J633" s="17">
        <v>8.4586769305842899E-2</v>
      </c>
      <c r="K633" s="17">
        <v>0.100546073954441</v>
      </c>
      <c r="L633" s="17">
        <v>8.0096191210335302E-2</v>
      </c>
      <c r="M633" s="17"/>
      <c r="N633" s="17">
        <v>9.6232194776542199E-2</v>
      </c>
      <c r="O633" s="17">
        <v>7.6140802244046596E-2</v>
      </c>
      <c r="P633" s="17">
        <v>9.4311044102583702E-2</v>
      </c>
      <c r="Q633" s="17">
        <v>9.8253335873291506E-2</v>
      </c>
      <c r="R633" s="17">
        <v>8.2377742399714099E-2</v>
      </c>
      <c r="S633" s="17"/>
      <c r="T633" s="17">
        <v>9.3313003800369804E-2</v>
      </c>
      <c r="U633" s="17">
        <v>9.0278312807654804E-2</v>
      </c>
      <c r="V633" s="17"/>
      <c r="W633" s="17">
        <v>9.0257676066643394E-2</v>
      </c>
      <c r="X633" s="17">
        <v>9.3157070424323404E-2</v>
      </c>
      <c r="Y633" s="17"/>
      <c r="Z633" s="17">
        <v>0.117612120299341</v>
      </c>
      <c r="AA633" s="17">
        <v>5.3251180971957301E-2</v>
      </c>
      <c r="AB633" s="17">
        <v>9.5618482983867006E-2</v>
      </c>
      <c r="AC633" s="17"/>
      <c r="AD633" s="17">
        <v>0.10568126856412099</v>
      </c>
      <c r="AE633" s="17">
        <v>6.3120008610393297E-2</v>
      </c>
      <c r="AF633" s="17"/>
      <c r="AG633" s="17">
        <v>4.3177777210607803E-2</v>
      </c>
      <c r="AH633" s="17">
        <v>7.1904215535235794E-2</v>
      </c>
      <c r="AI633" s="17">
        <v>0.11621167659531099</v>
      </c>
      <c r="AJ633" s="17"/>
      <c r="AK633" s="17">
        <v>6.8762884967301804E-2</v>
      </c>
      <c r="AL633" s="17">
        <v>7.9799504543735605E-2</v>
      </c>
      <c r="AM633" s="17">
        <v>0.163718299651511</v>
      </c>
      <c r="AN633" s="17"/>
      <c r="AO633" s="17">
        <v>4.6542168216891999E-2</v>
      </c>
      <c r="AP633" s="17">
        <v>8.7220346768124096E-2</v>
      </c>
      <c r="AQ633" s="17">
        <v>0.102170564702896</v>
      </c>
      <c r="AR633" s="17"/>
      <c r="AS633" s="17">
        <v>0.110963835000671</v>
      </c>
      <c r="AT633" s="17">
        <v>5.3465230422149498E-2</v>
      </c>
      <c r="AU633" s="17">
        <v>6.2960797387687104E-2</v>
      </c>
      <c r="AV633" s="17">
        <v>5.2485328499164798E-2</v>
      </c>
      <c r="AW633" s="17">
        <v>0.125008940794958</v>
      </c>
      <c r="AX633" s="17">
        <v>0.13630581776572101</v>
      </c>
      <c r="AY633" s="17">
        <v>7.5824062320214006E-2</v>
      </c>
      <c r="AZ633" s="17">
        <v>6.4261667293269306E-2</v>
      </c>
      <c r="BA633" s="17">
        <v>0.19493107082024999</v>
      </c>
      <c r="BB633" s="17">
        <v>6.7892671638202798E-2</v>
      </c>
      <c r="BC633" s="17">
        <v>0.17136517146069999</v>
      </c>
      <c r="BD633" s="17">
        <v>0.13367220445320999</v>
      </c>
      <c r="BE633" s="17">
        <v>0</v>
      </c>
      <c r="BF633" s="17">
        <v>0</v>
      </c>
      <c r="BG633" s="17">
        <v>0.14539726335290601</v>
      </c>
    </row>
    <row r="634" spans="2:59" x14ac:dyDescent="0.35">
      <c r="B634" t="s">
        <v>133</v>
      </c>
      <c r="C634" s="17">
        <v>4.91680220014147E-2</v>
      </c>
      <c r="D634" s="17">
        <v>3.0557096123202201E-2</v>
      </c>
      <c r="E634" s="17">
        <v>6.6708203096282004E-2</v>
      </c>
      <c r="F634" s="17"/>
      <c r="G634" s="17">
        <v>5.91277112259391E-2</v>
      </c>
      <c r="H634" s="17">
        <v>6.1980727815188701E-2</v>
      </c>
      <c r="I634" s="17">
        <v>4.34356460523177E-2</v>
      </c>
      <c r="J634" s="17">
        <v>6.17048591021543E-2</v>
      </c>
      <c r="K634" s="17">
        <v>4.7097407847736299E-2</v>
      </c>
      <c r="L634" s="17">
        <v>3.6183578759774702E-2</v>
      </c>
      <c r="M634" s="17"/>
      <c r="N634" s="17">
        <v>3.4076186669484199E-2</v>
      </c>
      <c r="O634" s="17">
        <v>5.53685194920489E-2</v>
      </c>
      <c r="P634" s="17">
        <v>4.2440625407077E-2</v>
      </c>
      <c r="Q634" s="17">
        <v>5.7419426326830302E-2</v>
      </c>
      <c r="R634" s="17">
        <v>7.0203466914302307E-2</v>
      </c>
      <c r="S634" s="17"/>
      <c r="T634" s="17">
        <v>2.7033447668499001E-2</v>
      </c>
      <c r="U634" s="17">
        <v>5.4742254657381202E-2</v>
      </c>
      <c r="V634" s="17"/>
      <c r="W634" s="17">
        <v>1.9797200129589399E-2</v>
      </c>
      <c r="X634" s="17">
        <v>5.1808761325521202E-2</v>
      </c>
      <c r="Y634" s="17"/>
      <c r="Z634" s="17">
        <v>5.0224196779863402E-2</v>
      </c>
      <c r="AA634" s="17">
        <v>2.6727992329393799E-2</v>
      </c>
      <c r="AB634" s="17">
        <v>3.9899350615308603E-2</v>
      </c>
      <c r="AC634" s="17"/>
      <c r="AD634" s="17">
        <v>3.56437058194067E-2</v>
      </c>
      <c r="AE634" s="17">
        <v>7.4556225233590304E-2</v>
      </c>
      <c r="AF634" s="17"/>
      <c r="AG634" s="17">
        <v>4.5256628782724698E-2</v>
      </c>
      <c r="AH634" s="17">
        <v>3.2923274655111197E-2</v>
      </c>
      <c r="AI634" s="17">
        <v>4.3757129994537597E-2</v>
      </c>
      <c r="AJ634" s="17"/>
      <c r="AK634" s="17">
        <v>2.0407748325127501E-2</v>
      </c>
      <c r="AL634" s="17">
        <v>3.2501685534315601E-2</v>
      </c>
      <c r="AM634" s="17">
        <v>9.2259559373118E-2</v>
      </c>
      <c r="AN634" s="17"/>
      <c r="AO634" s="17">
        <v>0</v>
      </c>
      <c r="AP634" s="17">
        <v>4.43811643990333E-2</v>
      </c>
      <c r="AQ634" s="17">
        <v>3.9972739014745497E-2</v>
      </c>
      <c r="AR634" s="17"/>
      <c r="AS634" s="17">
        <v>8.5682386750464704E-2</v>
      </c>
      <c r="AT634" s="17">
        <v>7.6887410101882603E-2</v>
      </c>
      <c r="AU634" s="17">
        <v>7.4630265509551499E-2</v>
      </c>
      <c r="AV634" s="17">
        <v>4.5777763127554098E-2</v>
      </c>
      <c r="AW634" s="17">
        <v>2.8156072273720901E-2</v>
      </c>
      <c r="AX634" s="17">
        <v>3.00415096039824E-2</v>
      </c>
      <c r="AY634" s="17">
        <v>3.9916797008326399E-2</v>
      </c>
      <c r="AZ634" s="17">
        <v>5.8641741251232199E-2</v>
      </c>
      <c r="BA634" s="17">
        <v>2.6158000104194699E-2</v>
      </c>
      <c r="BB634" s="17">
        <v>3.1617406121528198E-2</v>
      </c>
      <c r="BC634" s="17">
        <v>0</v>
      </c>
      <c r="BD634" s="17">
        <v>9.98064432546872E-3</v>
      </c>
      <c r="BE634" s="17">
        <v>0.17120125528550001</v>
      </c>
      <c r="BF634" s="17">
        <v>3.6527915111302503E-2</v>
      </c>
      <c r="BG634" s="17">
        <v>0</v>
      </c>
    </row>
    <row r="635" spans="2:59" x14ac:dyDescent="0.35">
      <c r="B635" t="s">
        <v>278</v>
      </c>
      <c r="C635" s="17">
        <v>0.65326671481816601</v>
      </c>
      <c r="D635" s="17">
        <v>0.67083557952641004</v>
      </c>
      <c r="E635" s="17">
        <v>0.63547137302635104</v>
      </c>
      <c r="F635" s="17"/>
      <c r="G635" s="17">
        <v>0.60192026941954802</v>
      </c>
      <c r="H635" s="17">
        <v>0.63759898070985199</v>
      </c>
      <c r="I635" s="17">
        <v>0.60657348183533899</v>
      </c>
      <c r="J635" s="17">
        <v>0.62655209127926004</v>
      </c>
      <c r="K635" s="17">
        <v>0.697802172742778</v>
      </c>
      <c r="L635" s="17">
        <v>0.69168104557318499</v>
      </c>
      <c r="M635" s="17"/>
      <c r="N635" s="17">
        <v>0.60750881651314603</v>
      </c>
      <c r="O635" s="17">
        <v>0.71442341891109096</v>
      </c>
      <c r="P635" s="17">
        <v>0.73245575119858697</v>
      </c>
      <c r="Q635" s="17">
        <v>0.61874022014191199</v>
      </c>
      <c r="R635" s="17">
        <v>0.58476210458740496</v>
      </c>
      <c r="S635" s="17"/>
      <c r="T635" s="17">
        <v>0.688262238182761</v>
      </c>
      <c r="U635" s="17">
        <v>0.64445366125691095</v>
      </c>
      <c r="V635" s="17"/>
      <c r="W635" s="17">
        <v>0.71452705976115705</v>
      </c>
      <c r="X635" s="17">
        <v>0.62904304443575099</v>
      </c>
      <c r="Y635" s="17"/>
      <c r="Z635" s="17">
        <v>0.70406673760084604</v>
      </c>
      <c r="AA635" s="17">
        <v>0.67371797109393095</v>
      </c>
      <c r="AB635" s="17">
        <v>0.62483866319630799</v>
      </c>
      <c r="AC635" s="17"/>
      <c r="AD635" s="17">
        <v>0.66885773684183003</v>
      </c>
      <c r="AE635" s="17">
        <v>0.623998836841406</v>
      </c>
      <c r="AF635" s="17"/>
      <c r="AG635" s="17">
        <v>0.71722432431334904</v>
      </c>
      <c r="AH635" s="17">
        <v>0.66724200109057297</v>
      </c>
      <c r="AI635" s="17">
        <v>0.645917109739643</v>
      </c>
      <c r="AJ635" s="17"/>
      <c r="AK635" s="17">
        <v>0.72631726514953798</v>
      </c>
      <c r="AL635" s="17">
        <v>0.67941471726395597</v>
      </c>
      <c r="AM635" s="17">
        <v>0.484974642138849</v>
      </c>
      <c r="AN635" s="17"/>
      <c r="AO635" s="17">
        <v>0.77930217101370902</v>
      </c>
      <c r="AP635" s="17">
        <v>0.69331943822279496</v>
      </c>
      <c r="AQ635" s="17">
        <v>0.60466518559774496</v>
      </c>
      <c r="AR635" s="17"/>
      <c r="AS635" s="17">
        <v>0.61533114867023198</v>
      </c>
      <c r="AT635" s="17">
        <v>0.71081166860037504</v>
      </c>
      <c r="AU635" s="17">
        <v>0.60646401403380201</v>
      </c>
      <c r="AV635" s="17">
        <v>0.66243663257770402</v>
      </c>
      <c r="AW635" s="17">
        <v>0.59302488075245696</v>
      </c>
      <c r="AX635" s="17">
        <v>0.60498187011623095</v>
      </c>
      <c r="AY635" s="17">
        <v>0.72567809721198295</v>
      </c>
      <c r="AZ635" s="17">
        <v>0.57349812668953704</v>
      </c>
      <c r="BA635" s="17">
        <v>0.63083455729000604</v>
      </c>
      <c r="BB635" s="17">
        <v>0.79955625224168403</v>
      </c>
      <c r="BC635" s="17">
        <v>0.59020337443973703</v>
      </c>
      <c r="BD635" s="17">
        <v>0.77787575635134698</v>
      </c>
      <c r="BE635" s="17">
        <v>0.70133152786255903</v>
      </c>
      <c r="BF635" s="17">
        <v>0.72024870224009097</v>
      </c>
      <c r="BG635" s="17">
        <v>0.66044133039391395</v>
      </c>
    </row>
    <row r="636" spans="2:59" x14ac:dyDescent="0.35">
      <c r="B636" t="s">
        <v>120</v>
      </c>
      <c r="C636" s="17">
        <v>-0.60409869281675099</v>
      </c>
      <c r="D636" s="17">
        <v>-0.64027848340320803</v>
      </c>
      <c r="E636" s="17">
        <v>-0.56876316993006903</v>
      </c>
      <c r="F636" s="17"/>
      <c r="G636" s="17">
        <v>-0.54279255819360905</v>
      </c>
      <c r="H636" s="17">
        <v>-0.57561825289466295</v>
      </c>
      <c r="I636" s="17">
        <v>-0.56313783578302101</v>
      </c>
      <c r="J636" s="17">
        <v>-0.56484723217710597</v>
      </c>
      <c r="K636" s="17">
        <v>-0.65070476489504203</v>
      </c>
      <c r="L636" s="17">
        <v>-0.65549746681341003</v>
      </c>
      <c r="M636" s="17"/>
      <c r="N636" s="17">
        <v>-0.57343262984366195</v>
      </c>
      <c r="O636" s="17">
        <v>-0.65905489941904205</v>
      </c>
      <c r="P636" s="17">
        <v>-0.69001512579151003</v>
      </c>
      <c r="Q636" s="17">
        <v>-0.56132079381508204</v>
      </c>
      <c r="R636" s="17">
        <v>-0.51455863767310295</v>
      </c>
      <c r="S636" s="17"/>
      <c r="T636" s="17">
        <v>-0.66122879051426198</v>
      </c>
      <c r="U636" s="17">
        <v>-0.58971140659952903</v>
      </c>
      <c r="V636" s="17"/>
      <c r="W636" s="17">
        <v>-0.69472985963156797</v>
      </c>
      <c r="X636" s="17">
        <v>-0.57723428311022995</v>
      </c>
      <c r="Y636" s="17"/>
      <c r="Z636" s="17">
        <v>-0.65384254082098203</v>
      </c>
      <c r="AA636" s="17">
        <v>-0.64698997876453701</v>
      </c>
      <c r="AB636" s="17">
        <v>-0.58493931258099996</v>
      </c>
      <c r="AC636" s="17"/>
      <c r="AD636" s="17">
        <v>-0.63321403102242402</v>
      </c>
      <c r="AE636" s="17">
        <v>-0.54944261160781505</v>
      </c>
      <c r="AF636" s="17"/>
      <c r="AG636" s="17">
        <v>-0.67196769553062397</v>
      </c>
      <c r="AH636" s="17">
        <v>-0.63431872643546205</v>
      </c>
      <c r="AI636" s="17">
        <v>-0.60215997974510604</v>
      </c>
      <c r="AJ636" s="17"/>
      <c r="AK636" s="17">
        <v>-0.70590951682441105</v>
      </c>
      <c r="AL636" s="17">
        <v>-0.64691303172964099</v>
      </c>
      <c r="AM636" s="17">
        <v>-0.39271508276573103</v>
      </c>
      <c r="AN636" s="17"/>
      <c r="AO636" s="17">
        <v>-0.77930217101370902</v>
      </c>
      <c r="AP636" s="17">
        <v>-0.64893827382376201</v>
      </c>
      <c r="AQ636" s="17">
        <v>-0.564692446582999</v>
      </c>
      <c r="AR636" s="17"/>
      <c r="AS636" s="17">
        <v>-0.52964876191976695</v>
      </c>
      <c r="AT636" s="17">
        <v>-0.63392425849849299</v>
      </c>
      <c r="AU636" s="17">
        <v>-0.53183374852425003</v>
      </c>
      <c r="AV636" s="17">
        <v>-0.61665886945015003</v>
      </c>
      <c r="AW636" s="17">
        <v>-0.564868808478736</v>
      </c>
      <c r="AX636" s="17">
        <v>-0.57494036051224895</v>
      </c>
      <c r="AY636" s="17">
        <v>-0.685761300203656</v>
      </c>
      <c r="AZ636" s="17">
        <v>-0.51485638543830503</v>
      </c>
      <c r="BA636" s="17">
        <v>-0.60467655718581104</v>
      </c>
      <c r="BB636" s="17">
        <v>-0.76793884612015595</v>
      </c>
      <c r="BC636" s="17">
        <v>-0.59020337443973703</v>
      </c>
      <c r="BD636" s="17">
        <v>-0.76789511202587801</v>
      </c>
      <c r="BE636" s="17">
        <v>-0.53013027257705803</v>
      </c>
      <c r="BF636" s="17">
        <v>-0.68372078712878903</v>
      </c>
      <c r="BG636" s="17">
        <v>-0.66044133039391395</v>
      </c>
    </row>
    <row r="637" spans="2:59"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row>
    <row r="638" spans="2:59" x14ac:dyDescent="0.35">
      <c r="B638" s="6" t="s">
        <v>286</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row>
    <row r="639" spans="2:59" x14ac:dyDescent="0.35">
      <c r="B639" s="24" t="s">
        <v>86</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row>
    <row r="640" spans="2:59" x14ac:dyDescent="0.35">
      <c r="B640" t="s">
        <v>281</v>
      </c>
      <c r="C640" s="17">
        <v>0.23956479020935501</v>
      </c>
      <c r="D640" s="17">
        <v>0.25727901027912597</v>
      </c>
      <c r="E640" s="17">
        <v>0.22198957375238501</v>
      </c>
      <c r="F640" s="17"/>
      <c r="G640" s="17">
        <v>0.18841944183289</v>
      </c>
      <c r="H640" s="17">
        <v>0.20470598607188001</v>
      </c>
      <c r="I640" s="17">
        <v>0.18860368913077399</v>
      </c>
      <c r="J640" s="17">
        <v>0.32596039786844599</v>
      </c>
      <c r="K640" s="17">
        <v>0.31803342524306699</v>
      </c>
      <c r="L640" s="17">
        <v>0.19029888218454299</v>
      </c>
      <c r="M640" s="17"/>
      <c r="N640" s="17">
        <v>0.21004949133718401</v>
      </c>
      <c r="O640" s="17">
        <v>0.31129355686293397</v>
      </c>
      <c r="P640" s="17">
        <v>0.28318781489097999</v>
      </c>
      <c r="Q640" s="17">
        <v>0.19063424728761699</v>
      </c>
      <c r="R640" s="17">
        <v>0.20729357823745401</v>
      </c>
      <c r="S640" s="17"/>
      <c r="T640" s="17">
        <v>0.22168235716731199</v>
      </c>
      <c r="U640" s="17">
        <v>0.24406819021749701</v>
      </c>
      <c r="V640" s="17"/>
      <c r="W640" s="17">
        <v>0.29321383959187602</v>
      </c>
      <c r="X640" s="17">
        <v>0.21209921014831401</v>
      </c>
      <c r="Y640" s="17"/>
      <c r="Z640" s="17">
        <v>0.28750885114208902</v>
      </c>
      <c r="AA640" s="17">
        <v>0.24120344103125699</v>
      </c>
      <c r="AB640" s="17">
        <v>0.19806990278424</v>
      </c>
      <c r="AC640" s="17"/>
      <c r="AD640" s="17">
        <v>0.247829033689031</v>
      </c>
      <c r="AE640" s="17">
        <v>0.224050934262884</v>
      </c>
      <c r="AF640" s="17"/>
      <c r="AG640" s="17">
        <v>0.18466084663780299</v>
      </c>
      <c r="AH640" s="17">
        <v>0.158790769586619</v>
      </c>
      <c r="AI640" s="17">
        <v>0.32442533905176402</v>
      </c>
      <c r="AJ640" s="17"/>
      <c r="AK640" s="17">
        <v>0.29813867323610199</v>
      </c>
      <c r="AL640" s="17">
        <v>0.23336691395805401</v>
      </c>
      <c r="AM640" s="17">
        <v>0.184166918602512</v>
      </c>
      <c r="AN640" s="17"/>
      <c r="AO640" s="17">
        <v>0.38546161180356597</v>
      </c>
      <c r="AP640" s="17">
        <v>0.22389983266313099</v>
      </c>
      <c r="AQ640" s="17">
        <v>0.24203954419795701</v>
      </c>
      <c r="AR640" s="17"/>
      <c r="AS640" s="17">
        <v>0.35833083065677102</v>
      </c>
      <c r="AT640" s="17">
        <v>0.33911103009993399</v>
      </c>
      <c r="AU640" s="17">
        <v>0.298603042597132</v>
      </c>
      <c r="AV640" s="17">
        <v>0.28436140122043102</v>
      </c>
      <c r="AW640" s="17">
        <v>0.22709231858486401</v>
      </c>
      <c r="AX640" s="17">
        <v>0.31009630603824001</v>
      </c>
      <c r="AY640" s="17">
        <v>0.16507163055407401</v>
      </c>
      <c r="AZ640" s="17">
        <v>0.134333976456012</v>
      </c>
      <c r="BA640" s="17">
        <v>0.17880327862335901</v>
      </c>
      <c r="BB640" s="17">
        <v>0.148512423035177</v>
      </c>
      <c r="BC640" s="17">
        <v>0.28242130104630198</v>
      </c>
      <c r="BD640" s="17">
        <v>8.6070386748023198E-2</v>
      </c>
      <c r="BE640" s="17">
        <v>0.225847783047291</v>
      </c>
      <c r="BF640" s="17">
        <v>0.25124331115800702</v>
      </c>
      <c r="BG640" s="17">
        <v>0.26170769489109302</v>
      </c>
    </row>
    <row r="641" spans="2:59" x14ac:dyDescent="0.35">
      <c r="B641" t="s">
        <v>282</v>
      </c>
      <c r="C641" s="17">
        <v>0.51740364675700401</v>
      </c>
      <c r="D641" s="17">
        <v>0.52784365187371995</v>
      </c>
      <c r="E641" s="17">
        <v>0.507749619605526</v>
      </c>
      <c r="F641" s="17"/>
      <c r="G641" s="17">
        <v>0.471035311715857</v>
      </c>
      <c r="H641" s="17">
        <v>0.53500147537686704</v>
      </c>
      <c r="I641" s="17">
        <v>0.59001712702164</v>
      </c>
      <c r="J641" s="17">
        <v>0.48788471075086598</v>
      </c>
      <c r="K641" s="17">
        <v>0.504332202605281</v>
      </c>
      <c r="L641" s="17">
        <v>0.51245950376193905</v>
      </c>
      <c r="M641" s="17"/>
      <c r="N641" s="17">
        <v>0.51652043860266506</v>
      </c>
      <c r="O641" s="17">
        <v>0.48772197110245602</v>
      </c>
      <c r="P641" s="17">
        <v>0.51726965077308995</v>
      </c>
      <c r="Q641" s="17">
        <v>0.57573242894382903</v>
      </c>
      <c r="R641" s="17">
        <v>0.449770929961466</v>
      </c>
      <c r="S641" s="17"/>
      <c r="T641" s="17">
        <v>0.53019036533542296</v>
      </c>
      <c r="U641" s="17">
        <v>0.51418351958444397</v>
      </c>
      <c r="V641" s="17"/>
      <c r="W641" s="17">
        <v>0.47950954973158699</v>
      </c>
      <c r="X641" s="17">
        <v>0.53976095151361403</v>
      </c>
      <c r="Y641" s="17"/>
      <c r="Z641" s="17">
        <v>0.55447983363057796</v>
      </c>
      <c r="AA641" s="17">
        <v>0.56677031614665596</v>
      </c>
      <c r="AB641" s="17">
        <v>0.46128278546947399</v>
      </c>
      <c r="AC641" s="17"/>
      <c r="AD641" s="17">
        <v>0.52857093506508301</v>
      </c>
      <c r="AE641" s="17">
        <v>0.496440118449748</v>
      </c>
      <c r="AF641" s="17"/>
      <c r="AG641" s="17">
        <v>0.41937908585205702</v>
      </c>
      <c r="AH641" s="17">
        <v>0.54727568532191495</v>
      </c>
      <c r="AI641" s="17">
        <v>0.53601271702147202</v>
      </c>
      <c r="AJ641" s="17"/>
      <c r="AK641" s="17">
        <v>0.46437241278429697</v>
      </c>
      <c r="AL641" s="17">
        <v>0.53951182398531505</v>
      </c>
      <c r="AM641" s="17">
        <v>0.55989181486731698</v>
      </c>
      <c r="AN641" s="17"/>
      <c r="AO641" s="17">
        <v>0.390155096147278</v>
      </c>
      <c r="AP641" s="17">
        <v>0.544075394549417</v>
      </c>
      <c r="AQ641" s="17">
        <v>0.51059968206478701</v>
      </c>
      <c r="AR641" s="17"/>
      <c r="AS641" s="17">
        <v>0.43133972790943598</v>
      </c>
      <c r="AT641" s="17">
        <v>0.44162125051617601</v>
      </c>
      <c r="AU641" s="17">
        <v>0.53635578423882901</v>
      </c>
      <c r="AV641" s="17">
        <v>0.55674355723818103</v>
      </c>
      <c r="AW641" s="17">
        <v>0.49377572643589301</v>
      </c>
      <c r="AX641" s="17">
        <v>0.53541220151402102</v>
      </c>
      <c r="AY641" s="17">
        <v>0.49037950761057197</v>
      </c>
      <c r="AZ641" s="17">
        <v>0.56738487995551101</v>
      </c>
      <c r="BA641" s="17">
        <v>0.51032752748323396</v>
      </c>
      <c r="BB641" s="17">
        <v>0.64969188340006701</v>
      </c>
      <c r="BC641" s="17">
        <v>0.43175945268317201</v>
      </c>
      <c r="BD641" s="17">
        <v>0.509104155047576</v>
      </c>
      <c r="BE641" s="17">
        <v>0.40041291619383002</v>
      </c>
      <c r="BF641" s="17">
        <v>0.34735058351083498</v>
      </c>
      <c r="BG641" s="17">
        <v>0.60357240173375803</v>
      </c>
    </row>
    <row r="642" spans="2:59" x14ac:dyDescent="0.35">
      <c r="B642" t="s">
        <v>283</v>
      </c>
      <c r="C642" s="17">
        <v>0.20797317146437</v>
      </c>
      <c r="D642" s="17">
        <v>0.18888542719743401</v>
      </c>
      <c r="E642" s="17">
        <v>0.22661180306339401</v>
      </c>
      <c r="F642" s="17"/>
      <c r="G642" s="17">
        <v>0.25671679123476598</v>
      </c>
      <c r="H642" s="17">
        <v>0.199396100708751</v>
      </c>
      <c r="I642" s="17">
        <v>0.191888563997103</v>
      </c>
      <c r="J642" s="17">
        <v>0.16122524325276499</v>
      </c>
      <c r="K642" s="17">
        <v>0.15355530918983001</v>
      </c>
      <c r="L642" s="17">
        <v>0.271648832980667</v>
      </c>
      <c r="M642" s="17"/>
      <c r="N642" s="17">
        <v>0.25186250203945298</v>
      </c>
      <c r="O642" s="17">
        <v>0.16234704019512999</v>
      </c>
      <c r="P642" s="17">
        <v>0.16521112803854901</v>
      </c>
      <c r="Q642" s="17">
        <v>0.19244890993036701</v>
      </c>
      <c r="R642" s="17">
        <v>0.29255008328243998</v>
      </c>
      <c r="S642" s="17"/>
      <c r="T642" s="17">
        <v>0.221505570779398</v>
      </c>
      <c r="U642" s="17">
        <v>0.20456525672244399</v>
      </c>
      <c r="V642" s="17"/>
      <c r="W642" s="17">
        <v>0.195192073435002</v>
      </c>
      <c r="X642" s="17">
        <v>0.21800674352190499</v>
      </c>
      <c r="Y642" s="17"/>
      <c r="Z642" s="17">
        <v>0.14110288527297901</v>
      </c>
      <c r="AA642" s="17">
        <v>0.19032558975008601</v>
      </c>
      <c r="AB642" s="17">
        <v>0.28937301429430301</v>
      </c>
      <c r="AC642" s="17"/>
      <c r="AD642" s="17">
        <v>0.19393296945400801</v>
      </c>
      <c r="AE642" s="17">
        <v>0.23432980918732499</v>
      </c>
      <c r="AF642" s="17"/>
      <c r="AG642" s="17">
        <v>0.34969272146231101</v>
      </c>
      <c r="AH642" s="17">
        <v>0.257586545419632</v>
      </c>
      <c r="AI642" s="17">
        <v>0.124613424163556</v>
      </c>
      <c r="AJ642" s="17"/>
      <c r="AK642" s="17">
        <v>0.21819256199523901</v>
      </c>
      <c r="AL642" s="17">
        <v>0.20686473252854301</v>
      </c>
      <c r="AM642" s="17">
        <v>0.19117864447949401</v>
      </c>
      <c r="AN642" s="17"/>
      <c r="AO642" s="17">
        <v>0.21301354329929001</v>
      </c>
      <c r="AP642" s="17">
        <v>0.21485980375022301</v>
      </c>
      <c r="AQ642" s="17">
        <v>0.201526836857365</v>
      </c>
      <c r="AR642" s="17"/>
      <c r="AS642" s="17">
        <v>0.12527735852823399</v>
      </c>
      <c r="AT642" s="17">
        <v>0.18601726845236199</v>
      </c>
      <c r="AU642" s="17">
        <v>0.14770344763401499</v>
      </c>
      <c r="AV642" s="17">
        <v>0.13008979148168001</v>
      </c>
      <c r="AW642" s="17">
        <v>0.25809229872483802</v>
      </c>
      <c r="AX642" s="17">
        <v>0.15449149244773899</v>
      </c>
      <c r="AY642" s="17">
        <v>0.326571374623782</v>
      </c>
      <c r="AZ642" s="17">
        <v>0.26523473327083202</v>
      </c>
      <c r="BA642" s="17">
        <v>0.23960596135835899</v>
      </c>
      <c r="BB642" s="17">
        <v>0.20179569356475599</v>
      </c>
      <c r="BC642" s="17">
        <v>0.25630054055151802</v>
      </c>
      <c r="BD642" s="17">
        <v>0.38024585205669897</v>
      </c>
      <c r="BE642" s="17">
        <v>0.202538045473379</v>
      </c>
      <c r="BF642" s="17">
        <v>0.401406105331157</v>
      </c>
      <c r="BG642" s="17">
        <v>2.4418585199111401E-2</v>
      </c>
    </row>
    <row r="643" spans="2:59" x14ac:dyDescent="0.35">
      <c r="B643" t="s">
        <v>284</v>
      </c>
      <c r="C643" s="17">
        <v>1.7117562648164199E-2</v>
      </c>
      <c r="D643" s="17">
        <v>1.6302921299931099E-2</v>
      </c>
      <c r="E643" s="17">
        <v>1.7946990338457602E-2</v>
      </c>
      <c r="F643" s="17"/>
      <c r="G643" s="17">
        <v>3.73024295625125E-2</v>
      </c>
      <c r="H643" s="17">
        <v>2.62963580260052E-2</v>
      </c>
      <c r="I643" s="17">
        <v>7.5411888338498597E-3</v>
      </c>
      <c r="J643" s="17">
        <v>1.11701876421201E-2</v>
      </c>
      <c r="K643" s="17">
        <v>1.27673076116389E-2</v>
      </c>
      <c r="L643" s="17">
        <v>1.88903220215813E-2</v>
      </c>
      <c r="M643" s="17"/>
      <c r="N643" s="17">
        <v>1.7437711235546001E-2</v>
      </c>
      <c r="O643" s="17">
        <v>1.05247785223181E-2</v>
      </c>
      <c r="P643" s="17">
        <v>2.2365600340260701E-2</v>
      </c>
      <c r="Q643" s="17">
        <v>1.84524395186128E-2</v>
      </c>
      <c r="R643" s="17">
        <v>1.57874400764603E-2</v>
      </c>
      <c r="S643" s="17"/>
      <c r="T643" s="17">
        <v>1.49426795946255E-2</v>
      </c>
      <c r="U643" s="17">
        <v>1.7665271583407399E-2</v>
      </c>
      <c r="V643" s="17"/>
      <c r="W643" s="17">
        <v>2.7048603817004E-2</v>
      </c>
      <c r="X643" s="17">
        <v>1.1693234644401199E-2</v>
      </c>
      <c r="Y643" s="17"/>
      <c r="Z643" s="17">
        <v>5.1423758569852903E-3</v>
      </c>
      <c r="AA643" s="17">
        <v>0</v>
      </c>
      <c r="AB643" s="17">
        <v>3.6665282741895601E-2</v>
      </c>
      <c r="AC643" s="17"/>
      <c r="AD643" s="17">
        <v>2.0129406542942398E-2</v>
      </c>
      <c r="AE643" s="17">
        <v>1.1463649808863399E-2</v>
      </c>
      <c r="AF643" s="17"/>
      <c r="AG643" s="17">
        <v>2.3268668008798898E-2</v>
      </c>
      <c r="AH643" s="17">
        <v>2.6673208202921E-2</v>
      </c>
      <c r="AI643" s="17">
        <v>7.6487739947545801E-3</v>
      </c>
      <c r="AJ643" s="17"/>
      <c r="AK643" s="17">
        <v>1.5022707997905E-2</v>
      </c>
      <c r="AL643" s="17">
        <v>1.21707548022105E-2</v>
      </c>
      <c r="AM643" s="17">
        <v>3.4836242087484898E-2</v>
      </c>
      <c r="AN643" s="17"/>
      <c r="AO643" s="17">
        <v>1.1369748749865599E-2</v>
      </c>
      <c r="AP643" s="17">
        <v>8.6783109700394306E-3</v>
      </c>
      <c r="AQ643" s="17">
        <v>2.7504656597606199E-2</v>
      </c>
      <c r="AR643" s="17"/>
      <c r="AS643" s="17">
        <v>1.44619849198874E-2</v>
      </c>
      <c r="AT643" s="17">
        <v>1.5646797222720901E-2</v>
      </c>
      <c r="AU643" s="17">
        <v>6.2541131901331596E-3</v>
      </c>
      <c r="AV643" s="17">
        <v>8.8652074755595101E-3</v>
      </c>
      <c r="AW643" s="17">
        <v>2.1039656254404501E-2</v>
      </c>
      <c r="AX643" s="17">
        <v>0</v>
      </c>
      <c r="AY643" s="17">
        <v>1.2528248212568399E-2</v>
      </c>
      <c r="AZ643" s="17">
        <v>2.6429436510539899E-2</v>
      </c>
      <c r="BA643" s="17">
        <v>7.1263232535047599E-2</v>
      </c>
      <c r="BB643" s="17">
        <v>0</v>
      </c>
      <c r="BC643" s="17">
        <v>5.8945109743367896E-3</v>
      </c>
      <c r="BD643" s="17">
        <v>0</v>
      </c>
      <c r="BE643" s="17">
        <v>0</v>
      </c>
      <c r="BF643" s="17">
        <v>0</v>
      </c>
      <c r="BG643" s="17">
        <v>0.110301318176038</v>
      </c>
    </row>
    <row r="644" spans="2:59" x14ac:dyDescent="0.35">
      <c r="B644" t="s">
        <v>285</v>
      </c>
      <c r="C644" s="17">
        <v>1.7940828921106801E-2</v>
      </c>
      <c r="D644" s="17">
        <v>9.6889893497886601E-3</v>
      </c>
      <c r="E644" s="17">
        <v>2.5702013240237201E-2</v>
      </c>
      <c r="F644" s="17"/>
      <c r="G644" s="17">
        <v>4.6526025653974297E-2</v>
      </c>
      <c r="H644" s="17">
        <v>3.4600079816496099E-2</v>
      </c>
      <c r="I644" s="17">
        <v>2.19494310166331E-2</v>
      </c>
      <c r="J644" s="17">
        <v>1.37594604858033E-2</v>
      </c>
      <c r="K644" s="17">
        <v>1.13117553501833E-2</v>
      </c>
      <c r="L644" s="17">
        <v>6.7024590512693299E-3</v>
      </c>
      <c r="M644" s="17"/>
      <c r="N644" s="17">
        <v>4.1298567851513601E-3</v>
      </c>
      <c r="O644" s="17">
        <v>2.8112653317161802E-2</v>
      </c>
      <c r="P644" s="17">
        <v>1.1965805957120001E-2</v>
      </c>
      <c r="Q644" s="17">
        <v>2.2731974319574098E-2</v>
      </c>
      <c r="R644" s="17">
        <v>3.4597968442179897E-2</v>
      </c>
      <c r="S644" s="17"/>
      <c r="T644" s="17">
        <v>1.16790271232415E-2</v>
      </c>
      <c r="U644" s="17">
        <v>1.95177618922074E-2</v>
      </c>
      <c r="V644" s="17"/>
      <c r="W644" s="17">
        <v>5.0359334245318301E-3</v>
      </c>
      <c r="X644" s="17">
        <v>1.8439860171765701E-2</v>
      </c>
      <c r="Y644" s="17"/>
      <c r="Z644" s="17">
        <v>1.1766054097369701E-2</v>
      </c>
      <c r="AA644" s="17">
        <v>1.7006530720019199E-3</v>
      </c>
      <c r="AB644" s="17">
        <v>1.4609014710087199E-2</v>
      </c>
      <c r="AC644" s="17"/>
      <c r="AD644" s="17">
        <v>9.5376552489360601E-3</v>
      </c>
      <c r="AE644" s="17">
        <v>3.3715488291179603E-2</v>
      </c>
      <c r="AF644" s="17"/>
      <c r="AG644" s="17">
        <v>2.2998678039029399E-2</v>
      </c>
      <c r="AH644" s="17">
        <v>9.6737914689129303E-3</v>
      </c>
      <c r="AI644" s="17">
        <v>7.29974576845347E-3</v>
      </c>
      <c r="AJ644" s="17"/>
      <c r="AK644" s="17">
        <v>4.2736439864568898E-3</v>
      </c>
      <c r="AL644" s="17">
        <v>8.0857747258773101E-3</v>
      </c>
      <c r="AM644" s="17">
        <v>2.9926379963192602E-2</v>
      </c>
      <c r="AN644" s="17"/>
      <c r="AO644" s="17">
        <v>0</v>
      </c>
      <c r="AP644" s="17">
        <v>8.4866580671894704E-3</v>
      </c>
      <c r="AQ644" s="17">
        <v>1.8329280282284099E-2</v>
      </c>
      <c r="AR644" s="17"/>
      <c r="AS644" s="17">
        <v>7.0590097985671799E-2</v>
      </c>
      <c r="AT644" s="17">
        <v>1.7603653708806899E-2</v>
      </c>
      <c r="AU644" s="17">
        <v>1.10836123398918E-2</v>
      </c>
      <c r="AV644" s="17">
        <v>1.99400425841487E-2</v>
      </c>
      <c r="AW644" s="17">
        <v>0</v>
      </c>
      <c r="AX644" s="17">
        <v>0</v>
      </c>
      <c r="AY644" s="17">
        <v>5.4492389990042E-3</v>
      </c>
      <c r="AZ644" s="17">
        <v>6.6169738071049297E-3</v>
      </c>
      <c r="BA644" s="17">
        <v>0</v>
      </c>
      <c r="BB644" s="17">
        <v>0</v>
      </c>
      <c r="BC644" s="17">
        <v>2.3624194744671801E-2</v>
      </c>
      <c r="BD644" s="17">
        <v>2.4579606147702202E-2</v>
      </c>
      <c r="BE644" s="17">
        <v>0.17120125528550001</v>
      </c>
      <c r="BF644" s="17">
        <v>0</v>
      </c>
      <c r="BG644" s="17">
        <v>0</v>
      </c>
    </row>
    <row r="645" spans="2:59"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row>
    <row r="646" spans="2:59" x14ac:dyDescent="0.35">
      <c r="B646" s="6" t="s">
        <v>291</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row>
    <row r="647" spans="2:59" x14ac:dyDescent="0.35">
      <c r="B647" s="24" t="s">
        <v>86</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row>
    <row r="648" spans="2:59" x14ac:dyDescent="0.35">
      <c r="B648" t="s">
        <v>287</v>
      </c>
      <c r="C648" s="17">
        <v>0.37220953526320499</v>
      </c>
      <c r="D648" s="17">
        <v>0.36413666981744403</v>
      </c>
      <c r="E648" s="17">
        <v>0.37920359806590598</v>
      </c>
      <c r="F648" s="17"/>
      <c r="G648" s="17">
        <v>0.399542593272319</v>
      </c>
      <c r="H648" s="17">
        <v>0.28591827875131098</v>
      </c>
      <c r="I648" s="17">
        <v>0.30414526980422102</v>
      </c>
      <c r="J648" s="17">
        <v>0.36039571890107802</v>
      </c>
      <c r="K648" s="17">
        <v>0.45797967877985801</v>
      </c>
      <c r="L648" s="17">
        <v>0.39486785113034101</v>
      </c>
      <c r="M648" s="17"/>
      <c r="N648" s="17">
        <v>0.36490434807137101</v>
      </c>
      <c r="O648" s="17">
        <v>0.36401958154984898</v>
      </c>
      <c r="P648" s="17">
        <v>0.465733577019454</v>
      </c>
      <c r="Q648" s="17">
        <v>0.31476299324697199</v>
      </c>
      <c r="R648" s="17">
        <v>0.35579931300992401</v>
      </c>
      <c r="S648" s="17"/>
      <c r="T648" s="17">
        <v>0.40416055086272801</v>
      </c>
      <c r="U648" s="17">
        <v>0.36416319148141801</v>
      </c>
      <c r="V648" s="17"/>
      <c r="W648" s="17">
        <v>0.42607625241437502</v>
      </c>
      <c r="X648" s="17">
        <v>0.34386310661237701</v>
      </c>
      <c r="Y648" s="17"/>
      <c r="Z648" s="17">
        <v>0.47015433795310002</v>
      </c>
      <c r="AA648" s="17">
        <v>0.371020094012246</v>
      </c>
      <c r="AB648" s="17">
        <v>0.28936687020558899</v>
      </c>
      <c r="AC648" s="17"/>
      <c r="AD648" s="17">
        <v>0.41215674197554802</v>
      </c>
      <c r="AE648" s="17">
        <v>0.29721958464966503</v>
      </c>
      <c r="AF648" s="17"/>
      <c r="AG648" s="17">
        <v>0.30156330436516399</v>
      </c>
      <c r="AH648" s="17">
        <v>0.30106633705578201</v>
      </c>
      <c r="AI648" s="17">
        <v>0.45551561410855401</v>
      </c>
      <c r="AJ648" s="17"/>
      <c r="AK648" s="17">
        <v>0.43211922535022401</v>
      </c>
      <c r="AL648" s="17">
        <v>0.37413939691561499</v>
      </c>
      <c r="AM648" s="17">
        <v>0.29635498982077602</v>
      </c>
      <c r="AN648" s="17"/>
      <c r="AO648" s="17">
        <v>0.47535072904395897</v>
      </c>
      <c r="AP648" s="17">
        <v>0.35629818598137097</v>
      </c>
      <c r="AQ648" s="17">
        <v>0.37819061610885202</v>
      </c>
      <c r="AR648" s="17"/>
      <c r="AS648" s="17">
        <v>0.36635305052892198</v>
      </c>
      <c r="AT648" s="17">
        <v>0.438309653975133</v>
      </c>
      <c r="AU648" s="17">
        <v>0.46051044420957798</v>
      </c>
      <c r="AV648" s="17">
        <v>0.41517108980956102</v>
      </c>
      <c r="AW648" s="17">
        <v>0.324470364255943</v>
      </c>
      <c r="AX648" s="17">
        <v>0.37142340862355699</v>
      </c>
      <c r="AY648" s="17">
        <v>0.36302213578034798</v>
      </c>
      <c r="AZ648" s="17">
        <v>0.309088774072176</v>
      </c>
      <c r="BA648" s="17">
        <v>0.26474975545471502</v>
      </c>
      <c r="BB648" s="17">
        <v>0.28568721275005898</v>
      </c>
      <c r="BC648" s="17">
        <v>0.56592171819983705</v>
      </c>
      <c r="BD648" s="17">
        <v>0.3136179142612</v>
      </c>
      <c r="BE648" s="17">
        <v>0.27981678962703799</v>
      </c>
      <c r="BF648" s="17">
        <v>0.17657608933621699</v>
      </c>
      <c r="BG648" s="17">
        <v>0.43926913947489499</v>
      </c>
    </row>
    <row r="649" spans="2:59" x14ac:dyDescent="0.35">
      <c r="B649" t="s">
        <v>288</v>
      </c>
      <c r="C649" s="17">
        <v>0.46899974977937398</v>
      </c>
      <c r="D649" s="17">
        <v>0.47272859436002201</v>
      </c>
      <c r="E649" s="17">
        <v>0.46539830618616901</v>
      </c>
      <c r="F649" s="17"/>
      <c r="G649" s="17">
        <v>0.41654382680110902</v>
      </c>
      <c r="H649" s="17">
        <v>0.497423499907373</v>
      </c>
      <c r="I649" s="17">
        <v>0.53330382386729802</v>
      </c>
      <c r="J649" s="17">
        <v>0.476286368454307</v>
      </c>
      <c r="K649" s="17">
        <v>0.43555665826765</v>
      </c>
      <c r="L649" s="17">
        <v>0.45277729467808697</v>
      </c>
      <c r="M649" s="17"/>
      <c r="N649" s="17">
        <v>0.49499388803737798</v>
      </c>
      <c r="O649" s="17">
        <v>0.45321944756566301</v>
      </c>
      <c r="P649" s="17">
        <v>0.43954531725910301</v>
      </c>
      <c r="Q649" s="17">
        <v>0.48361809867257299</v>
      </c>
      <c r="R649" s="17">
        <v>0.45591764105956001</v>
      </c>
      <c r="S649" s="17"/>
      <c r="T649" s="17">
        <v>0.46705291489437301</v>
      </c>
      <c r="U649" s="17">
        <v>0.46949002849124499</v>
      </c>
      <c r="V649" s="17"/>
      <c r="W649" s="17">
        <v>0.42822521419888498</v>
      </c>
      <c r="X649" s="17">
        <v>0.49800121010986398</v>
      </c>
      <c r="Y649" s="17"/>
      <c r="Z649" s="17">
        <v>0.43191150687186902</v>
      </c>
      <c r="AA649" s="17">
        <v>0.53097078500486905</v>
      </c>
      <c r="AB649" s="17">
        <v>0.500778179022217</v>
      </c>
      <c r="AC649" s="17"/>
      <c r="AD649" s="17">
        <v>0.46012404264825502</v>
      </c>
      <c r="AE649" s="17">
        <v>0.48566146142834599</v>
      </c>
      <c r="AF649" s="17"/>
      <c r="AG649" s="17">
        <v>0.470695560290808</v>
      </c>
      <c r="AH649" s="17">
        <v>0.51906132279286699</v>
      </c>
      <c r="AI649" s="17">
        <v>0.441799591130077</v>
      </c>
      <c r="AJ649" s="17"/>
      <c r="AK649" s="17">
        <v>0.47166354465510701</v>
      </c>
      <c r="AL649" s="17">
        <v>0.49698859863364703</v>
      </c>
      <c r="AM649" s="17">
        <v>0.38829658161751301</v>
      </c>
      <c r="AN649" s="17"/>
      <c r="AO649" s="17">
        <v>0.41325096182300303</v>
      </c>
      <c r="AP649" s="17">
        <v>0.50011650796639395</v>
      </c>
      <c r="AQ649" s="17">
        <v>0.44408152233155501</v>
      </c>
      <c r="AR649" s="17"/>
      <c r="AS649" s="17">
        <v>0.43710883376557302</v>
      </c>
      <c r="AT649" s="17">
        <v>0.41150085397719999</v>
      </c>
      <c r="AU649" s="17">
        <v>0.381448706747894</v>
      </c>
      <c r="AV649" s="17">
        <v>0.44069741979703803</v>
      </c>
      <c r="AW649" s="17">
        <v>0.52133547855273199</v>
      </c>
      <c r="AX649" s="17">
        <v>0.45794842673971198</v>
      </c>
      <c r="AY649" s="17">
        <v>0.43109800934372799</v>
      </c>
      <c r="AZ649" s="17">
        <v>0.53565896072343</v>
      </c>
      <c r="BA649" s="17">
        <v>0.68819484134109599</v>
      </c>
      <c r="BB649" s="17">
        <v>0.60423765001575203</v>
      </c>
      <c r="BC649" s="17">
        <v>0.29229468048114898</v>
      </c>
      <c r="BD649" s="17">
        <v>0.55444839200606799</v>
      </c>
      <c r="BE649" s="17">
        <v>0.38689441339941799</v>
      </c>
      <c r="BF649" s="17">
        <v>0.54268036902544303</v>
      </c>
      <c r="BG649" s="17">
        <v>0.41696401043690101</v>
      </c>
    </row>
    <row r="650" spans="2:59" x14ac:dyDescent="0.35">
      <c r="B650" t="s">
        <v>289</v>
      </c>
      <c r="C650" s="17">
        <v>0.114005328899651</v>
      </c>
      <c r="D650" s="17">
        <v>0.120199452445241</v>
      </c>
      <c r="E650" s="17">
        <v>0.10870467665931199</v>
      </c>
      <c r="F650" s="17"/>
      <c r="G650" s="17">
        <v>0.123966066406009</v>
      </c>
      <c r="H650" s="17">
        <v>0.14964386656820899</v>
      </c>
      <c r="I650" s="17">
        <v>0.119115260276163</v>
      </c>
      <c r="J650" s="17">
        <v>0.11686462822008201</v>
      </c>
      <c r="K650" s="17">
        <v>8.5443337260265401E-2</v>
      </c>
      <c r="L650" s="17">
        <v>0.10786820967107701</v>
      </c>
      <c r="M650" s="17"/>
      <c r="N650" s="17">
        <v>0.110262349704826</v>
      </c>
      <c r="O650" s="17">
        <v>0.120370342752949</v>
      </c>
      <c r="P650" s="17">
        <v>6.2049143230580403E-2</v>
      </c>
      <c r="Q650" s="17">
        <v>0.14415977736341401</v>
      </c>
      <c r="R650" s="17">
        <v>0.142907886652196</v>
      </c>
      <c r="S650" s="17"/>
      <c r="T650" s="17">
        <v>0.107916396909394</v>
      </c>
      <c r="U650" s="17">
        <v>0.11553872742042499</v>
      </c>
      <c r="V650" s="17"/>
      <c r="W650" s="17">
        <v>0.118502264203209</v>
      </c>
      <c r="X650" s="17">
        <v>0.11487239974635199</v>
      </c>
      <c r="Y650" s="17"/>
      <c r="Z650" s="17">
        <v>7.6926254371922798E-2</v>
      </c>
      <c r="AA650" s="17">
        <v>9.7193687965078601E-2</v>
      </c>
      <c r="AB650" s="17">
        <v>0.14587061667979601</v>
      </c>
      <c r="AC650" s="17"/>
      <c r="AD650" s="17">
        <v>0.101140804729994</v>
      </c>
      <c r="AE650" s="17">
        <v>0.13815495315488799</v>
      </c>
      <c r="AF650" s="17"/>
      <c r="AG650" s="17">
        <v>0.152466677838035</v>
      </c>
      <c r="AH650" s="17">
        <v>0.136083097205833</v>
      </c>
      <c r="AI650" s="17">
        <v>8.60445191506298E-2</v>
      </c>
      <c r="AJ650" s="17"/>
      <c r="AK650" s="17">
        <v>7.7128087973407602E-2</v>
      </c>
      <c r="AL650" s="17">
        <v>0.101844732225698</v>
      </c>
      <c r="AM650" s="17">
        <v>0.22229408144429899</v>
      </c>
      <c r="AN650" s="17"/>
      <c r="AO650" s="17">
        <v>8.3560428383582505E-2</v>
      </c>
      <c r="AP650" s="17">
        <v>0.10347720149324199</v>
      </c>
      <c r="AQ650" s="17">
        <v>0.13441364493330299</v>
      </c>
      <c r="AR650" s="17"/>
      <c r="AS650" s="17">
        <v>0.11269853915723101</v>
      </c>
      <c r="AT650" s="17">
        <v>0.1048205733106</v>
      </c>
      <c r="AU650" s="17">
        <v>0.11728544924357601</v>
      </c>
      <c r="AV650" s="17">
        <v>8.9631362865922701E-2</v>
      </c>
      <c r="AW650" s="17">
        <v>0.132110578419809</v>
      </c>
      <c r="AX650" s="17">
        <v>0.13140275840613799</v>
      </c>
      <c r="AY650" s="17">
        <v>0.16939327504448201</v>
      </c>
      <c r="AZ650" s="17">
        <v>0.10784325810737</v>
      </c>
      <c r="BA650" s="17">
        <v>4.7055403204189702E-2</v>
      </c>
      <c r="BB650" s="17">
        <v>0.110075137234189</v>
      </c>
      <c r="BC650" s="17">
        <v>0.101239853369876</v>
      </c>
      <c r="BD650" s="17">
        <v>5.5471946240172099E-2</v>
      </c>
      <c r="BE650" s="17">
        <v>0.16208754168804301</v>
      </c>
      <c r="BF650" s="17">
        <v>0.28074354163833998</v>
      </c>
      <c r="BG650" s="17">
        <v>0.143766850088205</v>
      </c>
    </row>
    <row r="651" spans="2:59" x14ac:dyDescent="0.35">
      <c r="B651" t="s">
        <v>290</v>
      </c>
      <c r="C651" s="17">
        <v>1.2230292510548199E-2</v>
      </c>
      <c r="D651" s="17">
        <v>1.7471329108235699E-2</v>
      </c>
      <c r="E651" s="17">
        <v>7.3982207824754998E-3</v>
      </c>
      <c r="F651" s="17"/>
      <c r="G651" s="17">
        <v>2.5334641753364799E-2</v>
      </c>
      <c r="H651" s="17">
        <v>1.64506198295656E-2</v>
      </c>
      <c r="I651" s="17">
        <v>1.5167239035506101E-2</v>
      </c>
      <c r="J651" s="17">
        <v>1.8465933688123999E-2</v>
      </c>
      <c r="K651" s="17">
        <v>5.0710038185671101E-3</v>
      </c>
      <c r="L651" s="17">
        <v>4.9731383911019297E-3</v>
      </c>
      <c r="M651" s="17"/>
      <c r="N651" s="17">
        <v>1.7646693735006901E-2</v>
      </c>
      <c r="O651" s="17">
        <v>7.6024451438496997E-3</v>
      </c>
      <c r="P651" s="17">
        <v>1.2678911386596501E-2</v>
      </c>
      <c r="Q651" s="17">
        <v>9.23646921174422E-3</v>
      </c>
      <c r="R651" s="17">
        <v>1.2675090129391201E-2</v>
      </c>
      <c r="S651" s="17"/>
      <c r="T651" s="17">
        <v>9.4950477536640994E-3</v>
      </c>
      <c r="U651" s="17">
        <v>1.2919119429763501E-2</v>
      </c>
      <c r="V651" s="17"/>
      <c r="W651" s="17">
        <v>1.2991482335402E-2</v>
      </c>
      <c r="X651" s="17">
        <v>8.6697666178034705E-3</v>
      </c>
      <c r="Y651" s="17"/>
      <c r="Z651" s="17">
        <v>4.2356549081298796E-3</v>
      </c>
      <c r="AA651" s="17">
        <v>8.1543301780662603E-4</v>
      </c>
      <c r="AB651" s="17">
        <v>2.8132434766732502E-2</v>
      </c>
      <c r="AC651" s="17"/>
      <c r="AD651" s="17">
        <v>1.2792523225561001E-2</v>
      </c>
      <c r="AE651" s="17">
        <v>1.1174858175531399E-2</v>
      </c>
      <c r="AF651" s="17"/>
      <c r="AG651" s="17">
        <v>1.8005333597642999E-2</v>
      </c>
      <c r="AH651" s="17">
        <v>1.2838358631631699E-2</v>
      </c>
      <c r="AI651" s="17">
        <v>8.3791969912016696E-3</v>
      </c>
      <c r="AJ651" s="17"/>
      <c r="AK651" s="17">
        <v>3.5810945348198802E-3</v>
      </c>
      <c r="AL651" s="17">
        <v>4.0284693538182896E-3</v>
      </c>
      <c r="AM651" s="17">
        <v>3.9347609978734002E-2</v>
      </c>
      <c r="AN651" s="17"/>
      <c r="AO651" s="17">
        <v>0</v>
      </c>
      <c r="AP651" s="17">
        <v>9.5131818762197399E-3</v>
      </c>
      <c r="AQ651" s="17">
        <v>1.86317986223506E-2</v>
      </c>
      <c r="AR651" s="17"/>
      <c r="AS651" s="17">
        <v>0</v>
      </c>
      <c r="AT651" s="17">
        <v>2.45700078331317E-2</v>
      </c>
      <c r="AU651" s="17">
        <v>2.9671787459059799E-2</v>
      </c>
      <c r="AV651" s="17">
        <v>6.9659856571554499E-3</v>
      </c>
      <c r="AW651" s="17">
        <v>3.42233910762637E-3</v>
      </c>
      <c r="AX651" s="17">
        <v>1.6707785155730001E-2</v>
      </c>
      <c r="AY651" s="17">
        <v>1.11992966976568E-2</v>
      </c>
      <c r="AZ651" s="17">
        <v>2.6429436510539899E-2</v>
      </c>
      <c r="BA651" s="17">
        <v>0</v>
      </c>
      <c r="BB651" s="17">
        <v>0</v>
      </c>
      <c r="BC651" s="17">
        <v>0</v>
      </c>
      <c r="BD651" s="17">
        <v>7.6461747492559795E-2</v>
      </c>
      <c r="BE651" s="17">
        <v>0</v>
      </c>
      <c r="BF651" s="17">
        <v>0</v>
      </c>
      <c r="BG651" s="17">
        <v>0</v>
      </c>
    </row>
    <row r="652" spans="2:59" x14ac:dyDescent="0.35">
      <c r="B652" t="s">
        <v>133</v>
      </c>
      <c r="C652" s="17">
        <v>3.25550935472207E-2</v>
      </c>
      <c r="D652" s="17">
        <v>2.5463954269057901E-2</v>
      </c>
      <c r="E652" s="17">
        <v>3.9295198306137098E-2</v>
      </c>
      <c r="F652" s="17"/>
      <c r="G652" s="17">
        <v>3.4612871767198398E-2</v>
      </c>
      <c r="H652" s="17">
        <v>5.0563734943542202E-2</v>
      </c>
      <c r="I652" s="17">
        <v>2.82684070168116E-2</v>
      </c>
      <c r="J652" s="17">
        <v>2.79873507364088E-2</v>
      </c>
      <c r="K652" s="17">
        <v>1.5949321873658499E-2</v>
      </c>
      <c r="L652" s="17">
        <v>3.9513506129393201E-2</v>
      </c>
      <c r="M652" s="17"/>
      <c r="N652" s="17">
        <v>1.21927204514179E-2</v>
      </c>
      <c r="O652" s="17">
        <v>5.4788182987689303E-2</v>
      </c>
      <c r="P652" s="17">
        <v>1.9993051104266499E-2</v>
      </c>
      <c r="Q652" s="17">
        <v>4.8222661505297602E-2</v>
      </c>
      <c r="R652" s="17">
        <v>3.2700069148928597E-2</v>
      </c>
      <c r="S652" s="17"/>
      <c r="T652" s="17">
        <v>1.1375089579840399E-2</v>
      </c>
      <c r="U652" s="17">
        <v>3.7888933177147699E-2</v>
      </c>
      <c r="V652" s="17"/>
      <c r="W652" s="17">
        <v>1.42047868481287E-2</v>
      </c>
      <c r="X652" s="17">
        <v>3.4593516913603101E-2</v>
      </c>
      <c r="Y652" s="17"/>
      <c r="Z652" s="17">
        <v>1.6772245894978902E-2</v>
      </c>
      <c r="AA652" s="17">
        <v>0</v>
      </c>
      <c r="AB652" s="17">
        <v>3.58518993256653E-2</v>
      </c>
      <c r="AC652" s="17"/>
      <c r="AD652" s="17">
        <v>1.3785887420642901E-2</v>
      </c>
      <c r="AE652" s="17">
        <v>6.7789142591569804E-2</v>
      </c>
      <c r="AF652" s="17"/>
      <c r="AG652" s="17">
        <v>5.72691239083492E-2</v>
      </c>
      <c r="AH652" s="17">
        <v>3.0950884313886401E-2</v>
      </c>
      <c r="AI652" s="17">
        <v>8.2610786195369493E-3</v>
      </c>
      <c r="AJ652" s="17"/>
      <c r="AK652" s="17">
        <v>1.5508047486442101E-2</v>
      </c>
      <c r="AL652" s="17">
        <v>2.2998802871221E-2</v>
      </c>
      <c r="AM652" s="17">
        <v>5.3706737138677803E-2</v>
      </c>
      <c r="AN652" s="17"/>
      <c r="AO652" s="17">
        <v>2.7837880749454799E-2</v>
      </c>
      <c r="AP652" s="17">
        <v>3.0594922682772498E-2</v>
      </c>
      <c r="AQ652" s="17">
        <v>2.4682418003940401E-2</v>
      </c>
      <c r="AR652" s="17"/>
      <c r="AS652" s="17">
        <v>8.38395765482738E-2</v>
      </c>
      <c r="AT652" s="17">
        <v>2.0798910903935201E-2</v>
      </c>
      <c r="AU652" s="17">
        <v>1.10836123398918E-2</v>
      </c>
      <c r="AV652" s="17">
        <v>4.75341418703231E-2</v>
      </c>
      <c r="AW652" s="17">
        <v>1.8661239663889901E-2</v>
      </c>
      <c r="AX652" s="17">
        <v>2.2517621074862802E-2</v>
      </c>
      <c r="AY652" s="17">
        <v>2.5287283133784599E-2</v>
      </c>
      <c r="AZ652" s="17">
        <v>2.0979570586483798E-2</v>
      </c>
      <c r="BA652" s="17">
        <v>0</v>
      </c>
      <c r="BB652" s="17">
        <v>0</v>
      </c>
      <c r="BC652" s="17">
        <v>4.0543747949137697E-2</v>
      </c>
      <c r="BD652" s="17">
        <v>0</v>
      </c>
      <c r="BE652" s="17">
        <v>0.17120125528550001</v>
      </c>
      <c r="BF652" s="17">
        <v>0</v>
      </c>
      <c r="BG652" s="17">
        <v>0</v>
      </c>
    </row>
    <row r="653" spans="2:59" x14ac:dyDescent="0.35">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row>
    <row r="654" spans="2:59" x14ac:dyDescent="0.35">
      <c r="B654" s="6" t="s">
        <v>134</v>
      </c>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row>
    <row r="655" spans="2:59" x14ac:dyDescent="0.35">
      <c r="B655" s="24" t="s">
        <v>86</v>
      </c>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row>
    <row r="656" spans="2:59" x14ac:dyDescent="0.35">
      <c r="B656" t="s">
        <v>292</v>
      </c>
      <c r="C656" s="17">
        <v>0.57541414505816402</v>
      </c>
      <c r="D656" s="17">
        <v>0.63757868901316195</v>
      </c>
      <c r="E656" s="17">
        <v>0.51987335889124198</v>
      </c>
      <c r="F656" s="17"/>
      <c r="G656" s="17">
        <v>0.60698042470034697</v>
      </c>
      <c r="H656" s="17">
        <v>0.52434803938391705</v>
      </c>
      <c r="I656" s="17">
        <v>0.56039553212178195</v>
      </c>
      <c r="J656" s="17">
        <v>0.53731591169155202</v>
      </c>
      <c r="K656" s="17">
        <v>0.53191099615927395</v>
      </c>
      <c r="L656" s="17">
        <v>0.65012767891219203</v>
      </c>
      <c r="M656" s="17"/>
      <c r="N656" s="17">
        <v>0.61026843344048298</v>
      </c>
      <c r="O656" s="17">
        <v>0.51846868621417197</v>
      </c>
      <c r="P656" s="17">
        <v>0.60604641127555303</v>
      </c>
      <c r="Q656" s="17">
        <v>0.56971539339494304</v>
      </c>
      <c r="R656" s="17">
        <v>0.547784283818602</v>
      </c>
      <c r="S656" s="17"/>
      <c r="T656" s="17">
        <v>0.64333995646406905</v>
      </c>
      <c r="U656" s="17">
        <v>0.55830813387281297</v>
      </c>
      <c r="V656" s="17"/>
      <c r="W656" s="17">
        <v>0.61354595737207596</v>
      </c>
      <c r="X656" s="17">
        <v>0.56806965060432102</v>
      </c>
      <c r="Y656" s="17"/>
      <c r="Z656" s="17">
        <v>0.71358497486422001</v>
      </c>
      <c r="AA656" s="17">
        <v>0.68535943075197003</v>
      </c>
      <c r="AB656" s="17">
        <v>0.47214855712091103</v>
      </c>
      <c r="AC656" s="17"/>
      <c r="AD656" s="17">
        <v>0.62698719474003795</v>
      </c>
      <c r="AE656" s="17">
        <v>0.478599855226017</v>
      </c>
      <c r="AF656" s="17"/>
      <c r="AG656" s="17">
        <v>0.50159951212612897</v>
      </c>
      <c r="AH656" s="17">
        <v>0.54524267467613396</v>
      </c>
      <c r="AI656" s="17">
        <v>0.64756185296305702</v>
      </c>
      <c r="AJ656" s="17"/>
      <c r="AK656" s="17">
        <v>0.69848080056231499</v>
      </c>
      <c r="AL656" s="17">
        <v>0.57997395856900602</v>
      </c>
      <c r="AM656" s="17">
        <v>0.39400398627438998</v>
      </c>
      <c r="AN656" s="17"/>
      <c r="AO656" s="17">
        <v>0.63710588362992804</v>
      </c>
      <c r="AP656" s="17">
        <v>0.61225001661949696</v>
      </c>
      <c r="AQ656" s="17">
        <v>0.54446574194166597</v>
      </c>
      <c r="AR656" s="17"/>
      <c r="AS656" s="17">
        <v>0.45869902894715098</v>
      </c>
      <c r="AT656" s="17">
        <v>0.53903315735395996</v>
      </c>
      <c r="AU656" s="17">
        <v>0.49095218507133997</v>
      </c>
      <c r="AV656" s="17">
        <v>0.70888997159556499</v>
      </c>
      <c r="AW656" s="17">
        <v>0.56321311456631795</v>
      </c>
      <c r="AX656" s="17">
        <v>0.58696473342871003</v>
      </c>
      <c r="AY656" s="17">
        <v>0.68021060471509598</v>
      </c>
      <c r="AZ656" s="17">
        <v>0.59495687550843501</v>
      </c>
      <c r="BA656" s="17">
        <v>0.75720406385819305</v>
      </c>
      <c r="BB656" s="17">
        <v>0.48469026904916701</v>
      </c>
      <c r="BC656" s="17">
        <v>0.69103414304025601</v>
      </c>
      <c r="BD656" s="17">
        <v>0.52471196567616596</v>
      </c>
      <c r="BE656" s="17">
        <v>0.67260234014227405</v>
      </c>
      <c r="BF656" s="17">
        <v>0.68661896312006099</v>
      </c>
      <c r="BG656" s="17">
        <v>0.54252174438553102</v>
      </c>
    </row>
    <row r="657" spans="2:59" x14ac:dyDescent="0.35">
      <c r="B657" t="s">
        <v>293</v>
      </c>
      <c r="C657" s="17">
        <v>0.26871725569420502</v>
      </c>
      <c r="D657" s="17">
        <v>0.25850191731174099</v>
      </c>
      <c r="E657" s="17">
        <v>0.277280835570821</v>
      </c>
      <c r="F657" s="17"/>
      <c r="G657" s="17">
        <v>0.23078246748598899</v>
      </c>
      <c r="H657" s="17">
        <v>0.27318772426835902</v>
      </c>
      <c r="I657" s="17">
        <v>0.25584038514345703</v>
      </c>
      <c r="J657" s="17">
        <v>0.303019216386122</v>
      </c>
      <c r="K657" s="17">
        <v>0.29203915655066598</v>
      </c>
      <c r="L657" s="17">
        <v>0.247021273817144</v>
      </c>
      <c r="M657" s="17"/>
      <c r="N657" s="17">
        <v>0.25825136186314601</v>
      </c>
      <c r="O657" s="17">
        <v>0.291253601934299</v>
      </c>
      <c r="P657" s="17">
        <v>0.25003750233407102</v>
      </c>
      <c r="Q657" s="17">
        <v>0.27402886397083298</v>
      </c>
      <c r="R657" s="17">
        <v>0.27691833415046802</v>
      </c>
      <c r="S657" s="17"/>
      <c r="T657" s="17">
        <v>0.25539569966209602</v>
      </c>
      <c r="U657" s="17">
        <v>0.27207207298346398</v>
      </c>
      <c r="V657" s="17"/>
      <c r="W657" s="17">
        <v>0.26032096812774402</v>
      </c>
      <c r="X657" s="17">
        <v>0.27614849771749</v>
      </c>
      <c r="Y657" s="17"/>
      <c r="Z657" s="17">
        <v>0.17082167429556899</v>
      </c>
      <c r="AA657" s="17">
        <v>0.18998103554869</v>
      </c>
      <c r="AB657" s="17">
        <v>0.38689392870223099</v>
      </c>
      <c r="AC657" s="17"/>
      <c r="AD657" s="17">
        <v>0.25177801775775099</v>
      </c>
      <c r="AE657" s="17">
        <v>0.30051604016073402</v>
      </c>
      <c r="AF657" s="17"/>
      <c r="AG657" s="17">
        <v>0.349813834925295</v>
      </c>
      <c r="AH657" s="17">
        <v>0.284009515180139</v>
      </c>
      <c r="AI657" s="17">
        <v>0.240363527464103</v>
      </c>
      <c r="AJ657" s="17"/>
      <c r="AK657" s="17">
        <v>0.197777846482215</v>
      </c>
      <c r="AL657" s="17">
        <v>0.27062987919088799</v>
      </c>
      <c r="AM657" s="17">
        <v>0.44789433357985797</v>
      </c>
      <c r="AN657" s="17"/>
      <c r="AO657" s="17">
        <v>0.20284309344345999</v>
      </c>
      <c r="AP657" s="17">
        <v>0.23631459614730499</v>
      </c>
      <c r="AQ657" s="17">
        <v>0.31667244110447401</v>
      </c>
      <c r="AR657" s="17"/>
      <c r="AS657" s="17">
        <v>0.27654008250608603</v>
      </c>
      <c r="AT657" s="17">
        <v>0.26689706133491398</v>
      </c>
      <c r="AU657" s="17">
        <v>0.28395325005620398</v>
      </c>
      <c r="AV657" s="17">
        <v>0.17635826635082</v>
      </c>
      <c r="AW657" s="17">
        <v>0.34774248520991502</v>
      </c>
      <c r="AX657" s="17">
        <v>0.25808654262786002</v>
      </c>
      <c r="AY657" s="17">
        <v>0.21310743696027401</v>
      </c>
      <c r="AZ657" s="17">
        <v>0.29118646094995698</v>
      </c>
      <c r="BA657" s="17">
        <v>0.14110795996761999</v>
      </c>
      <c r="BB657" s="17">
        <v>0.39503761818649402</v>
      </c>
      <c r="BC657" s="17">
        <v>0.16413699415129501</v>
      </c>
      <c r="BD657" s="17">
        <v>0.40716852655226599</v>
      </c>
      <c r="BE657" s="17">
        <v>0</v>
      </c>
      <c r="BF657" s="17">
        <v>0.103746882900408</v>
      </c>
      <c r="BG657" s="17">
        <v>0.41578930611794701</v>
      </c>
    </row>
    <row r="658" spans="2:59" x14ac:dyDescent="0.35">
      <c r="B658" t="s">
        <v>133</v>
      </c>
      <c r="C658" s="17">
        <v>0.15586859924763199</v>
      </c>
      <c r="D658" s="17">
        <v>0.103919393675097</v>
      </c>
      <c r="E658" s="17">
        <v>0.20284580553793599</v>
      </c>
      <c r="F658" s="17"/>
      <c r="G658" s="17">
        <v>0.16223710781366399</v>
      </c>
      <c r="H658" s="17">
        <v>0.20246423634772301</v>
      </c>
      <c r="I658" s="17">
        <v>0.183764082734761</v>
      </c>
      <c r="J658" s="17">
        <v>0.15966487192232501</v>
      </c>
      <c r="K658" s="17">
        <v>0.17604984729006001</v>
      </c>
      <c r="L658" s="17">
        <v>0.10285104727066301</v>
      </c>
      <c r="M658" s="17"/>
      <c r="N658" s="17">
        <v>0.13148020469637101</v>
      </c>
      <c r="O658" s="17">
        <v>0.190277711851529</v>
      </c>
      <c r="P658" s="17">
        <v>0.14391608639037601</v>
      </c>
      <c r="Q658" s="17">
        <v>0.15625574263422401</v>
      </c>
      <c r="R658" s="17">
        <v>0.17529738203093001</v>
      </c>
      <c r="S658" s="17"/>
      <c r="T658" s="17">
        <v>0.101264343873835</v>
      </c>
      <c r="U658" s="17">
        <v>0.169619793143722</v>
      </c>
      <c r="V658" s="17"/>
      <c r="W658" s="17">
        <v>0.12613307450017899</v>
      </c>
      <c r="X658" s="17">
        <v>0.155781851678189</v>
      </c>
      <c r="Y658" s="17"/>
      <c r="Z658" s="17">
        <v>0.115593350840211</v>
      </c>
      <c r="AA658" s="17">
        <v>0.12465953369933901</v>
      </c>
      <c r="AB658" s="17">
        <v>0.14095751417685801</v>
      </c>
      <c r="AC658" s="17"/>
      <c r="AD658" s="17">
        <v>0.12123478750221101</v>
      </c>
      <c r="AE658" s="17">
        <v>0.220884104613249</v>
      </c>
      <c r="AF658" s="17"/>
      <c r="AG658" s="17">
        <v>0.14858665294857601</v>
      </c>
      <c r="AH658" s="17">
        <v>0.170747810143727</v>
      </c>
      <c r="AI658" s="17">
        <v>0.112074619572841</v>
      </c>
      <c r="AJ658" s="17"/>
      <c r="AK658" s="17">
        <v>0.10374135295547</v>
      </c>
      <c r="AL658" s="17">
        <v>0.14939616224010599</v>
      </c>
      <c r="AM658" s="17">
        <v>0.15810168014575299</v>
      </c>
      <c r="AN658" s="17"/>
      <c r="AO658" s="17">
        <v>0.160051022926612</v>
      </c>
      <c r="AP658" s="17">
        <v>0.15143538723319799</v>
      </c>
      <c r="AQ658" s="17">
        <v>0.13886181695385999</v>
      </c>
      <c r="AR658" s="17"/>
      <c r="AS658" s="17">
        <v>0.264760888546762</v>
      </c>
      <c r="AT658" s="17">
        <v>0.19406978131112601</v>
      </c>
      <c r="AU658" s="17">
        <v>0.22509456487245599</v>
      </c>
      <c r="AV658" s="17">
        <v>0.114751762053614</v>
      </c>
      <c r="AW658" s="17">
        <v>8.90444002237675E-2</v>
      </c>
      <c r="AX658" s="17">
        <v>0.15494872394343001</v>
      </c>
      <c r="AY658" s="17">
        <v>0.10668195832463</v>
      </c>
      <c r="AZ658" s="17">
        <v>0.11385666354160801</v>
      </c>
      <c r="BA658" s="17">
        <v>0.101687976174186</v>
      </c>
      <c r="BB658" s="17">
        <v>0.120272112764339</v>
      </c>
      <c r="BC658" s="17">
        <v>0.144828862808449</v>
      </c>
      <c r="BD658" s="17">
        <v>6.8119507771567903E-2</v>
      </c>
      <c r="BE658" s="17">
        <v>0.32739765985772601</v>
      </c>
      <c r="BF658" s="17">
        <v>0.209634153979531</v>
      </c>
      <c r="BG658" s="17">
        <v>4.1688949496521903E-2</v>
      </c>
    </row>
    <row r="659" spans="2:59" x14ac:dyDescent="0.35">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row>
    <row r="660" spans="2:59" x14ac:dyDescent="0.35">
      <c r="B660" s="6" t="s">
        <v>134</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row>
    <row r="661" spans="2:59" x14ac:dyDescent="0.35">
      <c r="B661" s="24" t="s">
        <v>86</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row>
    <row r="662" spans="2:59" x14ac:dyDescent="0.35">
      <c r="B662" t="s">
        <v>294</v>
      </c>
      <c r="C662" s="17">
        <v>0.61712730598404597</v>
      </c>
      <c r="D662" s="17">
        <v>0.65245388774731905</v>
      </c>
      <c r="E662" s="17">
        <v>0.58264029368476</v>
      </c>
      <c r="F662" s="17"/>
      <c r="G662" s="17">
        <v>0.55738882450374105</v>
      </c>
      <c r="H662" s="17">
        <v>0.55826730479752595</v>
      </c>
      <c r="I662" s="17">
        <v>0.62435605891838597</v>
      </c>
      <c r="J662" s="17">
        <v>0.64169107254309399</v>
      </c>
      <c r="K662" s="17">
        <v>0.668617001428638</v>
      </c>
      <c r="L662" s="17">
        <v>0.60895503750564195</v>
      </c>
      <c r="M662" s="17"/>
      <c r="N662" s="17">
        <v>0.68981026675120305</v>
      </c>
      <c r="O662" s="17">
        <v>0.60938876290663202</v>
      </c>
      <c r="P662" s="17">
        <v>0.60666144971889602</v>
      </c>
      <c r="Q662" s="17">
        <v>0.58377337808726004</v>
      </c>
      <c r="R662" s="17">
        <v>0.540774864999224</v>
      </c>
      <c r="S662" s="17"/>
      <c r="T662" s="17">
        <v>0.59065820173936601</v>
      </c>
      <c r="U662" s="17">
        <v>0.62379311952243799</v>
      </c>
      <c r="V662" s="17"/>
      <c r="W662" s="17">
        <v>0.65149658741695304</v>
      </c>
      <c r="X662" s="17">
        <v>0.60674961678129602</v>
      </c>
      <c r="Y662" s="17"/>
      <c r="Z662" s="17">
        <v>0.50043995662859397</v>
      </c>
      <c r="AA662" s="17">
        <v>0.657396059826312</v>
      </c>
      <c r="AB662" s="17">
        <v>0.72820142104460595</v>
      </c>
      <c r="AC662" s="17"/>
      <c r="AD662" s="17">
        <v>0.62309007906274605</v>
      </c>
      <c r="AE662" s="17">
        <v>0.60593383100815301</v>
      </c>
      <c r="AF662" s="17"/>
      <c r="AG662" s="17">
        <v>0.721151389010807</v>
      </c>
      <c r="AH662" s="17">
        <v>0.65525161730767201</v>
      </c>
      <c r="AI662" s="17">
        <v>0.58784711873904905</v>
      </c>
      <c r="AJ662" s="17"/>
      <c r="AK662" s="17">
        <v>0.61516127983319302</v>
      </c>
      <c r="AL662" s="17">
        <v>0.62476075629984495</v>
      </c>
      <c r="AM662" s="17">
        <v>0.69859743760766302</v>
      </c>
      <c r="AN662" s="17"/>
      <c r="AO662" s="17">
        <v>0.64804434467229799</v>
      </c>
      <c r="AP662" s="17">
        <v>0.597840347455868</v>
      </c>
      <c r="AQ662" s="17">
        <v>0.66525802240948295</v>
      </c>
      <c r="AR662" s="17"/>
      <c r="AS662" s="17">
        <v>0.57035572078621299</v>
      </c>
      <c r="AT662" s="17">
        <v>0.53218779353440604</v>
      </c>
      <c r="AU662" s="17">
        <v>0.54711908348460603</v>
      </c>
      <c r="AV662" s="17">
        <v>0.62174454365708498</v>
      </c>
      <c r="AW662" s="17">
        <v>0.68699564195219098</v>
      </c>
      <c r="AX662" s="17">
        <v>0.63586796418845604</v>
      </c>
      <c r="AY662" s="17">
        <v>0.59393616638909097</v>
      </c>
      <c r="AZ662" s="17">
        <v>0.644911511216958</v>
      </c>
      <c r="BA662" s="17">
        <v>0.61302282794770402</v>
      </c>
      <c r="BB662" s="17">
        <v>0.65725308795774995</v>
      </c>
      <c r="BC662" s="17">
        <v>0.62233203259691805</v>
      </c>
      <c r="BD662" s="17">
        <v>0.73097632867458195</v>
      </c>
      <c r="BE662" s="17">
        <v>0.51325986173503202</v>
      </c>
      <c r="BF662" s="17">
        <v>0.418007186937917</v>
      </c>
      <c r="BG662" s="17">
        <v>0.71596769986822695</v>
      </c>
    </row>
    <row r="663" spans="2:59" x14ac:dyDescent="0.35">
      <c r="B663" t="s">
        <v>295</v>
      </c>
      <c r="C663" s="17">
        <v>0.233202894907202</v>
      </c>
      <c r="D663" s="17">
        <v>0.24587363346539301</v>
      </c>
      <c r="E663" s="17">
        <v>0.22235981755759299</v>
      </c>
      <c r="F663" s="17"/>
      <c r="G663" s="17">
        <v>0.27274163268429702</v>
      </c>
      <c r="H663" s="17">
        <v>0.252309245557225</v>
      </c>
      <c r="I663" s="17">
        <v>0.20682184032426701</v>
      </c>
      <c r="J663" s="17">
        <v>0.192337101572919</v>
      </c>
      <c r="K663" s="17">
        <v>0.205432424315837</v>
      </c>
      <c r="L663" s="17">
        <v>0.27220991253299098</v>
      </c>
      <c r="M663" s="17"/>
      <c r="N663" s="17">
        <v>0.21513155491031499</v>
      </c>
      <c r="O663" s="17">
        <v>0.201432713537185</v>
      </c>
      <c r="P663" s="17">
        <v>0.23175985919398701</v>
      </c>
      <c r="Q663" s="17">
        <v>0.24734510119459999</v>
      </c>
      <c r="R663" s="17">
        <v>0.30793768503510199</v>
      </c>
      <c r="S663" s="17"/>
      <c r="T663" s="17">
        <v>0.28115128481905899</v>
      </c>
      <c r="U663" s="17">
        <v>0.22112787250886101</v>
      </c>
      <c r="V663" s="17"/>
      <c r="W663" s="17">
        <v>0.23770550714572</v>
      </c>
      <c r="X663" s="17">
        <v>0.23489930889983501</v>
      </c>
      <c r="Y663" s="17"/>
      <c r="Z663" s="17">
        <v>0.34216953183808402</v>
      </c>
      <c r="AA663" s="17">
        <v>0.23346327032165401</v>
      </c>
      <c r="AB663" s="17">
        <v>0.17835355415412399</v>
      </c>
      <c r="AC663" s="17"/>
      <c r="AD663" s="17">
        <v>0.257639066707474</v>
      </c>
      <c r="AE663" s="17">
        <v>0.18733066835374301</v>
      </c>
      <c r="AF663" s="17"/>
      <c r="AG663" s="17">
        <v>0.19560940739577301</v>
      </c>
      <c r="AH663" s="17">
        <v>0.18771811410042299</v>
      </c>
      <c r="AI663" s="17">
        <v>0.29167595579032402</v>
      </c>
      <c r="AJ663" s="17"/>
      <c r="AK663" s="17">
        <v>0.28560896211803</v>
      </c>
      <c r="AL663" s="17">
        <v>0.228277113561968</v>
      </c>
      <c r="AM663" s="17">
        <v>0.17690585190240099</v>
      </c>
      <c r="AN663" s="17"/>
      <c r="AO663" s="17">
        <v>0.243252158926136</v>
      </c>
      <c r="AP663" s="17">
        <v>0.257385796960377</v>
      </c>
      <c r="AQ663" s="17">
        <v>0.21462170862775501</v>
      </c>
      <c r="AR663" s="17"/>
      <c r="AS663" s="17">
        <v>0.23323528679767</v>
      </c>
      <c r="AT663" s="17">
        <v>0.26147493352345502</v>
      </c>
      <c r="AU663" s="17">
        <v>0.231301154169374</v>
      </c>
      <c r="AV663" s="17">
        <v>0.289170270956708</v>
      </c>
      <c r="AW663" s="17">
        <v>0.226962862166211</v>
      </c>
      <c r="AX663" s="17">
        <v>0.16436521661515899</v>
      </c>
      <c r="AY663" s="17">
        <v>0.27490734865574801</v>
      </c>
      <c r="AZ663" s="17">
        <v>0.27526237946422399</v>
      </c>
      <c r="BA663" s="17">
        <v>0.24443648718185801</v>
      </c>
      <c r="BB663" s="17">
        <v>0.212919797152924</v>
      </c>
      <c r="BC663" s="17">
        <v>0.33745397058677001</v>
      </c>
      <c r="BD663" s="17">
        <v>0.16654149792752601</v>
      </c>
      <c r="BE663" s="17">
        <v>0.23666496906481199</v>
      </c>
      <c r="BF663" s="17">
        <v>0.28139490418910601</v>
      </c>
      <c r="BG663" s="17">
        <v>0.180714968248057</v>
      </c>
    </row>
    <row r="664" spans="2:59" x14ac:dyDescent="0.35">
      <c r="B664" t="s">
        <v>133</v>
      </c>
      <c r="C664" s="17">
        <v>0.149669799108752</v>
      </c>
      <c r="D664" s="17">
        <v>0.101672478787288</v>
      </c>
      <c r="E664" s="17">
        <v>0.19499988875764801</v>
      </c>
      <c r="F664" s="17"/>
      <c r="G664" s="17">
        <v>0.16986954281196201</v>
      </c>
      <c r="H664" s="17">
        <v>0.18942344964524799</v>
      </c>
      <c r="I664" s="17">
        <v>0.16882210075734699</v>
      </c>
      <c r="J664" s="17">
        <v>0.16597182588398701</v>
      </c>
      <c r="K664" s="17">
        <v>0.125950574255525</v>
      </c>
      <c r="L664" s="17">
        <v>0.118835049961367</v>
      </c>
      <c r="M664" s="17"/>
      <c r="N664" s="17">
        <v>9.5058178338482499E-2</v>
      </c>
      <c r="O664" s="17">
        <v>0.189178523556183</v>
      </c>
      <c r="P664" s="17">
        <v>0.161578691087117</v>
      </c>
      <c r="Q664" s="17">
        <v>0.16888152071814</v>
      </c>
      <c r="R664" s="17">
        <v>0.151287449965674</v>
      </c>
      <c r="S664" s="17"/>
      <c r="T664" s="17">
        <v>0.128190513441575</v>
      </c>
      <c r="U664" s="17">
        <v>0.155079007968701</v>
      </c>
      <c r="V664" s="17"/>
      <c r="W664" s="17">
        <v>0.110797905437327</v>
      </c>
      <c r="X664" s="17">
        <v>0.158351074318869</v>
      </c>
      <c r="Y664" s="17"/>
      <c r="Z664" s="17">
        <v>0.15739051153332201</v>
      </c>
      <c r="AA664" s="17">
        <v>0.10914066985203399</v>
      </c>
      <c r="AB664" s="17">
        <v>9.3445024801269996E-2</v>
      </c>
      <c r="AC664" s="17"/>
      <c r="AD664" s="17">
        <v>0.11927085422978</v>
      </c>
      <c r="AE664" s="17">
        <v>0.206735500638104</v>
      </c>
      <c r="AF664" s="17"/>
      <c r="AG664" s="17">
        <v>8.3239203593419797E-2</v>
      </c>
      <c r="AH664" s="17">
        <v>0.157030268591906</v>
      </c>
      <c r="AI664" s="17">
        <v>0.12047692547062699</v>
      </c>
      <c r="AJ664" s="17"/>
      <c r="AK664" s="17">
        <v>9.9229758048777497E-2</v>
      </c>
      <c r="AL664" s="17">
        <v>0.14696213013818701</v>
      </c>
      <c r="AM664" s="17">
        <v>0.12449671048993501</v>
      </c>
      <c r="AN664" s="17"/>
      <c r="AO664" s="17">
        <v>0.108703496401566</v>
      </c>
      <c r="AP664" s="17">
        <v>0.144773855583755</v>
      </c>
      <c r="AQ664" s="17">
        <v>0.120120268962763</v>
      </c>
      <c r="AR664" s="17"/>
      <c r="AS664" s="17">
        <v>0.19640899241611701</v>
      </c>
      <c r="AT664" s="17">
        <v>0.20633727294213799</v>
      </c>
      <c r="AU664" s="17">
        <v>0.221579762346019</v>
      </c>
      <c r="AV664" s="17">
        <v>8.9085185386206994E-2</v>
      </c>
      <c r="AW664" s="17">
        <v>8.6041495881598803E-2</v>
      </c>
      <c r="AX664" s="17">
        <v>0.199766819196385</v>
      </c>
      <c r="AY664" s="17">
        <v>0.131156484955161</v>
      </c>
      <c r="AZ664" s="17">
        <v>7.9826109318817506E-2</v>
      </c>
      <c r="BA664" s="17">
        <v>0.142540684870438</v>
      </c>
      <c r="BB664" s="17">
        <v>0.129827114889326</v>
      </c>
      <c r="BC664" s="17">
        <v>4.0213996816311597E-2</v>
      </c>
      <c r="BD664" s="17">
        <v>0.10248217339789201</v>
      </c>
      <c r="BE664" s="17">
        <v>0.25007516920015599</v>
      </c>
      <c r="BF664" s="17">
        <v>0.30059790887297599</v>
      </c>
      <c r="BG664" s="17">
        <v>0.103317331883716</v>
      </c>
    </row>
    <row r="665" spans="2:59" x14ac:dyDescent="0.3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row>
    <row r="666" spans="2:59" x14ac:dyDescent="0.35">
      <c r="B666" s="6" t="s">
        <v>299</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row>
    <row r="667" spans="2:59" x14ac:dyDescent="0.35">
      <c r="B667" s="24" t="s">
        <v>86</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row>
    <row r="668" spans="2:59" x14ac:dyDescent="0.35">
      <c r="B668" t="s">
        <v>296</v>
      </c>
      <c r="C668" s="17">
        <v>0.42023659168178601</v>
      </c>
      <c r="D668" s="17">
        <v>0.46231509059473203</v>
      </c>
      <c r="E668" s="17">
        <v>0.38070837785839001</v>
      </c>
      <c r="F668" s="17"/>
      <c r="G668" s="17">
        <v>0.45178195840966601</v>
      </c>
      <c r="H668" s="17">
        <v>0.44425569733826398</v>
      </c>
      <c r="I668" s="17">
        <v>0.36100288490131299</v>
      </c>
      <c r="J668" s="17">
        <v>0.38969223467917502</v>
      </c>
      <c r="K668" s="17">
        <v>0.40692774210986299</v>
      </c>
      <c r="L668" s="17">
        <v>0.46112076875416003</v>
      </c>
      <c r="M668" s="17"/>
      <c r="N668" s="17">
        <v>0.43452601128388202</v>
      </c>
      <c r="O668" s="17">
        <v>0.40146567114929099</v>
      </c>
      <c r="P668" s="17">
        <v>0.46069561148200999</v>
      </c>
      <c r="Q668" s="17">
        <v>0.38139334563260302</v>
      </c>
      <c r="R668" s="17">
        <v>0.42699625553717202</v>
      </c>
      <c r="S668" s="17"/>
      <c r="T668" s="17">
        <v>0.45973192209552299</v>
      </c>
      <c r="U668" s="17">
        <v>0.410290334878327</v>
      </c>
      <c r="V668" s="17"/>
      <c r="W668" s="17">
        <v>0.46756289032248899</v>
      </c>
      <c r="X668" s="17">
        <v>0.402216346255101</v>
      </c>
      <c r="Y668" s="17"/>
      <c r="Z668" s="17">
        <v>0.56803432655069996</v>
      </c>
      <c r="AA668" s="17">
        <v>0.456249598106859</v>
      </c>
      <c r="AB668" s="17">
        <v>0.312057752571892</v>
      </c>
      <c r="AC668" s="17"/>
      <c r="AD668" s="17">
        <v>0.47372837987385902</v>
      </c>
      <c r="AE668" s="17">
        <v>0.31982039528440098</v>
      </c>
      <c r="AF668" s="17"/>
      <c r="AG668" s="17">
        <v>0.31312411299636</v>
      </c>
      <c r="AH668" s="17">
        <v>0.38580638011866702</v>
      </c>
      <c r="AI668" s="17">
        <v>0.49350038141775998</v>
      </c>
      <c r="AJ668" s="17"/>
      <c r="AK668" s="17">
        <v>0.53194712471413996</v>
      </c>
      <c r="AL668" s="17">
        <v>0.421535941786016</v>
      </c>
      <c r="AM668" s="17">
        <v>0.28126340992522803</v>
      </c>
      <c r="AN668" s="17"/>
      <c r="AO668" s="17">
        <v>0.45372156373244699</v>
      </c>
      <c r="AP668" s="17">
        <v>0.454727092673605</v>
      </c>
      <c r="AQ668" s="17">
        <v>0.394292457209377</v>
      </c>
      <c r="AR668" s="17"/>
      <c r="AS668" s="17">
        <v>0.40873642101624402</v>
      </c>
      <c r="AT668" s="17">
        <v>0.37798523573121301</v>
      </c>
      <c r="AU668" s="17">
        <v>0.42044658854436201</v>
      </c>
      <c r="AV668" s="17">
        <v>0.44758873155364298</v>
      </c>
      <c r="AW668" s="17">
        <v>0.38989048546509603</v>
      </c>
      <c r="AX668" s="17">
        <v>0.43615565245071702</v>
      </c>
      <c r="AY668" s="17">
        <v>0.46970948256998901</v>
      </c>
      <c r="AZ668" s="17">
        <v>0.462424810952066</v>
      </c>
      <c r="BA668" s="17">
        <v>0.57807183099293502</v>
      </c>
      <c r="BB668" s="17">
        <v>0.390556126699175</v>
      </c>
      <c r="BC668" s="17">
        <v>0.42488085953096899</v>
      </c>
      <c r="BD668" s="17">
        <v>0.33151096969215699</v>
      </c>
      <c r="BE668" s="17">
        <v>0.25218184449655401</v>
      </c>
      <c r="BF668" s="17">
        <v>0.42580249368823198</v>
      </c>
      <c r="BG668" s="17">
        <v>0.51150613316944604</v>
      </c>
    </row>
    <row r="669" spans="2:59" x14ac:dyDescent="0.35">
      <c r="B669" t="s">
        <v>297</v>
      </c>
      <c r="C669" s="17">
        <v>0.263618871268262</v>
      </c>
      <c r="D669" s="17">
        <v>0.294080973400067</v>
      </c>
      <c r="E669" s="17">
        <v>0.23632697767466901</v>
      </c>
      <c r="F669" s="17"/>
      <c r="G669" s="17">
        <v>0.31765666656427799</v>
      </c>
      <c r="H669" s="17">
        <v>0.308975399669627</v>
      </c>
      <c r="I669" s="17">
        <v>0.267854328782831</v>
      </c>
      <c r="J669" s="17">
        <v>0.24723280245261001</v>
      </c>
      <c r="K669" s="17">
        <v>0.22998667860014599</v>
      </c>
      <c r="L669" s="17">
        <v>0.256765923811621</v>
      </c>
      <c r="M669" s="17"/>
      <c r="N669" s="17">
        <v>0.19874090941330699</v>
      </c>
      <c r="O669" s="17">
        <v>0.24699697888421299</v>
      </c>
      <c r="P669" s="17">
        <v>0.28619808020910098</v>
      </c>
      <c r="Q669" s="17">
        <v>0.31589488051918502</v>
      </c>
      <c r="R669" s="17">
        <v>0.30231432709845002</v>
      </c>
      <c r="S669" s="17"/>
      <c r="T669" s="17">
        <v>0.29207834239243302</v>
      </c>
      <c r="U669" s="17">
        <v>0.25645181619298202</v>
      </c>
      <c r="V669" s="17"/>
      <c r="W669" s="17">
        <v>0.275843761559109</v>
      </c>
      <c r="X669" s="17">
        <v>0.25939987827899702</v>
      </c>
      <c r="Y669" s="17"/>
      <c r="Z669" s="17">
        <v>0.226677184396261</v>
      </c>
      <c r="AA669" s="17">
        <v>0.31317675464781403</v>
      </c>
      <c r="AB669" s="17">
        <v>0.31072209078402901</v>
      </c>
      <c r="AC669" s="17"/>
      <c r="AD669" s="17">
        <v>0.26957740932535501</v>
      </c>
      <c r="AE669" s="17">
        <v>0.25243334638668902</v>
      </c>
      <c r="AF669" s="17"/>
      <c r="AG669" s="17">
        <v>0.30443073459226799</v>
      </c>
      <c r="AH669" s="17">
        <v>0.31125009449591601</v>
      </c>
      <c r="AI669" s="17">
        <v>0.22725467135424501</v>
      </c>
      <c r="AJ669" s="17"/>
      <c r="AK669" s="17">
        <v>0.25042744716805698</v>
      </c>
      <c r="AL669" s="17">
        <v>0.277438483823711</v>
      </c>
      <c r="AM669" s="17">
        <v>0.245119806591969</v>
      </c>
      <c r="AN669" s="17"/>
      <c r="AO669" s="17">
        <v>0.24578871341657799</v>
      </c>
      <c r="AP669" s="17">
        <v>0.26600968073850201</v>
      </c>
      <c r="AQ669" s="17">
        <v>0.26538549041345899</v>
      </c>
      <c r="AR669" s="17"/>
      <c r="AS669" s="17">
        <v>0.237620072346858</v>
      </c>
      <c r="AT669" s="17">
        <v>0.312628062408286</v>
      </c>
      <c r="AU669" s="17">
        <v>0.224726749364481</v>
      </c>
      <c r="AV669" s="17">
        <v>0.31257020292002302</v>
      </c>
      <c r="AW669" s="17">
        <v>0.21580843359523</v>
      </c>
      <c r="AX669" s="17">
        <v>0.241777247109768</v>
      </c>
      <c r="AY669" s="17">
        <v>0.20362856877093199</v>
      </c>
      <c r="AZ669" s="17">
        <v>0.263390624797608</v>
      </c>
      <c r="BA669" s="17">
        <v>0.28195926515860098</v>
      </c>
      <c r="BB669" s="17">
        <v>0.30884248129794001</v>
      </c>
      <c r="BC669" s="17">
        <v>0.43455410558391</v>
      </c>
      <c r="BD669" s="17">
        <v>0.34321977525608</v>
      </c>
      <c r="BE669" s="17">
        <v>0.34597551290038803</v>
      </c>
      <c r="BF669" s="17">
        <v>0.19447218088346699</v>
      </c>
      <c r="BG669" s="17">
        <v>0.27855964537427602</v>
      </c>
    </row>
    <row r="670" spans="2:59" x14ac:dyDescent="0.35">
      <c r="B670" t="s">
        <v>298</v>
      </c>
      <c r="C670" s="17">
        <v>0.17813747040348499</v>
      </c>
      <c r="D670" s="17">
        <v>0.159605838537344</v>
      </c>
      <c r="E670" s="17">
        <v>0.19407518915945601</v>
      </c>
      <c r="F670" s="17"/>
      <c r="G670" s="17">
        <v>0.106120301750895</v>
      </c>
      <c r="H670" s="17">
        <v>9.8671410271012505E-2</v>
      </c>
      <c r="I670" s="17">
        <v>0.229978388415707</v>
      </c>
      <c r="J670" s="17">
        <v>0.20521344437575401</v>
      </c>
      <c r="K670" s="17">
        <v>0.18063580748359601</v>
      </c>
      <c r="L670" s="17">
        <v>0.18736713027893001</v>
      </c>
      <c r="M670" s="17"/>
      <c r="N670" s="17">
        <v>0.230628940469221</v>
      </c>
      <c r="O670" s="17">
        <v>0.195924186858633</v>
      </c>
      <c r="P670" s="17">
        <v>0.115136338518796</v>
      </c>
      <c r="Q670" s="17">
        <v>0.17505728167225701</v>
      </c>
      <c r="R670" s="17">
        <v>0.137707829860021</v>
      </c>
      <c r="S670" s="17"/>
      <c r="T670" s="17">
        <v>0.150528009525743</v>
      </c>
      <c r="U670" s="17">
        <v>0.18509046421866199</v>
      </c>
      <c r="V670" s="17"/>
      <c r="W670" s="17">
        <v>0.16270354819063601</v>
      </c>
      <c r="X670" s="17">
        <v>0.189702070276419</v>
      </c>
      <c r="Y670" s="17"/>
      <c r="Z670" s="17">
        <v>9.0937518407665494E-2</v>
      </c>
      <c r="AA670" s="17">
        <v>0.108176486921401</v>
      </c>
      <c r="AB670" s="17">
        <v>0.27754891935100501</v>
      </c>
      <c r="AC670" s="17"/>
      <c r="AD670" s="17">
        <v>0.16406313015278101</v>
      </c>
      <c r="AE670" s="17">
        <v>0.204558193332088</v>
      </c>
      <c r="AF670" s="17"/>
      <c r="AG670" s="17">
        <v>0.26513269106494802</v>
      </c>
      <c r="AH670" s="17">
        <v>0.19485144196867499</v>
      </c>
      <c r="AI670" s="17">
        <v>0.14698982424083901</v>
      </c>
      <c r="AJ670" s="17"/>
      <c r="AK670" s="17">
        <v>0.119405801609908</v>
      </c>
      <c r="AL670" s="17">
        <v>0.18605983964004</v>
      </c>
      <c r="AM670" s="17">
        <v>0.29948911593259597</v>
      </c>
      <c r="AN670" s="17"/>
      <c r="AO670" s="17">
        <v>0.175262571925309</v>
      </c>
      <c r="AP670" s="17">
        <v>0.15043706135274701</v>
      </c>
      <c r="AQ670" s="17">
        <v>0.22096901773219599</v>
      </c>
      <c r="AR670" s="17"/>
      <c r="AS670" s="17">
        <v>0.18472329575918101</v>
      </c>
      <c r="AT670" s="17">
        <v>0.15466760521394901</v>
      </c>
      <c r="AU670" s="17">
        <v>0.14334850479932601</v>
      </c>
      <c r="AV670" s="17">
        <v>0.113001805504505</v>
      </c>
      <c r="AW670" s="17">
        <v>0.246148061711296</v>
      </c>
      <c r="AX670" s="17">
        <v>0.16010363534142</v>
      </c>
      <c r="AY670" s="17">
        <v>0.21321903941588</v>
      </c>
      <c r="AZ670" s="17">
        <v>0.154675712400478</v>
      </c>
      <c r="BA670" s="17">
        <v>0.10245816678313401</v>
      </c>
      <c r="BB670" s="17">
        <v>0.28245661208384798</v>
      </c>
      <c r="BC670" s="17">
        <v>5.9628797813390803E-2</v>
      </c>
      <c r="BD670" s="17">
        <v>0.25659771507408102</v>
      </c>
      <c r="BE670" s="17">
        <v>0.28609674181616901</v>
      </c>
      <c r="BF670" s="17">
        <v>0.106226107991202</v>
      </c>
      <c r="BG670" s="17">
        <v>0.20993422145627799</v>
      </c>
    </row>
    <row r="671" spans="2:59" x14ac:dyDescent="0.35">
      <c r="B671" t="s">
        <v>133</v>
      </c>
      <c r="C671" s="17">
        <v>0.138007066646467</v>
      </c>
      <c r="D671" s="17">
        <v>8.3998097467856497E-2</v>
      </c>
      <c r="E671" s="17">
        <v>0.18888945530748499</v>
      </c>
      <c r="F671" s="17"/>
      <c r="G671" s="17">
        <v>0.124441073275161</v>
      </c>
      <c r="H671" s="17">
        <v>0.14809749272109601</v>
      </c>
      <c r="I671" s="17">
        <v>0.14116439790014901</v>
      </c>
      <c r="J671" s="17">
        <v>0.15786151849246099</v>
      </c>
      <c r="K671" s="17">
        <v>0.18244977180639499</v>
      </c>
      <c r="L671" s="17">
        <v>9.4746177155288297E-2</v>
      </c>
      <c r="M671" s="17"/>
      <c r="N671" s="17">
        <v>0.13610413883358999</v>
      </c>
      <c r="O671" s="17">
        <v>0.155613163107863</v>
      </c>
      <c r="P671" s="17">
        <v>0.13796996979009399</v>
      </c>
      <c r="Q671" s="17">
        <v>0.12765449217595601</v>
      </c>
      <c r="R671" s="17">
        <v>0.13298158750435701</v>
      </c>
      <c r="S671" s="17"/>
      <c r="T671" s="17">
        <v>9.7661725986301198E-2</v>
      </c>
      <c r="U671" s="17">
        <v>0.14816738471002999</v>
      </c>
      <c r="V671" s="17"/>
      <c r="W671" s="17">
        <v>9.3889799927766096E-2</v>
      </c>
      <c r="X671" s="17">
        <v>0.14868170518948301</v>
      </c>
      <c r="Y671" s="17"/>
      <c r="Z671" s="17">
        <v>0.114350970645374</v>
      </c>
      <c r="AA671" s="17">
        <v>0.122397160323926</v>
      </c>
      <c r="AB671" s="17">
        <v>9.9671237293073797E-2</v>
      </c>
      <c r="AC671" s="17"/>
      <c r="AD671" s="17">
        <v>9.2631080648005598E-2</v>
      </c>
      <c r="AE671" s="17">
        <v>0.22318806499682201</v>
      </c>
      <c r="AF671" s="17"/>
      <c r="AG671" s="17">
        <v>0.11731246134642399</v>
      </c>
      <c r="AH671" s="17">
        <v>0.10809208341674099</v>
      </c>
      <c r="AI671" s="17">
        <v>0.132255122987157</v>
      </c>
      <c r="AJ671" s="17"/>
      <c r="AK671" s="17">
        <v>9.8219626507894994E-2</v>
      </c>
      <c r="AL671" s="17">
        <v>0.114965734750234</v>
      </c>
      <c r="AM671" s="17">
        <v>0.17412766755020601</v>
      </c>
      <c r="AN671" s="17"/>
      <c r="AO671" s="17">
        <v>0.125227150925666</v>
      </c>
      <c r="AP671" s="17">
        <v>0.12882616523514601</v>
      </c>
      <c r="AQ671" s="17">
        <v>0.11935303464496801</v>
      </c>
      <c r="AR671" s="17"/>
      <c r="AS671" s="17">
        <v>0.168920210877717</v>
      </c>
      <c r="AT671" s="17">
        <v>0.15471909664655101</v>
      </c>
      <c r="AU671" s="17">
        <v>0.211478157291831</v>
      </c>
      <c r="AV671" s="17">
        <v>0.12683926002182999</v>
      </c>
      <c r="AW671" s="17">
        <v>0.14815301922837801</v>
      </c>
      <c r="AX671" s="17">
        <v>0.16196346509809401</v>
      </c>
      <c r="AY671" s="17">
        <v>0.113442909243199</v>
      </c>
      <c r="AZ671" s="17">
        <v>0.119508851849847</v>
      </c>
      <c r="BA671" s="17">
        <v>3.7510737065329501E-2</v>
      </c>
      <c r="BB671" s="17">
        <v>1.8144779919035601E-2</v>
      </c>
      <c r="BC671" s="17">
        <v>8.09362370717297E-2</v>
      </c>
      <c r="BD671" s="17">
        <v>6.8671539977681495E-2</v>
      </c>
      <c r="BE671" s="17">
        <v>0.115745900786889</v>
      </c>
      <c r="BF671" s="17">
        <v>0.27349921743709799</v>
      </c>
      <c r="BG671" s="17">
        <v>0</v>
      </c>
    </row>
    <row r="672" spans="2:59"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row>
    <row r="673" spans="2:59" x14ac:dyDescent="0.35">
      <c r="B673" s="6" t="s">
        <v>311</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row>
    <row r="674" spans="2:59" x14ac:dyDescent="0.35">
      <c r="B674" s="24" t="s">
        <v>86</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row>
    <row r="675" spans="2:59" x14ac:dyDescent="0.35">
      <c r="B675" t="s">
        <v>300</v>
      </c>
      <c r="C675" s="17">
        <v>0.43638669706053701</v>
      </c>
      <c r="D675" s="17">
        <v>0.44151296231149201</v>
      </c>
      <c r="E675" s="17">
        <v>0.43340900874374799</v>
      </c>
      <c r="F675" s="17"/>
      <c r="G675" s="17">
        <v>0.42685784307640101</v>
      </c>
      <c r="H675" s="17">
        <v>0.348610948638234</v>
      </c>
      <c r="I675" s="17">
        <v>0.42758866988010202</v>
      </c>
      <c r="J675" s="17">
        <v>0.40555215576035197</v>
      </c>
      <c r="K675" s="17">
        <v>0.44214227169174602</v>
      </c>
      <c r="L675" s="17">
        <v>0.50117378956186098</v>
      </c>
      <c r="M675" s="17"/>
      <c r="N675" s="17">
        <v>0.46378157805325798</v>
      </c>
      <c r="O675" s="17">
        <v>0.43507092767708599</v>
      </c>
      <c r="P675" s="17">
        <v>0.45436487039835899</v>
      </c>
      <c r="Q675" s="17">
        <v>0.37306082518698502</v>
      </c>
      <c r="R675" s="17">
        <v>0.472173591172386</v>
      </c>
      <c r="S675" s="17"/>
      <c r="T675" s="17">
        <v>0.46157386538045397</v>
      </c>
      <c r="U675" s="17">
        <v>0.43004371824158399</v>
      </c>
      <c r="V675" s="17"/>
      <c r="W675" s="17">
        <v>0.42698990535277098</v>
      </c>
      <c r="X675" s="17">
        <v>0.44905159457428601</v>
      </c>
      <c r="Y675" s="17"/>
      <c r="Z675" s="17">
        <v>0.51952168517191699</v>
      </c>
      <c r="AA675" s="17">
        <v>0.44206596872616699</v>
      </c>
      <c r="AB675" s="17">
        <v>0.379421129375344</v>
      </c>
      <c r="AC675" s="17"/>
      <c r="AD675" s="17">
        <v>0.48261979674834499</v>
      </c>
      <c r="AE675" s="17">
        <v>0.349596702274031</v>
      </c>
      <c r="AF675" s="17"/>
      <c r="AG675" s="17">
        <v>0.35425443153957997</v>
      </c>
      <c r="AH675" s="17">
        <v>0.42705052853873599</v>
      </c>
      <c r="AI675" s="17">
        <v>0.46260958743557301</v>
      </c>
      <c r="AJ675" s="17"/>
      <c r="AK675" s="17">
        <v>0.511676675515924</v>
      </c>
      <c r="AL675" s="17">
        <v>0.449977074633087</v>
      </c>
      <c r="AM675" s="17">
        <v>0.26729905194773701</v>
      </c>
      <c r="AN675" s="17"/>
      <c r="AO675" s="17">
        <v>0.52884141252093197</v>
      </c>
      <c r="AP675" s="17">
        <v>0.45325307182189001</v>
      </c>
      <c r="AQ675" s="17">
        <v>0.41165638145355599</v>
      </c>
      <c r="AR675" s="17"/>
      <c r="AS675" s="17">
        <v>0.38741557105547098</v>
      </c>
      <c r="AT675" s="17">
        <v>0.409246133663342</v>
      </c>
      <c r="AU675" s="17">
        <v>0.35187633916151401</v>
      </c>
      <c r="AV675" s="17">
        <v>0.52656860404233297</v>
      </c>
      <c r="AW675" s="17">
        <v>0.47885753227424099</v>
      </c>
      <c r="AX675" s="17">
        <v>0.43635157191114399</v>
      </c>
      <c r="AY675" s="17">
        <v>0.40719337603964001</v>
      </c>
      <c r="AZ675" s="17">
        <v>0.46035860916445798</v>
      </c>
      <c r="BA675" s="17">
        <v>0.55363795501011903</v>
      </c>
      <c r="BB675" s="17">
        <v>0.51046773155544101</v>
      </c>
      <c r="BC675" s="17">
        <v>0.42193336915132201</v>
      </c>
      <c r="BD675" s="17">
        <v>0.45990164588492699</v>
      </c>
      <c r="BE675" s="17">
        <v>0.17910305448824501</v>
      </c>
      <c r="BF675" s="17">
        <v>0.40567149165027799</v>
      </c>
      <c r="BG675" s="17">
        <v>0.35541079132304398</v>
      </c>
    </row>
    <row r="676" spans="2:59" x14ac:dyDescent="0.35">
      <c r="B676" t="s">
        <v>301</v>
      </c>
      <c r="C676" s="17">
        <v>0.38459266273342002</v>
      </c>
      <c r="D676" s="17">
        <v>0.41662419833271302</v>
      </c>
      <c r="E676" s="17">
        <v>0.352217248445575</v>
      </c>
      <c r="F676" s="17"/>
      <c r="G676" s="17">
        <v>0.38928722574623098</v>
      </c>
      <c r="H676" s="17">
        <v>0.316754773811187</v>
      </c>
      <c r="I676" s="17">
        <v>0.34292035656625902</v>
      </c>
      <c r="J676" s="17">
        <v>0.33612680639891102</v>
      </c>
      <c r="K676" s="17">
        <v>0.47023926996688098</v>
      </c>
      <c r="L676" s="17">
        <v>0.41667921089610899</v>
      </c>
      <c r="M676" s="17"/>
      <c r="N676" s="17">
        <v>0.43532173657690398</v>
      </c>
      <c r="O676" s="17">
        <v>0.38532759290777402</v>
      </c>
      <c r="P676" s="17">
        <v>0.366091637200117</v>
      </c>
      <c r="Q676" s="17">
        <v>0.36120696531000301</v>
      </c>
      <c r="R676" s="17">
        <v>0.34093512357618899</v>
      </c>
      <c r="S676" s="17"/>
      <c r="T676" s="17">
        <v>0.41188673901277201</v>
      </c>
      <c r="U676" s="17">
        <v>0.37771909340145698</v>
      </c>
      <c r="V676" s="17"/>
      <c r="W676" s="17">
        <v>0.39719019357649998</v>
      </c>
      <c r="X676" s="17">
        <v>0.37935647531366301</v>
      </c>
      <c r="Y676" s="17"/>
      <c r="Z676" s="17">
        <v>0.46207550337944298</v>
      </c>
      <c r="AA676" s="17">
        <v>0.41552284775875697</v>
      </c>
      <c r="AB676" s="17">
        <v>0.32868236879399199</v>
      </c>
      <c r="AC676" s="17"/>
      <c r="AD676" s="17">
        <v>0.41598626529500699</v>
      </c>
      <c r="AE676" s="17">
        <v>0.32565976355408599</v>
      </c>
      <c r="AF676" s="17"/>
      <c r="AG676" s="17">
        <v>0.3253585002612</v>
      </c>
      <c r="AH676" s="17">
        <v>0.35800969715655601</v>
      </c>
      <c r="AI676" s="17">
        <v>0.43521093835302899</v>
      </c>
      <c r="AJ676" s="17"/>
      <c r="AK676" s="17">
        <v>0.44577360823080803</v>
      </c>
      <c r="AL676" s="17">
        <v>0.39834507602421998</v>
      </c>
      <c r="AM676" s="17">
        <v>0.256764929132419</v>
      </c>
      <c r="AN676" s="17"/>
      <c r="AO676" s="17">
        <v>0.45006244647063198</v>
      </c>
      <c r="AP676" s="17">
        <v>0.40014454757375001</v>
      </c>
      <c r="AQ676" s="17">
        <v>0.36806821803194301</v>
      </c>
      <c r="AR676" s="17"/>
      <c r="AS676" s="17">
        <v>0.26831631796116001</v>
      </c>
      <c r="AT676" s="17">
        <v>0.31766888918192498</v>
      </c>
      <c r="AU676" s="17">
        <v>0.30263086981169202</v>
      </c>
      <c r="AV676" s="17">
        <v>0.38508327345565002</v>
      </c>
      <c r="AW676" s="17">
        <v>0.48771609167184399</v>
      </c>
      <c r="AX676" s="17">
        <v>0.32634035476657902</v>
      </c>
      <c r="AY676" s="17">
        <v>0.43509330656512502</v>
      </c>
      <c r="AZ676" s="17">
        <v>0.49520368798814102</v>
      </c>
      <c r="BA676" s="17">
        <v>0.46217790491517902</v>
      </c>
      <c r="BB676" s="17">
        <v>0.420162699157761</v>
      </c>
      <c r="BC676" s="17">
        <v>0.41584778105981501</v>
      </c>
      <c r="BD676" s="17">
        <v>0.38447370956180199</v>
      </c>
      <c r="BE676" s="17">
        <v>0.31697341367197102</v>
      </c>
      <c r="BF676" s="17">
        <v>0.26085821831491601</v>
      </c>
      <c r="BG676" s="17">
        <v>0.37930739196828001</v>
      </c>
    </row>
    <row r="677" spans="2:59" x14ac:dyDescent="0.35">
      <c r="B677" t="s">
        <v>302</v>
      </c>
      <c r="C677" s="17">
        <v>0.38313837362691999</v>
      </c>
      <c r="D677" s="17">
        <v>0.36578981799205101</v>
      </c>
      <c r="E677" s="17">
        <v>0.40087846312365299</v>
      </c>
      <c r="F677" s="17"/>
      <c r="G677" s="17">
        <v>0.32831974953310999</v>
      </c>
      <c r="H677" s="17">
        <v>0.37513354730626403</v>
      </c>
      <c r="I677" s="17">
        <v>0.36089713630706499</v>
      </c>
      <c r="J677" s="17">
        <v>0.33674678828441301</v>
      </c>
      <c r="K677" s="17">
        <v>0.44273721545792599</v>
      </c>
      <c r="L677" s="17">
        <v>0.41015567361701299</v>
      </c>
      <c r="M677" s="17"/>
      <c r="N677" s="17">
        <v>0.42996389440955102</v>
      </c>
      <c r="O677" s="17">
        <v>0.35877036906742499</v>
      </c>
      <c r="P677" s="17">
        <v>0.40955025910774401</v>
      </c>
      <c r="Q677" s="17">
        <v>0.33748015788914998</v>
      </c>
      <c r="R677" s="17">
        <v>0.35948700221601698</v>
      </c>
      <c r="S677" s="17"/>
      <c r="T677" s="17">
        <v>0.40107205287296699</v>
      </c>
      <c r="U677" s="17">
        <v>0.37862206809552001</v>
      </c>
      <c r="V677" s="17"/>
      <c r="W677" s="17">
        <v>0.38579802504908101</v>
      </c>
      <c r="X677" s="17">
        <v>0.387782768374896</v>
      </c>
      <c r="Y677" s="17"/>
      <c r="Z677" s="17">
        <v>0.44491241995702502</v>
      </c>
      <c r="AA677" s="17">
        <v>0.40237841758874299</v>
      </c>
      <c r="AB677" s="17">
        <v>0.31540812281185898</v>
      </c>
      <c r="AC677" s="17"/>
      <c r="AD677" s="17">
        <v>0.43916785198573699</v>
      </c>
      <c r="AE677" s="17">
        <v>0.277958358281018</v>
      </c>
      <c r="AF677" s="17"/>
      <c r="AG677" s="17">
        <v>0.322883755214662</v>
      </c>
      <c r="AH677" s="17">
        <v>0.38401784061505401</v>
      </c>
      <c r="AI677" s="17">
        <v>0.403386745845839</v>
      </c>
      <c r="AJ677" s="17"/>
      <c r="AK677" s="17">
        <v>0.44583321055601299</v>
      </c>
      <c r="AL677" s="17">
        <v>0.395151656809408</v>
      </c>
      <c r="AM677" s="17">
        <v>0.24271569154029801</v>
      </c>
      <c r="AN677" s="17"/>
      <c r="AO677" s="17">
        <v>0.44828117472698797</v>
      </c>
      <c r="AP677" s="17">
        <v>0.40185651093798502</v>
      </c>
      <c r="AQ677" s="17">
        <v>0.36020850471617899</v>
      </c>
      <c r="AR677" s="17"/>
      <c r="AS677" s="17">
        <v>0.25407240131540598</v>
      </c>
      <c r="AT677" s="17">
        <v>0.37424510274343997</v>
      </c>
      <c r="AU677" s="17">
        <v>0.41115820878641501</v>
      </c>
      <c r="AV677" s="17">
        <v>0.41323729657493102</v>
      </c>
      <c r="AW677" s="17">
        <v>0.41708685455743899</v>
      </c>
      <c r="AX677" s="17">
        <v>0.30915899854651502</v>
      </c>
      <c r="AY677" s="17">
        <v>0.31053445808829799</v>
      </c>
      <c r="AZ677" s="17">
        <v>0.40199454562310999</v>
      </c>
      <c r="BA677" s="17">
        <v>0.49586943289044999</v>
      </c>
      <c r="BB677" s="17">
        <v>0.45524647083046899</v>
      </c>
      <c r="BC677" s="17">
        <v>0.41322025639839899</v>
      </c>
      <c r="BD677" s="17">
        <v>0.52651436955750397</v>
      </c>
      <c r="BE677" s="17">
        <v>0.27305156386923302</v>
      </c>
      <c r="BF677" s="17">
        <v>0.51664547314851905</v>
      </c>
      <c r="BG677" s="17">
        <v>0.33793792907992098</v>
      </c>
    </row>
    <row r="678" spans="2:59" x14ac:dyDescent="0.35">
      <c r="B678" t="s">
        <v>303</v>
      </c>
      <c r="C678" s="17">
        <v>0.35101597523222799</v>
      </c>
      <c r="D678" s="17">
        <v>0.34567644261785802</v>
      </c>
      <c r="E678" s="17">
        <v>0.357436327404829</v>
      </c>
      <c r="F678" s="17"/>
      <c r="G678" s="17">
        <v>0.34281687125080901</v>
      </c>
      <c r="H678" s="17">
        <v>0.30510721224603199</v>
      </c>
      <c r="I678" s="17">
        <v>0.37421161335127301</v>
      </c>
      <c r="J678" s="17">
        <v>0.23878319901081099</v>
      </c>
      <c r="K678" s="17">
        <v>0.41088557115687702</v>
      </c>
      <c r="L678" s="17">
        <v>0.40174840107648402</v>
      </c>
      <c r="M678" s="17"/>
      <c r="N678" s="17">
        <v>0.35188148573119998</v>
      </c>
      <c r="O678" s="17">
        <v>0.35810777036195601</v>
      </c>
      <c r="P678" s="17">
        <v>0.34853380531724398</v>
      </c>
      <c r="Q678" s="17">
        <v>0.33471545909891098</v>
      </c>
      <c r="R678" s="17">
        <v>0.37515902206343599</v>
      </c>
      <c r="S678" s="17"/>
      <c r="T678" s="17">
        <v>0.36960945063178002</v>
      </c>
      <c r="U678" s="17">
        <v>0.34633351076730401</v>
      </c>
      <c r="V678" s="17"/>
      <c r="W678" s="17">
        <v>0.38907798820831002</v>
      </c>
      <c r="X678" s="17">
        <v>0.329378694032607</v>
      </c>
      <c r="Y678" s="17"/>
      <c r="Z678" s="17">
        <v>0.462515649311315</v>
      </c>
      <c r="AA678" s="17">
        <v>0.31754824851957603</v>
      </c>
      <c r="AB678" s="17">
        <v>0.26768387878497402</v>
      </c>
      <c r="AC678" s="17"/>
      <c r="AD678" s="17">
        <v>0.40304527809076701</v>
      </c>
      <c r="AE678" s="17">
        <v>0.25334519489670698</v>
      </c>
      <c r="AF678" s="17"/>
      <c r="AG678" s="17">
        <v>0.25187971779337798</v>
      </c>
      <c r="AH678" s="17">
        <v>0.332373610085338</v>
      </c>
      <c r="AI678" s="17">
        <v>0.39458047597451201</v>
      </c>
      <c r="AJ678" s="17"/>
      <c r="AK678" s="17">
        <v>0.41250177029087398</v>
      </c>
      <c r="AL678" s="17">
        <v>0.34884393373281503</v>
      </c>
      <c r="AM678" s="17">
        <v>0.28770793033372699</v>
      </c>
      <c r="AN678" s="17"/>
      <c r="AO678" s="17">
        <v>0.37976804456323898</v>
      </c>
      <c r="AP678" s="17">
        <v>0.36570364696105001</v>
      </c>
      <c r="AQ678" s="17">
        <v>0.34174600234984498</v>
      </c>
      <c r="AR678" s="17"/>
      <c r="AS678" s="17">
        <v>0.258669893931811</v>
      </c>
      <c r="AT678" s="17">
        <v>0.36591520304375302</v>
      </c>
      <c r="AU678" s="17">
        <v>0.32599857752160799</v>
      </c>
      <c r="AV678" s="17">
        <v>0.33884139959822801</v>
      </c>
      <c r="AW678" s="17">
        <v>0.427335687873999</v>
      </c>
      <c r="AX678" s="17">
        <v>0.28476700091290402</v>
      </c>
      <c r="AY678" s="17">
        <v>0.31299975559944598</v>
      </c>
      <c r="AZ678" s="17">
        <v>0.366229255671571</v>
      </c>
      <c r="BA678" s="17">
        <v>0.327975793985124</v>
      </c>
      <c r="BB678" s="17">
        <v>0.55513617160172901</v>
      </c>
      <c r="BC678" s="17">
        <v>0.405862903877097</v>
      </c>
      <c r="BD678" s="17">
        <v>0.36563600280943398</v>
      </c>
      <c r="BE678" s="17">
        <v>0.34969683335045798</v>
      </c>
      <c r="BF678" s="17">
        <v>0.32789323681690202</v>
      </c>
      <c r="BG678" s="17">
        <v>0.311776620361222</v>
      </c>
    </row>
    <row r="679" spans="2:59" x14ac:dyDescent="0.35">
      <c r="B679" t="s">
        <v>304</v>
      </c>
      <c r="C679" s="17">
        <v>0.32074137474287001</v>
      </c>
      <c r="D679" s="17">
        <v>0.30673636597374399</v>
      </c>
      <c r="E679" s="17">
        <v>0.33510960715045102</v>
      </c>
      <c r="F679" s="17"/>
      <c r="G679" s="17">
        <v>0.240528093317318</v>
      </c>
      <c r="H679" s="17">
        <v>0.25414091061925698</v>
      </c>
      <c r="I679" s="17">
        <v>0.29326950628409898</v>
      </c>
      <c r="J679" s="17">
        <v>0.26955069937874399</v>
      </c>
      <c r="K679" s="17">
        <v>0.297974263618694</v>
      </c>
      <c r="L679" s="17">
        <v>0.43869910886928298</v>
      </c>
      <c r="M679" s="17"/>
      <c r="N679" s="17">
        <v>0.349016292705642</v>
      </c>
      <c r="O679" s="17">
        <v>0.34172507903947402</v>
      </c>
      <c r="P679" s="17">
        <v>0.28326078561944601</v>
      </c>
      <c r="Q679" s="17">
        <v>0.31539467467829302</v>
      </c>
      <c r="R679" s="17">
        <v>0.292698518667175</v>
      </c>
      <c r="S679" s="17"/>
      <c r="T679" s="17">
        <v>0.328016194940636</v>
      </c>
      <c r="U679" s="17">
        <v>0.31890932955859103</v>
      </c>
      <c r="V679" s="17"/>
      <c r="W679" s="17">
        <v>0.29672719940207398</v>
      </c>
      <c r="X679" s="17">
        <v>0.327497437146549</v>
      </c>
      <c r="Y679" s="17"/>
      <c r="Z679" s="17">
        <v>0.24610533118706801</v>
      </c>
      <c r="AA679" s="17">
        <v>0.33954289223259498</v>
      </c>
      <c r="AB679" s="17">
        <v>0.41786216399308002</v>
      </c>
      <c r="AC679" s="17"/>
      <c r="AD679" s="17">
        <v>0.31366601538065098</v>
      </c>
      <c r="AE679" s="17">
        <v>0.33402342605039997</v>
      </c>
      <c r="AF679" s="17"/>
      <c r="AG679" s="17">
        <v>0.41969414752546502</v>
      </c>
      <c r="AH679" s="17">
        <v>0.37486494101801798</v>
      </c>
      <c r="AI679" s="17">
        <v>0.26089741486941298</v>
      </c>
      <c r="AJ679" s="17"/>
      <c r="AK679" s="17">
        <v>0.33123573360967801</v>
      </c>
      <c r="AL679" s="17">
        <v>0.32575301403076901</v>
      </c>
      <c r="AM679" s="17">
        <v>0.315077977770369</v>
      </c>
      <c r="AN679" s="17"/>
      <c r="AO679" s="17">
        <v>0.32561873335045399</v>
      </c>
      <c r="AP679" s="17">
        <v>0.35450456814537701</v>
      </c>
      <c r="AQ679" s="17">
        <v>0.28048771309874698</v>
      </c>
      <c r="AR679" s="17"/>
      <c r="AS679" s="17">
        <v>0.30780442676768599</v>
      </c>
      <c r="AT679" s="17">
        <v>0.24489760855739001</v>
      </c>
      <c r="AU679" s="17">
        <v>0.31644170763396101</v>
      </c>
      <c r="AV679" s="17">
        <v>0.32853564557763298</v>
      </c>
      <c r="AW679" s="17">
        <v>0.32543035028848499</v>
      </c>
      <c r="AX679" s="17">
        <v>0.23825564489784301</v>
      </c>
      <c r="AY679" s="17">
        <v>0.351974737038178</v>
      </c>
      <c r="AZ679" s="17">
        <v>0.42674031346489</v>
      </c>
      <c r="BA679" s="17">
        <v>0.49840837115545</v>
      </c>
      <c r="BB679" s="17">
        <v>0.36344688462403901</v>
      </c>
      <c r="BC679" s="17">
        <v>0.29515621174330098</v>
      </c>
      <c r="BD679" s="17">
        <v>0.37750653886442298</v>
      </c>
      <c r="BE679" s="17">
        <v>0.32141730543131602</v>
      </c>
      <c r="BF679" s="17">
        <v>0.19691346678329799</v>
      </c>
      <c r="BG679" s="17">
        <v>0.33920314674928598</v>
      </c>
    </row>
    <row r="680" spans="2:59" x14ac:dyDescent="0.35">
      <c r="B680" t="s">
        <v>305</v>
      </c>
      <c r="C680" s="17">
        <v>0.29557274641211401</v>
      </c>
      <c r="D680" s="17">
        <v>0.287182107606332</v>
      </c>
      <c r="E680" s="17">
        <v>0.30460703793653998</v>
      </c>
      <c r="F680" s="17"/>
      <c r="G680" s="17">
        <v>0.27471949397931</v>
      </c>
      <c r="H680" s="17">
        <v>0.229113547746714</v>
      </c>
      <c r="I680" s="17">
        <v>0.31695201412309598</v>
      </c>
      <c r="J680" s="17">
        <v>0.27512052768603201</v>
      </c>
      <c r="K680" s="17">
        <v>0.29207636184946201</v>
      </c>
      <c r="L680" s="17">
        <v>0.33643041455050399</v>
      </c>
      <c r="M680" s="17"/>
      <c r="N680" s="17">
        <v>0.402709912447475</v>
      </c>
      <c r="O680" s="17">
        <v>0.26897915950742302</v>
      </c>
      <c r="P680" s="17">
        <v>0.22064308290103099</v>
      </c>
      <c r="Q680" s="17">
        <v>0.28571562272937301</v>
      </c>
      <c r="R680" s="17">
        <v>0.23591466716648801</v>
      </c>
      <c r="S680" s="17"/>
      <c r="T680" s="17">
        <v>0.283874389780781</v>
      </c>
      <c r="U680" s="17">
        <v>0.29851878732416098</v>
      </c>
      <c r="V680" s="17"/>
      <c r="W680" s="17">
        <v>0.29641583138079403</v>
      </c>
      <c r="X680" s="17">
        <v>0.30314481176846497</v>
      </c>
      <c r="Y680" s="17"/>
      <c r="Z680" s="17">
        <v>0.218757664989296</v>
      </c>
      <c r="AA680" s="17">
        <v>0.26929828813089302</v>
      </c>
      <c r="AB680" s="17">
        <v>0.38388895530235401</v>
      </c>
      <c r="AC680" s="17"/>
      <c r="AD680" s="17">
        <v>0.280188772351742</v>
      </c>
      <c r="AE680" s="17">
        <v>0.32445194848836001</v>
      </c>
      <c r="AF680" s="17"/>
      <c r="AG680" s="17">
        <v>0.46889667113695899</v>
      </c>
      <c r="AH680" s="17">
        <v>0.29931327564941901</v>
      </c>
      <c r="AI680" s="17">
        <v>0.25667674685286901</v>
      </c>
      <c r="AJ680" s="17"/>
      <c r="AK680" s="17">
        <v>0.24945832324441999</v>
      </c>
      <c r="AL680" s="17">
        <v>0.30071333603171602</v>
      </c>
      <c r="AM680" s="17">
        <v>0.38316265249451797</v>
      </c>
      <c r="AN680" s="17"/>
      <c r="AO680" s="17">
        <v>0.37028922099036898</v>
      </c>
      <c r="AP680" s="17">
        <v>0.28737783982962101</v>
      </c>
      <c r="AQ680" s="17">
        <v>0.30105528735629</v>
      </c>
      <c r="AR680" s="17"/>
      <c r="AS680" s="17">
        <v>0.31247627427319802</v>
      </c>
      <c r="AT680" s="17">
        <v>0.23137098417183499</v>
      </c>
      <c r="AU680" s="17">
        <v>0.29763121401693399</v>
      </c>
      <c r="AV680" s="17">
        <v>0.26201224502473403</v>
      </c>
      <c r="AW680" s="17">
        <v>0.36699862275470901</v>
      </c>
      <c r="AX680" s="17">
        <v>0.28343821489605597</v>
      </c>
      <c r="AY680" s="17">
        <v>0.24050728439479399</v>
      </c>
      <c r="AZ680" s="17">
        <v>0.35292063243298999</v>
      </c>
      <c r="BA680" s="17">
        <v>0.30885026328725002</v>
      </c>
      <c r="BB680" s="17">
        <v>0.36713735934873598</v>
      </c>
      <c r="BC680" s="17">
        <v>0.29924491269458098</v>
      </c>
      <c r="BD680" s="17">
        <v>0.333942055058008</v>
      </c>
      <c r="BE680" s="17">
        <v>0.44557099288799901</v>
      </c>
      <c r="BF680" s="17">
        <v>6.3626606547180803E-2</v>
      </c>
      <c r="BG680" s="17">
        <v>0.38161664662170203</v>
      </c>
    </row>
    <row r="681" spans="2:59" x14ac:dyDescent="0.35">
      <c r="B681" t="s">
        <v>306</v>
      </c>
      <c r="C681" s="17">
        <v>0.27605156052480501</v>
      </c>
      <c r="D681" s="17">
        <v>0.30120349531101298</v>
      </c>
      <c r="E681" s="17">
        <v>0.25375774766293502</v>
      </c>
      <c r="F681" s="17"/>
      <c r="G681" s="17">
        <v>0.27872368734707498</v>
      </c>
      <c r="H681" s="17">
        <v>0.23174345909590999</v>
      </c>
      <c r="I681" s="17">
        <v>0.24778143976597999</v>
      </c>
      <c r="J681" s="17">
        <v>0.18659535690058601</v>
      </c>
      <c r="K681" s="17">
        <v>0.289620493872493</v>
      </c>
      <c r="L681" s="17">
        <v>0.36351373983060098</v>
      </c>
      <c r="M681" s="17"/>
      <c r="N681" s="17">
        <v>0.308990575791869</v>
      </c>
      <c r="O681" s="17">
        <v>0.273567859393826</v>
      </c>
      <c r="P681" s="17">
        <v>0.25023239365730598</v>
      </c>
      <c r="Q681" s="17">
        <v>0.26202316255611502</v>
      </c>
      <c r="R681" s="17">
        <v>0.27583455963792802</v>
      </c>
      <c r="S681" s="17"/>
      <c r="T681" s="17">
        <v>0.29104082513402502</v>
      </c>
      <c r="U681" s="17">
        <v>0.27227675794595502</v>
      </c>
      <c r="V681" s="17"/>
      <c r="W681" s="17">
        <v>0.27751462453403503</v>
      </c>
      <c r="X681" s="17">
        <v>0.28691532616655802</v>
      </c>
      <c r="Y681" s="17"/>
      <c r="Z681" s="17">
        <v>0.34406996366883302</v>
      </c>
      <c r="AA681" s="17">
        <v>0.24047436328937799</v>
      </c>
      <c r="AB681" s="17">
        <v>0.25534414747026801</v>
      </c>
      <c r="AC681" s="17"/>
      <c r="AD681" s="17">
        <v>0.315039112527986</v>
      </c>
      <c r="AE681" s="17">
        <v>0.20286309905578201</v>
      </c>
      <c r="AF681" s="17"/>
      <c r="AG681" s="17">
        <v>0.26160035893696099</v>
      </c>
      <c r="AH681" s="17">
        <v>0.25842378254047699</v>
      </c>
      <c r="AI681" s="17">
        <v>0.29915048344235901</v>
      </c>
      <c r="AJ681" s="17"/>
      <c r="AK681" s="17">
        <v>0.32125398267122102</v>
      </c>
      <c r="AL681" s="17">
        <v>0.289458832172311</v>
      </c>
      <c r="AM681" s="17">
        <v>0.166578037660494</v>
      </c>
      <c r="AN681" s="17"/>
      <c r="AO681" s="17">
        <v>0.443717558354426</v>
      </c>
      <c r="AP681" s="17">
        <v>0.28567744856087501</v>
      </c>
      <c r="AQ681" s="17">
        <v>0.252292589192955</v>
      </c>
      <c r="AR681" s="17"/>
      <c r="AS681" s="17">
        <v>0.16392556160823199</v>
      </c>
      <c r="AT681" s="17">
        <v>0.200293937499501</v>
      </c>
      <c r="AU681" s="17">
        <v>0.25970889920552198</v>
      </c>
      <c r="AV681" s="17">
        <v>0.29541402675210199</v>
      </c>
      <c r="AW681" s="17">
        <v>0.30098768687640898</v>
      </c>
      <c r="AX681" s="17">
        <v>0.24442005229414099</v>
      </c>
      <c r="AY681" s="17">
        <v>0.23063532456479099</v>
      </c>
      <c r="AZ681" s="17">
        <v>0.351885064143729</v>
      </c>
      <c r="BA681" s="17">
        <v>0.34088629151910899</v>
      </c>
      <c r="BB681" s="17">
        <v>0.34855616618510399</v>
      </c>
      <c r="BC681" s="17">
        <v>0.31570603746067</v>
      </c>
      <c r="BD681" s="17">
        <v>0.44079557661414398</v>
      </c>
      <c r="BE681" s="17">
        <v>0.37609602041461099</v>
      </c>
      <c r="BF681" s="17">
        <v>0.137716429531304</v>
      </c>
      <c r="BG681" s="17">
        <v>0.30056893021528602</v>
      </c>
    </row>
    <row r="682" spans="2:59" x14ac:dyDescent="0.35">
      <c r="B682" t="s">
        <v>307</v>
      </c>
      <c r="C682" s="17">
        <v>0.203058813714213</v>
      </c>
      <c r="D682" s="17">
        <v>0.21582630016821799</v>
      </c>
      <c r="E682" s="17">
        <v>0.189941489045517</v>
      </c>
      <c r="F682" s="17"/>
      <c r="G682" s="17">
        <v>0.20114007074398399</v>
      </c>
      <c r="H682" s="17">
        <v>0.21684584700221499</v>
      </c>
      <c r="I682" s="17">
        <v>0.15803631502700799</v>
      </c>
      <c r="J682" s="17">
        <v>0.17900340098781201</v>
      </c>
      <c r="K682" s="17">
        <v>0.20137183075847301</v>
      </c>
      <c r="L682" s="17">
        <v>0.239246468376069</v>
      </c>
      <c r="M682" s="17"/>
      <c r="N682" s="17">
        <v>0.193511544984282</v>
      </c>
      <c r="O682" s="17">
        <v>0.24699167613188699</v>
      </c>
      <c r="P682" s="17">
        <v>0.20675378781081499</v>
      </c>
      <c r="Q682" s="17">
        <v>0.15076261841886399</v>
      </c>
      <c r="R682" s="17">
        <v>0.25155236376540901</v>
      </c>
      <c r="S682" s="17"/>
      <c r="T682" s="17">
        <v>0.23427908089337399</v>
      </c>
      <c r="U682" s="17">
        <v>0.195196497040732</v>
      </c>
      <c r="V682" s="17"/>
      <c r="W682" s="17">
        <v>0.22259878441242201</v>
      </c>
      <c r="X682" s="17">
        <v>0.19496555873202101</v>
      </c>
      <c r="Y682" s="17"/>
      <c r="Z682" s="17">
        <v>0.27510798184354102</v>
      </c>
      <c r="AA682" s="17">
        <v>0.15677017595370801</v>
      </c>
      <c r="AB682" s="17">
        <v>0.158313271072548</v>
      </c>
      <c r="AC682" s="17"/>
      <c r="AD682" s="17">
        <v>0.22741743286180599</v>
      </c>
      <c r="AE682" s="17">
        <v>0.15733217104691299</v>
      </c>
      <c r="AF682" s="17"/>
      <c r="AG682" s="17">
        <v>0.17271845380659501</v>
      </c>
      <c r="AH682" s="17">
        <v>0.169820208145924</v>
      </c>
      <c r="AI682" s="17">
        <v>0.245061473166998</v>
      </c>
      <c r="AJ682" s="17"/>
      <c r="AK682" s="17">
        <v>0.25242832176542701</v>
      </c>
      <c r="AL682" s="17">
        <v>0.20174858005023599</v>
      </c>
      <c r="AM682" s="17">
        <v>0.14432624634748101</v>
      </c>
      <c r="AN682" s="17"/>
      <c r="AO682" s="17">
        <v>0.28098883254321</v>
      </c>
      <c r="AP682" s="17">
        <v>0.20757882725665999</v>
      </c>
      <c r="AQ682" s="17">
        <v>0.18681022992501101</v>
      </c>
      <c r="AR682" s="17"/>
      <c r="AS682" s="17">
        <v>0.18505014305748799</v>
      </c>
      <c r="AT682" s="17">
        <v>0.20287051427946501</v>
      </c>
      <c r="AU682" s="17">
        <v>0.187881901076175</v>
      </c>
      <c r="AV682" s="17">
        <v>0.19479649693175999</v>
      </c>
      <c r="AW682" s="17">
        <v>0.26267500065652799</v>
      </c>
      <c r="AX682" s="17">
        <v>0.155365619760159</v>
      </c>
      <c r="AY682" s="17">
        <v>0.17939518661829201</v>
      </c>
      <c r="AZ682" s="17">
        <v>0.19370320266111399</v>
      </c>
      <c r="BA682" s="17">
        <v>0.30111892459720202</v>
      </c>
      <c r="BB682" s="17">
        <v>0.16046304950794199</v>
      </c>
      <c r="BC682" s="17">
        <v>0.26513793895301002</v>
      </c>
      <c r="BD682" s="17">
        <v>0.23952188287964399</v>
      </c>
      <c r="BE682" s="17">
        <v>8.9460178550787306E-2</v>
      </c>
      <c r="BF682" s="17">
        <v>0.1720036814774</v>
      </c>
      <c r="BG682" s="17">
        <v>0.11131179912092599</v>
      </c>
    </row>
    <row r="683" spans="2:59" x14ac:dyDescent="0.35">
      <c r="B683" t="s">
        <v>308</v>
      </c>
      <c r="C683" s="17">
        <v>0.200399423492368</v>
      </c>
      <c r="D683" s="17">
        <v>0.24833470695002299</v>
      </c>
      <c r="E683" s="17">
        <v>0.15656936201058699</v>
      </c>
      <c r="F683" s="17"/>
      <c r="G683" s="17">
        <v>0.180431312839748</v>
      </c>
      <c r="H683" s="17">
        <v>0.20630445205953701</v>
      </c>
      <c r="I683" s="17">
        <v>0.18868723238842899</v>
      </c>
      <c r="J683" s="17">
        <v>0.14157498705046501</v>
      </c>
      <c r="K683" s="17">
        <v>0.21856659220756899</v>
      </c>
      <c r="L683" s="17">
        <v>0.239173114810938</v>
      </c>
      <c r="M683" s="17"/>
      <c r="N683" s="17">
        <v>0.23114342776786401</v>
      </c>
      <c r="O683" s="17">
        <v>0.163461329056941</v>
      </c>
      <c r="P683" s="17">
        <v>0.24841810559493199</v>
      </c>
      <c r="Q683" s="17">
        <v>0.15668378046697201</v>
      </c>
      <c r="R683" s="17">
        <v>0.19564117458692601</v>
      </c>
      <c r="S683" s="17"/>
      <c r="T683" s="17">
        <v>0.20077630571774699</v>
      </c>
      <c r="U683" s="17">
        <v>0.20030451183169801</v>
      </c>
      <c r="V683" s="17"/>
      <c r="W683" s="17">
        <v>0.21828439332705599</v>
      </c>
      <c r="X683" s="17">
        <v>0.19595853986721701</v>
      </c>
      <c r="Y683" s="17"/>
      <c r="Z683" s="17">
        <v>0.23044411266374101</v>
      </c>
      <c r="AA683" s="17">
        <v>0.21085645756504801</v>
      </c>
      <c r="AB683" s="17">
        <v>0.197919700075605</v>
      </c>
      <c r="AC683" s="17"/>
      <c r="AD683" s="17">
        <v>0.21881394596565201</v>
      </c>
      <c r="AE683" s="17">
        <v>0.165831195961786</v>
      </c>
      <c r="AF683" s="17"/>
      <c r="AG683" s="17">
        <v>0.29385447081413102</v>
      </c>
      <c r="AH683" s="17">
        <v>0.18695036426275</v>
      </c>
      <c r="AI683" s="17">
        <v>0.198425810984103</v>
      </c>
      <c r="AJ683" s="17"/>
      <c r="AK683" s="17">
        <v>0.25881067927621798</v>
      </c>
      <c r="AL683" s="17">
        <v>0.19766743979104501</v>
      </c>
      <c r="AM683" s="17">
        <v>0.142060132312337</v>
      </c>
      <c r="AN683" s="17"/>
      <c r="AO683" s="17">
        <v>0.28619485599463101</v>
      </c>
      <c r="AP683" s="17">
        <v>0.208860126565347</v>
      </c>
      <c r="AQ683" s="17">
        <v>0.18394953120822199</v>
      </c>
      <c r="AR683" s="17"/>
      <c r="AS683" s="17">
        <v>0.184474941370249</v>
      </c>
      <c r="AT683" s="17">
        <v>0.152564352908204</v>
      </c>
      <c r="AU683" s="17">
        <v>0.274754278190741</v>
      </c>
      <c r="AV683" s="17">
        <v>0.189910155769487</v>
      </c>
      <c r="AW683" s="17">
        <v>0.22042291068625899</v>
      </c>
      <c r="AX683" s="17">
        <v>0.17203740433105999</v>
      </c>
      <c r="AY683" s="17">
        <v>0.17867411756120899</v>
      </c>
      <c r="AZ683" s="17">
        <v>0.18489917154245999</v>
      </c>
      <c r="BA683" s="17">
        <v>0.25917634971224701</v>
      </c>
      <c r="BB683" s="17">
        <v>0.26678655767144399</v>
      </c>
      <c r="BC683" s="17">
        <v>0.21369182120369301</v>
      </c>
      <c r="BD683" s="17">
        <v>0.25856922094645302</v>
      </c>
      <c r="BE683" s="17">
        <v>0.130714631725877</v>
      </c>
      <c r="BF683" s="17">
        <v>0.144323781511731</v>
      </c>
      <c r="BG683" s="17">
        <v>0.12446247808220499</v>
      </c>
    </row>
    <row r="684" spans="2:59" x14ac:dyDescent="0.35">
      <c r="B684" t="s">
        <v>309</v>
      </c>
      <c r="C684" s="17">
        <v>0.185139806120481</v>
      </c>
      <c r="D684" s="17">
        <v>0.20771565278575699</v>
      </c>
      <c r="E684" s="17">
        <v>0.16487128870328099</v>
      </c>
      <c r="F684" s="17"/>
      <c r="G684" s="17">
        <v>0.24160608851266799</v>
      </c>
      <c r="H684" s="17">
        <v>0.21001123654293499</v>
      </c>
      <c r="I684" s="17">
        <v>0.165909926735545</v>
      </c>
      <c r="J684" s="17">
        <v>0.124510355594429</v>
      </c>
      <c r="K684" s="17">
        <v>0.16111175110275899</v>
      </c>
      <c r="L684" s="17">
        <v>0.223898761199359</v>
      </c>
      <c r="M684" s="17"/>
      <c r="N684" s="17">
        <v>0.18013465618889701</v>
      </c>
      <c r="O684" s="17">
        <v>0.17573728921443399</v>
      </c>
      <c r="P684" s="17">
        <v>0.23045023831341499</v>
      </c>
      <c r="Q684" s="17">
        <v>0.14987776729806099</v>
      </c>
      <c r="R684" s="17">
        <v>0.206362868636081</v>
      </c>
      <c r="S684" s="17"/>
      <c r="T684" s="17">
        <v>0.23065529511034999</v>
      </c>
      <c r="U684" s="17">
        <v>0.17367747026239699</v>
      </c>
      <c r="V684" s="17"/>
      <c r="W684" s="17">
        <v>0.19779063623537799</v>
      </c>
      <c r="X684" s="17">
        <v>0.175565537520324</v>
      </c>
      <c r="Y684" s="17"/>
      <c r="Z684" s="17">
        <v>0.17707313489183499</v>
      </c>
      <c r="AA684" s="17">
        <v>0.192448025755907</v>
      </c>
      <c r="AB684" s="17">
        <v>0.199083268457276</v>
      </c>
      <c r="AC684" s="17"/>
      <c r="AD684" s="17">
        <v>0.193177878775141</v>
      </c>
      <c r="AE684" s="17">
        <v>0.170050524015188</v>
      </c>
      <c r="AF684" s="17"/>
      <c r="AG684" s="17">
        <v>0.273557931099915</v>
      </c>
      <c r="AH684" s="17">
        <v>0.20950517278860301</v>
      </c>
      <c r="AI684" s="17">
        <v>0.14173335775096099</v>
      </c>
      <c r="AJ684" s="17"/>
      <c r="AK684" s="17">
        <v>0.239846784322467</v>
      </c>
      <c r="AL684" s="17">
        <v>0.15995625831403901</v>
      </c>
      <c r="AM684" s="17">
        <v>0.18031775855882601</v>
      </c>
      <c r="AN684" s="17"/>
      <c r="AO684" s="17">
        <v>0.322510165557227</v>
      </c>
      <c r="AP684" s="17">
        <v>0.18882781064241599</v>
      </c>
      <c r="AQ684" s="17">
        <v>0.16634806561418999</v>
      </c>
      <c r="AR684" s="17"/>
      <c r="AS684" s="17">
        <v>0.10844904205276</v>
      </c>
      <c r="AT684" s="17">
        <v>0.13563910682892599</v>
      </c>
      <c r="AU684" s="17">
        <v>0.21539303099549001</v>
      </c>
      <c r="AV684" s="17">
        <v>0.136511139792552</v>
      </c>
      <c r="AW684" s="17">
        <v>0.20856034908759399</v>
      </c>
      <c r="AX684" s="17">
        <v>0.21677014321004201</v>
      </c>
      <c r="AY684" s="17">
        <v>0.22115870306993399</v>
      </c>
      <c r="AZ684" s="17">
        <v>0.103994873156475</v>
      </c>
      <c r="BA684" s="17">
        <v>0.191230084457963</v>
      </c>
      <c r="BB684" s="17">
        <v>0.191675013306813</v>
      </c>
      <c r="BC684" s="17">
        <v>0.32487433545283201</v>
      </c>
      <c r="BD684" s="17">
        <v>0.29773266612756899</v>
      </c>
      <c r="BE684" s="17">
        <v>0.40443059541579901</v>
      </c>
      <c r="BF684" s="17">
        <v>0.45979047823878899</v>
      </c>
      <c r="BG684" s="17">
        <v>0.14485325884313</v>
      </c>
    </row>
    <row r="685" spans="2:59" x14ac:dyDescent="0.35">
      <c r="B685" t="s">
        <v>310</v>
      </c>
      <c r="C685" s="17">
        <v>0.15432266611415699</v>
      </c>
      <c r="D685" s="17">
        <v>0.165744942935797</v>
      </c>
      <c r="E685" s="17">
        <v>0.144317658677696</v>
      </c>
      <c r="F685" s="17"/>
      <c r="G685" s="17">
        <v>0.179155899426691</v>
      </c>
      <c r="H685" s="17">
        <v>0.16727674683926799</v>
      </c>
      <c r="I685" s="17">
        <v>0.17594020418110101</v>
      </c>
      <c r="J685" s="17">
        <v>0.106062225924797</v>
      </c>
      <c r="K685" s="17">
        <v>0.15545302759502</v>
      </c>
      <c r="L685" s="17">
        <v>0.16184488366724301</v>
      </c>
      <c r="M685" s="17"/>
      <c r="N685" s="17">
        <v>0.15439336359145001</v>
      </c>
      <c r="O685" s="17">
        <v>0.15545749898219899</v>
      </c>
      <c r="P685" s="17">
        <v>0.176925664265283</v>
      </c>
      <c r="Q685" s="17">
        <v>0.123008520777313</v>
      </c>
      <c r="R685" s="17">
        <v>0.17712134887079201</v>
      </c>
      <c r="S685" s="17"/>
      <c r="T685" s="17">
        <v>0.159189530738306</v>
      </c>
      <c r="U685" s="17">
        <v>0.15309702538973799</v>
      </c>
      <c r="V685" s="17"/>
      <c r="W685" s="17">
        <v>0.145482598943981</v>
      </c>
      <c r="X685" s="17">
        <v>0.15092959462307001</v>
      </c>
      <c r="Y685" s="17"/>
      <c r="Z685" s="17">
        <v>7.7862640220457205E-2</v>
      </c>
      <c r="AA685" s="17">
        <v>0.154631289214582</v>
      </c>
      <c r="AB685" s="17">
        <v>0.22284082208163999</v>
      </c>
      <c r="AC685" s="17"/>
      <c r="AD685" s="17">
        <v>0.132994643342603</v>
      </c>
      <c r="AE685" s="17">
        <v>0.19436019328947199</v>
      </c>
      <c r="AF685" s="17"/>
      <c r="AG685" s="17">
        <v>0.37460956429866898</v>
      </c>
      <c r="AH685" s="17">
        <v>0.183907367184485</v>
      </c>
      <c r="AI685" s="17">
        <v>7.15498353395113E-2</v>
      </c>
      <c r="AJ685" s="17"/>
      <c r="AK685" s="17">
        <v>0.17754379829904501</v>
      </c>
      <c r="AL685" s="17">
        <v>0.13568661845816801</v>
      </c>
      <c r="AM685" s="17">
        <v>0.17030268302916701</v>
      </c>
      <c r="AN685" s="17"/>
      <c r="AO685" s="17">
        <v>0.176786134285911</v>
      </c>
      <c r="AP685" s="17">
        <v>0.16247660504872899</v>
      </c>
      <c r="AQ685" s="17">
        <v>0.13640664419757301</v>
      </c>
      <c r="AR685" s="17"/>
      <c r="AS685" s="17">
        <v>0.13024508845175001</v>
      </c>
      <c r="AT685" s="17">
        <v>0.20151432325754701</v>
      </c>
      <c r="AU685" s="17">
        <v>0.12639936365946999</v>
      </c>
      <c r="AV685" s="17">
        <v>0.134583400311411</v>
      </c>
      <c r="AW685" s="17">
        <v>0.16222137521261401</v>
      </c>
      <c r="AX685" s="17">
        <v>0.16840099979919901</v>
      </c>
      <c r="AY685" s="17">
        <v>0.118486173218092</v>
      </c>
      <c r="AZ685" s="17">
        <v>0.13570281064968301</v>
      </c>
      <c r="BA685" s="17">
        <v>0.226114434886004</v>
      </c>
      <c r="BB685" s="17">
        <v>0.15660646655352101</v>
      </c>
      <c r="BC685" s="17">
        <v>0.11054827824315699</v>
      </c>
      <c r="BD685" s="17">
        <v>0.27293615354574802</v>
      </c>
      <c r="BE685" s="17">
        <v>0.25007516920015599</v>
      </c>
      <c r="BF685" s="17">
        <v>0.31349325000522199</v>
      </c>
      <c r="BG685" s="17">
        <v>0.208889487297444</v>
      </c>
    </row>
    <row r="686" spans="2:59" x14ac:dyDescent="0.35">
      <c r="B686" t="s">
        <v>133</v>
      </c>
      <c r="C686" s="17">
        <v>6.5670791074462595E-2</v>
      </c>
      <c r="D686" s="17">
        <v>4.6186158193502899E-2</v>
      </c>
      <c r="E686" s="17">
        <v>8.4092891536444406E-2</v>
      </c>
      <c r="F686" s="17"/>
      <c r="G686" s="17">
        <v>7.6687700835854397E-2</v>
      </c>
      <c r="H686" s="17">
        <v>8.7119958202864903E-2</v>
      </c>
      <c r="I686" s="17">
        <v>6.2644983476458097E-2</v>
      </c>
      <c r="J686" s="17">
        <v>7.0272740164288999E-2</v>
      </c>
      <c r="K686" s="17">
        <v>7.9356641506627204E-2</v>
      </c>
      <c r="L686" s="17">
        <v>4.2739834082098999E-2</v>
      </c>
      <c r="M686" s="17"/>
      <c r="N686" s="17">
        <v>4.8706452430060797E-2</v>
      </c>
      <c r="O686" s="17">
        <v>8.5132214522397096E-2</v>
      </c>
      <c r="P686" s="17">
        <v>4.0078306514677003E-2</v>
      </c>
      <c r="Q686" s="17">
        <v>7.5021211196940898E-2</v>
      </c>
      <c r="R686" s="17">
        <v>9.9600126099996703E-2</v>
      </c>
      <c r="S686" s="17"/>
      <c r="T686" s="17">
        <v>3.7984322934600002E-2</v>
      </c>
      <c r="U686" s="17">
        <v>7.2643177916530702E-2</v>
      </c>
      <c r="V686" s="17"/>
      <c r="W686" s="17">
        <v>3.8601571220003003E-2</v>
      </c>
      <c r="X686" s="17">
        <v>8.2147670803185802E-2</v>
      </c>
      <c r="Y686" s="17"/>
      <c r="Z686" s="17">
        <v>5.4152736964417802E-2</v>
      </c>
      <c r="AA686" s="17">
        <v>5.4726045556109701E-2</v>
      </c>
      <c r="AB686" s="17">
        <v>3.8972610448309797E-2</v>
      </c>
      <c r="AC686" s="17"/>
      <c r="AD686" s="17">
        <v>3.02150713797677E-2</v>
      </c>
      <c r="AE686" s="17">
        <v>0.13222920373191599</v>
      </c>
      <c r="AF686" s="17"/>
      <c r="AG686" s="17">
        <v>4.1191829988418702E-3</v>
      </c>
      <c r="AH686" s="17">
        <v>4.9292352726102599E-2</v>
      </c>
      <c r="AI686" s="17">
        <v>7.16836880729603E-2</v>
      </c>
      <c r="AJ686" s="17"/>
      <c r="AK686" s="17">
        <v>2.4585577038340401E-2</v>
      </c>
      <c r="AL686" s="17">
        <v>4.71607463624737E-2</v>
      </c>
      <c r="AM686" s="17">
        <v>0.128025210529844</v>
      </c>
      <c r="AN686" s="17"/>
      <c r="AO686" s="17">
        <v>3.5175245281859703E-2</v>
      </c>
      <c r="AP686" s="17">
        <v>4.1695277143565503E-2</v>
      </c>
      <c r="AQ686" s="17">
        <v>7.9543392920706502E-2</v>
      </c>
      <c r="AR686" s="17"/>
      <c r="AS686" s="17">
        <v>0.114814118095903</v>
      </c>
      <c r="AT686" s="17">
        <v>6.90549567601738E-2</v>
      </c>
      <c r="AU686" s="17">
        <v>9.59687953443987E-2</v>
      </c>
      <c r="AV686" s="17">
        <v>4.5651752953848899E-2</v>
      </c>
      <c r="AW686" s="17">
        <v>3.9834047250560903E-2</v>
      </c>
      <c r="AX686" s="17">
        <v>7.1989685299532105E-2</v>
      </c>
      <c r="AY686" s="17">
        <v>5.3238568186789098E-2</v>
      </c>
      <c r="AZ686" s="17">
        <v>3.3444460688580598E-2</v>
      </c>
      <c r="BA686" s="17">
        <v>2.6158000104194699E-2</v>
      </c>
      <c r="BB686" s="17">
        <v>5.5742809297459096E-3</v>
      </c>
      <c r="BC686" s="17">
        <v>0</v>
      </c>
      <c r="BD686" s="17">
        <v>2.1220671961269401E-2</v>
      </c>
      <c r="BE686" s="17">
        <v>0</v>
      </c>
      <c r="BF686" s="17">
        <v>3.6527915111302503E-2</v>
      </c>
      <c r="BG686" s="17">
        <v>5.2234488843420399E-2</v>
      </c>
    </row>
    <row r="687" spans="2:59" x14ac:dyDescent="0.35">
      <c r="B687" t="s">
        <v>248</v>
      </c>
      <c r="C687" s="17">
        <v>4.3151458783438701E-3</v>
      </c>
      <c r="D687" s="17">
        <v>3.3990458334714098E-3</v>
      </c>
      <c r="E687" s="17">
        <v>5.1863465839715097E-3</v>
      </c>
      <c r="F687" s="17"/>
      <c r="G687" s="17">
        <v>0</v>
      </c>
      <c r="H687" s="17">
        <v>1.3028237629561601E-2</v>
      </c>
      <c r="I687" s="17">
        <v>4.8796559088621601E-3</v>
      </c>
      <c r="J687" s="17">
        <v>1.01870984478281E-2</v>
      </c>
      <c r="K687" s="17">
        <v>0</v>
      </c>
      <c r="L687" s="17">
        <v>0</v>
      </c>
      <c r="M687" s="17"/>
      <c r="N687" s="17">
        <v>7.3488250879740298E-3</v>
      </c>
      <c r="O687" s="17">
        <v>2.8443018600013302E-3</v>
      </c>
      <c r="P687" s="17">
        <v>3.6978701646877199E-3</v>
      </c>
      <c r="Q687" s="17">
        <v>4.58804830864933E-3</v>
      </c>
      <c r="R687" s="17">
        <v>0</v>
      </c>
      <c r="S687" s="17"/>
      <c r="T687" s="17">
        <v>9.2995191043660306E-3</v>
      </c>
      <c r="U687" s="17">
        <v>3.0599125231353498E-3</v>
      </c>
      <c r="V687" s="17"/>
      <c r="W687" s="17">
        <v>1.6049067869857399E-3</v>
      </c>
      <c r="X687" s="17">
        <v>6.4821898946730598E-3</v>
      </c>
      <c r="Y687" s="17"/>
      <c r="Z687" s="17">
        <v>1.7086746898728399E-3</v>
      </c>
      <c r="AA687" s="17">
        <v>6.6936580033233198E-3</v>
      </c>
      <c r="AB687" s="17">
        <v>6.7289595053668201E-3</v>
      </c>
      <c r="AC687" s="17"/>
      <c r="AD687" s="17">
        <v>2.86737925500976E-3</v>
      </c>
      <c r="AE687" s="17">
        <v>7.03293158900816E-3</v>
      </c>
      <c r="AF687" s="17"/>
      <c r="AG687" s="17">
        <v>0</v>
      </c>
      <c r="AH687" s="17">
        <v>5.0484549128473003E-3</v>
      </c>
      <c r="AI687" s="17">
        <v>2.8922932233860798E-3</v>
      </c>
      <c r="AJ687" s="17"/>
      <c r="AK687" s="17">
        <v>1.92954980850123E-3</v>
      </c>
      <c r="AL687" s="17">
        <v>2.5322397368823199E-3</v>
      </c>
      <c r="AM687" s="17">
        <v>1.6798953747883399E-2</v>
      </c>
      <c r="AN687" s="17"/>
      <c r="AO687" s="17">
        <v>0</v>
      </c>
      <c r="AP687" s="17">
        <v>0</v>
      </c>
      <c r="AQ687" s="17">
        <v>1.05536767716685E-2</v>
      </c>
      <c r="AR687" s="17"/>
      <c r="AS687" s="17">
        <v>0</v>
      </c>
      <c r="AT687" s="17">
        <v>0</v>
      </c>
      <c r="AU687" s="17">
        <v>7.5222884596549801E-3</v>
      </c>
      <c r="AV687" s="17">
        <v>0</v>
      </c>
      <c r="AW687" s="17">
        <v>7.3271528794846301E-3</v>
      </c>
      <c r="AX687" s="17">
        <v>0</v>
      </c>
      <c r="AY687" s="17">
        <v>0</v>
      </c>
      <c r="AZ687" s="17">
        <v>1.4362596779378799E-2</v>
      </c>
      <c r="BA687" s="17">
        <v>1.3287751551120599E-2</v>
      </c>
      <c r="BB687" s="17">
        <v>0</v>
      </c>
      <c r="BC687" s="17">
        <v>0</v>
      </c>
      <c r="BD687" s="17">
        <v>0</v>
      </c>
      <c r="BE687" s="17">
        <v>0</v>
      </c>
      <c r="BF687" s="17">
        <v>0</v>
      </c>
      <c r="BG687" s="17">
        <v>0</v>
      </c>
    </row>
    <row r="688" spans="2:59" x14ac:dyDescent="0.35">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row>
    <row r="689" spans="2:59" x14ac:dyDescent="0.35">
      <c r="B689" s="6" t="s">
        <v>312</v>
      </c>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row>
    <row r="690" spans="2:59" x14ac:dyDescent="0.35">
      <c r="B690" s="24" t="s">
        <v>86</v>
      </c>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row>
    <row r="691" spans="2:59" x14ac:dyDescent="0.35">
      <c r="B691" t="s">
        <v>274</v>
      </c>
      <c r="C691" s="17">
        <v>0.43144801881518902</v>
      </c>
      <c r="D691" s="17">
        <v>0.42127046521170403</v>
      </c>
      <c r="E691" s="17">
        <v>0.44270675608717103</v>
      </c>
      <c r="F691" s="17"/>
      <c r="G691" s="17">
        <v>0.36612525154992398</v>
      </c>
      <c r="H691" s="17">
        <v>0.32674160848197198</v>
      </c>
      <c r="I691" s="17">
        <v>0.37016664808986399</v>
      </c>
      <c r="J691" s="17">
        <v>0.44312776028359901</v>
      </c>
      <c r="K691" s="17">
        <v>0.42859134228969098</v>
      </c>
      <c r="L691" s="17">
        <v>0.52494565926504799</v>
      </c>
      <c r="M691" s="17"/>
      <c r="N691" s="17">
        <v>0.44692115697493701</v>
      </c>
      <c r="O691" s="17">
        <v>0.49007561391787902</v>
      </c>
      <c r="P691" s="17">
        <v>0.46340188488060402</v>
      </c>
      <c r="Q691" s="17">
        <v>0.36153758164635003</v>
      </c>
      <c r="R691" s="17">
        <v>0.37710204206853798</v>
      </c>
      <c r="S691" s="17"/>
      <c r="T691" s="17">
        <v>0.43749538170725999</v>
      </c>
      <c r="U691" s="17">
        <v>0.42992508879591401</v>
      </c>
      <c r="V691" s="17"/>
      <c r="W691" s="17">
        <v>0.47900380600482401</v>
      </c>
      <c r="X691" s="17">
        <v>0.404243519715069</v>
      </c>
      <c r="Y691" s="17"/>
      <c r="Z691" s="17">
        <v>0.42433740629247202</v>
      </c>
      <c r="AA691" s="17">
        <v>0.44006604238646901</v>
      </c>
      <c r="AB691" s="17">
        <v>0.46444846311517202</v>
      </c>
      <c r="AC691" s="17"/>
      <c r="AD691" s="17">
        <v>0.45798116718715798</v>
      </c>
      <c r="AE691" s="17">
        <v>0.381639292503896</v>
      </c>
      <c r="AF691" s="17"/>
      <c r="AG691" s="17">
        <v>0.58271433068297496</v>
      </c>
      <c r="AH691" s="17">
        <v>0.430636899568695</v>
      </c>
      <c r="AI691" s="17">
        <v>0.414731161176009</v>
      </c>
      <c r="AJ691" s="17"/>
      <c r="AK691" s="17">
        <v>0.47746990690194502</v>
      </c>
      <c r="AL691" s="17">
        <v>0.45510580060828998</v>
      </c>
      <c r="AM691" s="17">
        <v>0.31626735517409499</v>
      </c>
      <c r="AN691" s="17"/>
      <c r="AO691" s="17">
        <v>0.59432105901182397</v>
      </c>
      <c r="AP691" s="17">
        <v>0.45393777678995501</v>
      </c>
      <c r="AQ691" s="17">
        <v>0.397325410240087</v>
      </c>
      <c r="AR691" s="17"/>
      <c r="AS691" s="17">
        <v>0.39492523627007597</v>
      </c>
      <c r="AT691" s="17">
        <v>0.41076834982817101</v>
      </c>
      <c r="AU691" s="17">
        <v>0.39556753011291002</v>
      </c>
      <c r="AV691" s="17">
        <v>0.46545343317252402</v>
      </c>
      <c r="AW691" s="17">
        <v>0.48254513088373002</v>
      </c>
      <c r="AX691" s="17">
        <v>0.40114527953606699</v>
      </c>
      <c r="AY691" s="17">
        <v>0.38725711470933399</v>
      </c>
      <c r="AZ691" s="17">
        <v>0.41792714183634699</v>
      </c>
      <c r="BA691" s="17">
        <v>0.37975849373227299</v>
      </c>
      <c r="BB691" s="17">
        <v>0.44443794061963499</v>
      </c>
      <c r="BC691" s="17">
        <v>0.62780388499772999</v>
      </c>
      <c r="BD691" s="17">
        <v>0.41789322478949698</v>
      </c>
      <c r="BE691" s="17">
        <v>0.47745076967869898</v>
      </c>
      <c r="BF691" s="17">
        <v>0.39882061699958399</v>
      </c>
      <c r="BG691" s="17">
        <v>0.48661316635930901</v>
      </c>
    </row>
    <row r="692" spans="2:59" x14ac:dyDescent="0.35">
      <c r="B692" t="s">
        <v>275</v>
      </c>
      <c r="C692" s="17">
        <v>0.42739326352016299</v>
      </c>
      <c r="D692" s="17">
        <v>0.43580501662507698</v>
      </c>
      <c r="E692" s="17">
        <v>0.41719796141173898</v>
      </c>
      <c r="F692" s="17"/>
      <c r="G692" s="17">
        <v>0.41114101868935299</v>
      </c>
      <c r="H692" s="17">
        <v>0.45387943525395502</v>
      </c>
      <c r="I692" s="17">
        <v>0.41522218547941098</v>
      </c>
      <c r="J692" s="17">
        <v>0.391491518861667</v>
      </c>
      <c r="K692" s="17">
        <v>0.46549666209324603</v>
      </c>
      <c r="L692" s="17">
        <v>0.42798799585477898</v>
      </c>
      <c r="M692" s="17"/>
      <c r="N692" s="17">
        <v>0.439018066217849</v>
      </c>
      <c r="O692" s="17">
        <v>0.40021734597460101</v>
      </c>
      <c r="P692" s="17">
        <v>0.39981526017819502</v>
      </c>
      <c r="Q692" s="17">
        <v>0.46625182563129602</v>
      </c>
      <c r="R692" s="17">
        <v>0.41567528729001701</v>
      </c>
      <c r="S692" s="17"/>
      <c r="T692" s="17">
        <v>0.44063568494045802</v>
      </c>
      <c r="U692" s="17">
        <v>0.42405837499622601</v>
      </c>
      <c r="V692" s="17"/>
      <c r="W692" s="17">
        <v>0.40406631684368</v>
      </c>
      <c r="X692" s="17">
        <v>0.44808654066906101</v>
      </c>
      <c r="Y692" s="17"/>
      <c r="Z692" s="17">
        <v>0.46646551249155599</v>
      </c>
      <c r="AA692" s="17">
        <v>0.43241745595354603</v>
      </c>
      <c r="AB692" s="17">
        <v>0.40719735761160603</v>
      </c>
      <c r="AC692" s="17"/>
      <c r="AD692" s="17">
        <v>0.414843415107364</v>
      </c>
      <c r="AE692" s="17">
        <v>0.45095217014059602</v>
      </c>
      <c r="AF692" s="17"/>
      <c r="AG692" s="17">
        <v>0.34170816384965202</v>
      </c>
      <c r="AH692" s="17">
        <v>0.46981656087064499</v>
      </c>
      <c r="AI692" s="17">
        <v>0.42086064323207401</v>
      </c>
      <c r="AJ692" s="17"/>
      <c r="AK692" s="17">
        <v>0.41677794237288102</v>
      </c>
      <c r="AL692" s="17">
        <v>0.44550309521555898</v>
      </c>
      <c r="AM692" s="17">
        <v>0.41520787548003801</v>
      </c>
      <c r="AN692" s="17"/>
      <c r="AO692" s="17">
        <v>0.291222893433075</v>
      </c>
      <c r="AP692" s="17">
        <v>0.45481206574649102</v>
      </c>
      <c r="AQ692" s="17">
        <v>0.41929008497327303</v>
      </c>
      <c r="AR692" s="17"/>
      <c r="AS692" s="17">
        <v>0.34784310561263798</v>
      </c>
      <c r="AT692" s="17">
        <v>0.35021718672354701</v>
      </c>
      <c r="AU692" s="17">
        <v>0.42188474151489802</v>
      </c>
      <c r="AV692" s="17">
        <v>0.42425291248227598</v>
      </c>
      <c r="AW692" s="17">
        <v>0.39487322294053001</v>
      </c>
      <c r="AX692" s="17">
        <v>0.412868337511753</v>
      </c>
      <c r="AY692" s="17">
        <v>0.51381016065394103</v>
      </c>
      <c r="AZ692" s="17">
        <v>0.48143787403373101</v>
      </c>
      <c r="BA692" s="17">
        <v>0.54107560589487202</v>
      </c>
      <c r="BB692" s="17">
        <v>0.43884863150180398</v>
      </c>
      <c r="BC692" s="17">
        <v>0.33701846420468101</v>
      </c>
      <c r="BD692" s="17">
        <v>0.51279206407049505</v>
      </c>
      <c r="BE692" s="17">
        <v>0.39362952919174798</v>
      </c>
      <c r="BF692" s="17">
        <v>0.42005121359507602</v>
      </c>
      <c r="BG692" s="17">
        <v>0.37592841051314801</v>
      </c>
    </row>
    <row r="693" spans="2:59" x14ac:dyDescent="0.35">
      <c r="B693" t="s">
        <v>276</v>
      </c>
      <c r="C693" s="17">
        <v>8.1313326449162698E-2</v>
      </c>
      <c r="D693" s="17">
        <v>8.31821068725839E-2</v>
      </c>
      <c r="E693" s="17">
        <v>7.9907402423264398E-2</v>
      </c>
      <c r="F693" s="17"/>
      <c r="G693" s="17">
        <v>0.165735934165579</v>
      </c>
      <c r="H693" s="17">
        <v>0.122135697506411</v>
      </c>
      <c r="I693" s="17">
        <v>0.13495702320210001</v>
      </c>
      <c r="J693" s="17">
        <v>9.0826845303834697E-2</v>
      </c>
      <c r="K693" s="17">
        <v>3.9518686743188702E-2</v>
      </c>
      <c r="L693" s="17">
        <v>2.80581431441186E-2</v>
      </c>
      <c r="M693" s="17"/>
      <c r="N693" s="17">
        <v>7.2225588892700698E-2</v>
      </c>
      <c r="O693" s="17">
        <v>6.2393787999622502E-2</v>
      </c>
      <c r="P693" s="17">
        <v>8.1474911076740805E-2</v>
      </c>
      <c r="Q693" s="17">
        <v>9.1865702689341494E-2</v>
      </c>
      <c r="R693" s="17">
        <v>0.11529035161178</v>
      </c>
      <c r="S693" s="17"/>
      <c r="T693" s="17">
        <v>9.2288025737833193E-2</v>
      </c>
      <c r="U693" s="17">
        <v>7.8549526872798203E-2</v>
      </c>
      <c r="V693" s="17"/>
      <c r="W693" s="17">
        <v>7.4701001320206795E-2</v>
      </c>
      <c r="X693" s="17">
        <v>8.3105935165699196E-2</v>
      </c>
      <c r="Y693" s="17"/>
      <c r="Z693" s="17">
        <v>7.1210039805307004E-2</v>
      </c>
      <c r="AA693" s="17">
        <v>9.1694628646619494E-2</v>
      </c>
      <c r="AB693" s="17">
        <v>7.9793089655130003E-2</v>
      </c>
      <c r="AC693" s="17"/>
      <c r="AD693" s="17">
        <v>8.2066479982807194E-2</v>
      </c>
      <c r="AE693" s="17">
        <v>7.9899486760717994E-2</v>
      </c>
      <c r="AF693" s="17"/>
      <c r="AG693" s="17">
        <v>5.6269780282614097E-2</v>
      </c>
      <c r="AH693" s="17">
        <v>6.7973297229253798E-2</v>
      </c>
      <c r="AI693" s="17">
        <v>9.8499737042663293E-2</v>
      </c>
      <c r="AJ693" s="17"/>
      <c r="AK693" s="17">
        <v>7.3234350931622699E-2</v>
      </c>
      <c r="AL693" s="17">
        <v>7.0014161488088797E-2</v>
      </c>
      <c r="AM693" s="17">
        <v>0.146697064795452</v>
      </c>
      <c r="AN693" s="17"/>
      <c r="AO693" s="17">
        <v>6.5989271587278298E-2</v>
      </c>
      <c r="AP693" s="17">
        <v>6.5761848966065503E-2</v>
      </c>
      <c r="AQ693" s="17">
        <v>0.105995424435046</v>
      </c>
      <c r="AR693" s="17"/>
      <c r="AS693" s="17">
        <v>0.106445297625784</v>
      </c>
      <c r="AT693" s="17">
        <v>0.14333666371099099</v>
      </c>
      <c r="AU693" s="17">
        <v>0.104769094896786</v>
      </c>
      <c r="AV693" s="17">
        <v>6.3395165178450105E-2</v>
      </c>
      <c r="AW693" s="17">
        <v>8.1535990546978299E-2</v>
      </c>
      <c r="AX693" s="17">
        <v>0.117959884045456</v>
      </c>
      <c r="AY693" s="17">
        <v>4.82488106214553E-2</v>
      </c>
      <c r="AZ693" s="17">
        <v>3.59049910330742E-2</v>
      </c>
      <c r="BA693" s="17">
        <v>7.9165900372855105E-2</v>
      </c>
      <c r="BB693" s="17">
        <v>0.116713427878561</v>
      </c>
      <c r="BC693" s="17">
        <v>2.4516808882131001E-2</v>
      </c>
      <c r="BD693" s="17">
        <v>6.9314711140007396E-2</v>
      </c>
      <c r="BE693" s="17">
        <v>9.0595229979707495E-2</v>
      </c>
      <c r="BF693" s="17">
        <v>7.4902061414137702E-2</v>
      </c>
      <c r="BG693" s="17">
        <v>9.5769473631021104E-2</v>
      </c>
    </row>
    <row r="694" spans="2:59" x14ac:dyDescent="0.35">
      <c r="B694" t="s">
        <v>277</v>
      </c>
      <c r="C694" s="17">
        <v>1.5834427061454999E-2</v>
      </c>
      <c r="D694" s="17">
        <v>2.0334190785443899E-2</v>
      </c>
      <c r="E694" s="17">
        <v>1.17077608120712E-2</v>
      </c>
      <c r="F694" s="17"/>
      <c r="G694" s="17">
        <v>3.2985231968559799E-2</v>
      </c>
      <c r="H694" s="17">
        <v>2.73413661227036E-2</v>
      </c>
      <c r="I694" s="17">
        <v>0</v>
      </c>
      <c r="J694" s="17">
        <v>2.2491586529402301E-2</v>
      </c>
      <c r="K694" s="17">
        <v>2.1474622511850099E-2</v>
      </c>
      <c r="L694" s="17">
        <v>6.02040783605008E-3</v>
      </c>
      <c r="M694" s="17"/>
      <c r="N694" s="17">
        <v>9.7629580808199692E-3</v>
      </c>
      <c r="O694" s="17">
        <v>2.4219693288919601E-3</v>
      </c>
      <c r="P694" s="17">
        <v>7.7915351803721899E-3</v>
      </c>
      <c r="Q694" s="17">
        <v>2.4147555536228299E-2</v>
      </c>
      <c r="R694" s="17">
        <v>5.21528105735381E-2</v>
      </c>
      <c r="S694" s="17"/>
      <c r="T694" s="17">
        <v>1.17590468013736E-2</v>
      </c>
      <c r="U694" s="17">
        <v>1.6860745317661401E-2</v>
      </c>
      <c r="V694" s="17"/>
      <c r="W694" s="17">
        <v>1.8524569589103399E-2</v>
      </c>
      <c r="X694" s="17">
        <v>1.3421991514774601E-2</v>
      </c>
      <c r="Y694" s="17"/>
      <c r="Z694" s="17">
        <v>6.0405593700425496E-3</v>
      </c>
      <c r="AA694" s="17">
        <v>2.30186650707561E-2</v>
      </c>
      <c r="AB694" s="17">
        <v>1.8793276754031599E-2</v>
      </c>
      <c r="AC694" s="17"/>
      <c r="AD694" s="17">
        <v>1.48529214347232E-2</v>
      </c>
      <c r="AE694" s="17">
        <v>1.76769353250626E-2</v>
      </c>
      <c r="AF694" s="17"/>
      <c r="AG694" s="17">
        <v>1.93077251847588E-2</v>
      </c>
      <c r="AH694" s="17">
        <v>7.7679766940931096E-3</v>
      </c>
      <c r="AI694" s="17">
        <v>2.1306031366162902E-2</v>
      </c>
      <c r="AJ694" s="17"/>
      <c r="AK694" s="17">
        <v>7.0951558400706204E-3</v>
      </c>
      <c r="AL694" s="17">
        <v>7.5122598459966697E-3</v>
      </c>
      <c r="AM694" s="17">
        <v>5.2915730491599103E-2</v>
      </c>
      <c r="AN694" s="17"/>
      <c r="AO694" s="17">
        <v>2.0628895218367301E-2</v>
      </c>
      <c r="AP694" s="17">
        <v>6.8532088403773497E-3</v>
      </c>
      <c r="AQ694" s="17">
        <v>2.6401593483020101E-2</v>
      </c>
      <c r="AR694" s="17"/>
      <c r="AS694" s="17">
        <v>2.6761924857435001E-2</v>
      </c>
      <c r="AT694" s="17">
        <v>0</v>
      </c>
      <c r="AU694" s="17">
        <v>3.2990229453175098E-2</v>
      </c>
      <c r="AV694" s="17">
        <v>0</v>
      </c>
      <c r="AW694" s="17">
        <v>4.1045655628761397E-2</v>
      </c>
      <c r="AX694" s="17">
        <v>0</v>
      </c>
      <c r="AY694" s="17">
        <v>1.1666676879940399E-2</v>
      </c>
      <c r="AZ694" s="17">
        <v>3.0906217047937602E-2</v>
      </c>
      <c r="BA694" s="17">
        <v>0</v>
      </c>
      <c r="BB694" s="17">
        <v>0</v>
      </c>
      <c r="BC694" s="17">
        <v>1.06608419154575E-2</v>
      </c>
      <c r="BD694" s="17">
        <v>0</v>
      </c>
      <c r="BE694" s="17">
        <v>3.83244711498456E-2</v>
      </c>
      <c r="BF694" s="17">
        <v>0</v>
      </c>
      <c r="BG694" s="17">
        <v>0</v>
      </c>
    </row>
    <row r="695" spans="2:59" x14ac:dyDescent="0.35">
      <c r="B695" t="s">
        <v>133</v>
      </c>
      <c r="C695" s="17">
        <v>4.4010964154030198E-2</v>
      </c>
      <c r="D695" s="17">
        <v>3.94082205051915E-2</v>
      </c>
      <c r="E695" s="17">
        <v>4.8480119265754198E-2</v>
      </c>
      <c r="F695" s="17"/>
      <c r="G695" s="17">
        <v>2.40125636265839E-2</v>
      </c>
      <c r="H695" s="17">
        <v>6.9901892634958093E-2</v>
      </c>
      <c r="I695" s="17">
        <v>7.9654143228625296E-2</v>
      </c>
      <c r="J695" s="17">
        <v>5.2062289021497003E-2</v>
      </c>
      <c r="K695" s="17">
        <v>4.4918686362024597E-2</v>
      </c>
      <c r="L695" s="17">
        <v>1.2987793900003999E-2</v>
      </c>
      <c r="M695" s="17"/>
      <c r="N695" s="17">
        <v>3.2072229833693601E-2</v>
      </c>
      <c r="O695" s="17">
        <v>4.4891282779006399E-2</v>
      </c>
      <c r="P695" s="17">
        <v>4.7516408684088102E-2</v>
      </c>
      <c r="Q695" s="17">
        <v>5.6197334496784199E-2</v>
      </c>
      <c r="R695" s="17">
        <v>3.97795084561271E-2</v>
      </c>
      <c r="S695" s="17"/>
      <c r="T695" s="17">
        <v>1.7821860813075099E-2</v>
      </c>
      <c r="U695" s="17">
        <v>5.0606264017400301E-2</v>
      </c>
      <c r="V695" s="17"/>
      <c r="W695" s="17">
        <v>2.3704306242185301E-2</v>
      </c>
      <c r="X695" s="17">
        <v>5.1142012935396199E-2</v>
      </c>
      <c r="Y695" s="17"/>
      <c r="Z695" s="17">
        <v>3.1946482040622101E-2</v>
      </c>
      <c r="AA695" s="17">
        <v>1.28032079426102E-2</v>
      </c>
      <c r="AB695" s="17">
        <v>2.9767812864060401E-2</v>
      </c>
      <c r="AC695" s="17"/>
      <c r="AD695" s="17">
        <v>3.0256016287947E-2</v>
      </c>
      <c r="AE695" s="17">
        <v>6.9832115269727699E-2</v>
      </c>
      <c r="AF695" s="17"/>
      <c r="AG695" s="17">
        <v>0</v>
      </c>
      <c r="AH695" s="17">
        <v>2.38052656373136E-2</v>
      </c>
      <c r="AI695" s="17">
        <v>4.4602427183090897E-2</v>
      </c>
      <c r="AJ695" s="17"/>
      <c r="AK695" s="17">
        <v>2.5422643953480598E-2</v>
      </c>
      <c r="AL695" s="17">
        <v>2.1864682842065799E-2</v>
      </c>
      <c r="AM695" s="17">
        <v>6.8911974058816106E-2</v>
      </c>
      <c r="AN695" s="17"/>
      <c r="AO695" s="17">
        <v>2.7837880749454799E-2</v>
      </c>
      <c r="AP695" s="17">
        <v>1.8635099657110299E-2</v>
      </c>
      <c r="AQ695" s="17">
        <v>5.0987486868574003E-2</v>
      </c>
      <c r="AR695" s="17"/>
      <c r="AS695" s="17">
        <v>0.124024435634066</v>
      </c>
      <c r="AT695" s="17">
        <v>9.5677799737290903E-2</v>
      </c>
      <c r="AU695" s="17">
        <v>4.47884040222307E-2</v>
      </c>
      <c r="AV695" s="17">
        <v>4.6898489166749602E-2</v>
      </c>
      <c r="AW695" s="17">
        <v>0</v>
      </c>
      <c r="AX695" s="17">
        <v>6.8026498906723007E-2</v>
      </c>
      <c r="AY695" s="17">
        <v>3.9017237135329098E-2</v>
      </c>
      <c r="AZ695" s="17">
        <v>3.3823776048910403E-2</v>
      </c>
      <c r="BA695" s="17">
        <v>0</v>
      </c>
      <c r="BB695" s="17">
        <v>0</v>
      </c>
      <c r="BC695" s="17">
        <v>0</v>
      </c>
      <c r="BD695" s="17">
        <v>0</v>
      </c>
      <c r="BE695" s="17">
        <v>0</v>
      </c>
      <c r="BF695" s="17">
        <v>0.106226107991202</v>
      </c>
      <c r="BG695" s="17">
        <v>4.1688949496521903E-2</v>
      </c>
    </row>
    <row r="696" spans="2:59" x14ac:dyDescent="0.35">
      <c r="B696" t="s">
        <v>278</v>
      </c>
      <c r="C696" s="17">
        <v>0.85884128233535195</v>
      </c>
      <c r="D696" s="17">
        <v>0.85707548183678095</v>
      </c>
      <c r="E696" s="17">
        <v>0.85990471749890995</v>
      </c>
      <c r="F696" s="17"/>
      <c r="G696" s="17">
        <v>0.77726627023927697</v>
      </c>
      <c r="H696" s="17">
        <v>0.780621043735927</v>
      </c>
      <c r="I696" s="17">
        <v>0.78538883356927502</v>
      </c>
      <c r="J696" s="17">
        <v>0.83461927914526601</v>
      </c>
      <c r="K696" s="17">
        <v>0.89408800438293701</v>
      </c>
      <c r="L696" s="17">
        <v>0.95293365511982697</v>
      </c>
      <c r="M696" s="17"/>
      <c r="N696" s="17">
        <v>0.88593922319278595</v>
      </c>
      <c r="O696" s="17">
        <v>0.89029295989247903</v>
      </c>
      <c r="P696" s="17">
        <v>0.86321714505879898</v>
      </c>
      <c r="Q696" s="17">
        <v>0.82778940727764605</v>
      </c>
      <c r="R696" s="17">
        <v>0.79277732935855505</v>
      </c>
      <c r="S696" s="17"/>
      <c r="T696" s="17">
        <v>0.87813106664771801</v>
      </c>
      <c r="U696" s="17">
        <v>0.85398346379213996</v>
      </c>
      <c r="V696" s="17"/>
      <c r="W696" s="17">
        <v>0.88307012284850495</v>
      </c>
      <c r="X696" s="17">
        <v>0.85233006038412995</v>
      </c>
      <c r="Y696" s="17"/>
      <c r="Z696" s="17">
        <v>0.89080291878402795</v>
      </c>
      <c r="AA696" s="17">
        <v>0.87248349834001404</v>
      </c>
      <c r="AB696" s="17">
        <v>0.87164582072677799</v>
      </c>
      <c r="AC696" s="17"/>
      <c r="AD696" s="17">
        <v>0.87282458229452298</v>
      </c>
      <c r="AE696" s="17">
        <v>0.83259146264449202</v>
      </c>
      <c r="AF696" s="17"/>
      <c r="AG696" s="17">
        <v>0.92442249453262704</v>
      </c>
      <c r="AH696" s="17">
        <v>0.90045346043933905</v>
      </c>
      <c r="AI696" s="17">
        <v>0.83559180440808301</v>
      </c>
      <c r="AJ696" s="17"/>
      <c r="AK696" s="17">
        <v>0.89424784927482603</v>
      </c>
      <c r="AL696" s="17">
        <v>0.90060889582384895</v>
      </c>
      <c r="AM696" s="17">
        <v>0.731475230654133</v>
      </c>
      <c r="AN696" s="17"/>
      <c r="AO696" s="17">
        <v>0.88554395244490003</v>
      </c>
      <c r="AP696" s="17">
        <v>0.90874984253644697</v>
      </c>
      <c r="AQ696" s="17">
        <v>0.81661549521335997</v>
      </c>
      <c r="AR696" s="17"/>
      <c r="AS696" s="17">
        <v>0.74276834188271501</v>
      </c>
      <c r="AT696" s="17">
        <v>0.76098553655171797</v>
      </c>
      <c r="AU696" s="17">
        <v>0.81745227162780898</v>
      </c>
      <c r="AV696" s="17">
        <v>0.8897063456548</v>
      </c>
      <c r="AW696" s="17">
        <v>0.87741835382426003</v>
      </c>
      <c r="AX696" s="17">
        <v>0.81401361704782105</v>
      </c>
      <c r="AY696" s="17">
        <v>0.90106727536327502</v>
      </c>
      <c r="AZ696" s="17">
        <v>0.899365015870078</v>
      </c>
      <c r="BA696" s="17">
        <v>0.92083409962714502</v>
      </c>
      <c r="BB696" s="17">
        <v>0.88328657212143902</v>
      </c>
      <c r="BC696" s="17">
        <v>0.96482234920241206</v>
      </c>
      <c r="BD696" s="17">
        <v>0.93068528885999302</v>
      </c>
      <c r="BE696" s="17">
        <v>0.87108029887044702</v>
      </c>
      <c r="BF696" s="17">
        <v>0.81887183059465996</v>
      </c>
      <c r="BG696" s="17">
        <v>0.86254157687245703</v>
      </c>
    </row>
    <row r="697" spans="2:59" x14ac:dyDescent="0.35">
      <c r="B697" t="s">
        <v>120</v>
      </c>
      <c r="C697" s="17">
        <v>-0.81483031818132201</v>
      </c>
      <c r="D697" s="17">
        <v>-0.81766726133158896</v>
      </c>
      <c r="E697" s="17">
        <v>-0.81142459823315605</v>
      </c>
      <c r="F697" s="17"/>
      <c r="G697" s="17">
        <v>-0.75325370661269297</v>
      </c>
      <c r="H697" s="17">
        <v>-0.71071915110096895</v>
      </c>
      <c r="I697" s="17">
        <v>-0.70573469034064995</v>
      </c>
      <c r="J697" s="17">
        <v>-0.782556990123769</v>
      </c>
      <c r="K697" s="17">
        <v>-0.849169318020912</v>
      </c>
      <c r="L697" s="17">
        <v>-0.93994586121982304</v>
      </c>
      <c r="M697" s="17"/>
      <c r="N697" s="17">
        <v>-0.853866993359092</v>
      </c>
      <c r="O697" s="17">
        <v>-0.84540167711347303</v>
      </c>
      <c r="P697" s="17">
        <v>-0.81570073637471097</v>
      </c>
      <c r="Q697" s="17">
        <v>-0.77159207278086195</v>
      </c>
      <c r="R697" s="17">
        <v>-0.75299782090242795</v>
      </c>
      <c r="S697" s="17"/>
      <c r="T697" s="17">
        <v>-0.86030920583464299</v>
      </c>
      <c r="U697" s="17">
        <v>-0.80337719977473998</v>
      </c>
      <c r="V697" s="17"/>
      <c r="W697" s="17">
        <v>-0.85936581660631906</v>
      </c>
      <c r="X697" s="17">
        <v>-0.80118804744873395</v>
      </c>
      <c r="Y697" s="17"/>
      <c r="Z697" s="17">
        <v>-0.85885643674340595</v>
      </c>
      <c r="AA697" s="17">
        <v>-0.85968029039740401</v>
      </c>
      <c r="AB697" s="17">
        <v>-0.84187800786271805</v>
      </c>
      <c r="AC697" s="17"/>
      <c r="AD697" s="17">
        <v>-0.84256856600657604</v>
      </c>
      <c r="AE697" s="17">
        <v>-0.76275934737476403</v>
      </c>
      <c r="AF697" s="17"/>
      <c r="AG697" s="17">
        <v>-0.92442249453262704</v>
      </c>
      <c r="AH697" s="17">
        <v>-0.87664819480202605</v>
      </c>
      <c r="AI697" s="17">
        <v>-0.79098937722499196</v>
      </c>
      <c r="AJ697" s="17"/>
      <c r="AK697" s="17">
        <v>-0.86882520532134599</v>
      </c>
      <c r="AL697" s="17">
        <v>-0.87874421298178296</v>
      </c>
      <c r="AM697" s="17">
        <v>-0.66256325659531701</v>
      </c>
      <c r="AN697" s="17"/>
      <c r="AO697" s="17">
        <v>-0.85770607169544499</v>
      </c>
      <c r="AP697" s="17">
        <v>-0.89011474287933701</v>
      </c>
      <c r="AQ697" s="17">
        <v>-0.76562800834478595</v>
      </c>
      <c r="AR697" s="17"/>
      <c r="AS697" s="17">
        <v>-0.61874390624864894</v>
      </c>
      <c r="AT697" s="17">
        <v>-0.66530773681442701</v>
      </c>
      <c r="AU697" s="17">
        <v>-0.77266386760557804</v>
      </c>
      <c r="AV697" s="17">
        <v>-0.84280785648805101</v>
      </c>
      <c r="AW697" s="17">
        <v>-0.87741835382426003</v>
      </c>
      <c r="AX697" s="17">
        <v>-0.74598711814109797</v>
      </c>
      <c r="AY697" s="17">
        <v>-0.86205003822794601</v>
      </c>
      <c r="AZ697" s="17">
        <v>-0.86554123982116704</v>
      </c>
      <c r="BA697" s="17">
        <v>-0.92083409962714502</v>
      </c>
      <c r="BB697" s="17">
        <v>-0.88328657212143902</v>
      </c>
      <c r="BC697" s="17">
        <v>-0.96482234920241206</v>
      </c>
      <c r="BD697" s="17">
        <v>-0.93068528885999302</v>
      </c>
      <c r="BE697" s="17">
        <v>-0.87108029887044702</v>
      </c>
      <c r="BF697" s="17">
        <v>-0.71264572260345804</v>
      </c>
      <c r="BG697" s="17">
        <v>-0.82085262737593501</v>
      </c>
    </row>
    <row r="698" spans="2:59" x14ac:dyDescent="0.35">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row>
    <row r="699" spans="2:59" x14ac:dyDescent="0.35">
      <c r="B699" s="6" t="s">
        <v>325</v>
      </c>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row>
    <row r="700" spans="2:59" x14ac:dyDescent="0.35">
      <c r="B700" s="24" t="s">
        <v>86</v>
      </c>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row>
    <row r="701" spans="2:59" x14ac:dyDescent="0.35">
      <c r="B701" t="s">
        <v>313</v>
      </c>
      <c r="C701" s="17">
        <v>0.398043233454764</v>
      </c>
      <c r="D701" s="17">
        <v>0.37000648742968201</v>
      </c>
      <c r="E701" s="17">
        <v>0.42374173237400098</v>
      </c>
      <c r="F701" s="17"/>
      <c r="G701" s="17">
        <v>0.30879701417892402</v>
      </c>
      <c r="H701" s="17">
        <v>0.32717040888161403</v>
      </c>
      <c r="I701" s="17">
        <v>0.35800933102087101</v>
      </c>
      <c r="J701" s="17">
        <v>0.42449420387317099</v>
      </c>
      <c r="K701" s="17">
        <v>0.49275296338008501</v>
      </c>
      <c r="L701" s="17">
        <v>0.40161162974862602</v>
      </c>
      <c r="M701" s="17"/>
      <c r="N701" s="17">
        <v>0.39554866729441501</v>
      </c>
      <c r="O701" s="17">
        <v>0.36040922403994202</v>
      </c>
      <c r="P701" s="17">
        <v>0.40615071803973102</v>
      </c>
      <c r="Q701" s="17">
        <v>0.419074982299037</v>
      </c>
      <c r="R701" s="17">
        <v>0.41269359734648903</v>
      </c>
      <c r="S701" s="17"/>
      <c r="T701" s="17">
        <v>0.38498511292778798</v>
      </c>
      <c r="U701" s="17">
        <v>0.401331708795298</v>
      </c>
      <c r="V701" s="17"/>
      <c r="W701" s="17">
        <v>0.406659552557392</v>
      </c>
      <c r="X701" s="17">
        <v>0.405527836716087</v>
      </c>
      <c r="Y701" s="17"/>
      <c r="Z701" s="17">
        <v>0.44820087245503298</v>
      </c>
      <c r="AA701" s="17">
        <v>0.38946435282287101</v>
      </c>
      <c r="AB701" s="17">
        <v>0.354497620442219</v>
      </c>
      <c r="AC701" s="17"/>
      <c r="AD701" s="17">
        <v>0.42574686153615698</v>
      </c>
      <c r="AE701" s="17">
        <v>0.34603725174496602</v>
      </c>
      <c r="AF701" s="17"/>
      <c r="AG701" s="17">
        <v>0.31861096939206401</v>
      </c>
      <c r="AH701" s="17">
        <v>0.39251897040285499</v>
      </c>
      <c r="AI701" s="17">
        <v>0.42290188518056299</v>
      </c>
      <c r="AJ701" s="17"/>
      <c r="AK701" s="17">
        <v>0.43779831622472598</v>
      </c>
      <c r="AL701" s="17">
        <v>0.40995667605775099</v>
      </c>
      <c r="AM701" s="17">
        <v>0.33119605442549299</v>
      </c>
      <c r="AN701" s="17"/>
      <c r="AO701" s="17">
        <v>0.49368693879674502</v>
      </c>
      <c r="AP701" s="17">
        <v>0.39356379543111097</v>
      </c>
      <c r="AQ701" s="17">
        <v>0.40102054827763201</v>
      </c>
      <c r="AR701" s="17"/>
      <c r="AS701" s="17">
        <v>0.32055220494026299</v>
      </c>
      <c r="AT701" s="17">
        <v>0.36952876408992102</v>
      </c>
      <c r="AU701" s="17">
        <v>0.42345008387583799</v>
      </c>
      <c r="AV701" s="17">
        <v>0.39601041019097699</v>
      </c>
      <c r="AW701" s="17">
        <v>0.46178845513603001</v>
      </c>
      <c r="AX701" s="17">
        <v>0.43453138147186099</v>
      </c>
      <c r="AY701" s="17">
        <v>0.40165036143533001</v>
      </c>
      <c r="AZ701" s="17">
        <v>0.53129353463241602</v>
      </c>
      <c r="BA701" s="17">
        <v>0.33309406202631298</v>
      </c>
      <c r="BB701" s="17">
        <v>0.38268346793253599</v>
      </c>
      <c r="BC701" s="17">
        <v>0.420206981916525</v>
      </c>
      <c r="BD701" s="17">
        <v>0.332737100046056</v>
      </c>
      <c r="BE701" s="17">
        <v>0.15923770957098601</v>
      </c>
      <c r="BF701" s="17">
        <v>0.38054055090952799</v>
      </c>
      <c r="BG701" s="17">
        <v>0.34659345852354601</v>
      </c>
    </row>
    <row r="702" spans="2:59" x14ac:dyDescent="0.35">
      <c r="B702" t="s">
        <v>314</v>
      </c>
      <c r="C702" s="17">
        <v>0.380223500333703</v>
      </c>
      <c r="D702" s="17">
        <v>0.34208427275998898</v>
      </c>
      <c r="E702" s="17">
        <v>0.41525988108475997</v>
      </c>
      <c r="F702" s="17"/>
      <c r="G702" s="17">
        <v>0.34154418995647601</v>
      </c>
      <c r="H702" s="17">
        <v>0.30674605277504102</v>
      </c>
      <c r="I702" s="17">
        <v>0.37305974187774399</v>
      </c>
      <c r="J702" s="17">
        <v>0.28295396549649698</v>
      </c>
      <c r="K702" s="17">
        <v>0.374045849350088</v>
      </c>
      <c r="L702" s="17">
        <v>0.49933694914729199</v>
      </c>
      <c r="M702" s="17"/>
      <c r="N702" s="17">
        <v>0.4344243083396</v>
      </c>
      <c r="O702" s="17">
        <v>0.33819822514078102</v>
      </c>
      <c r="P702" s="17">
        <v>0.34461134356844902</v>
      </c>
      <c r="Q702" s="17">
        <v>0.39323044678228403</v>
      </c>
      <c r="R702" s="17">
        <v>0.35923630373586601</v>
      </c>
      <c r="S702" s="17"/>
      <c r="T702" s="17">
        <v>0.36291770454064898</v>
      </c>
      <c r="U702" s="17">
        <v>0.38458168362633</v>
      </c>
      <c r="V702" s="17"/>
      <c r="W702" s="17">
        <v>0.31528544615089199</v>
      </c>
      <c r="X702" s="17">
        <v>0.41774280525621399</v>
      </c>
      <c r="Y702" s="17"/>
      <c r="Z702" s="17">
        <v>0.35424037195979002</v>
      </c>
      <c r="AA702" s="17">
        <v>0.43350503669808199</v>
      </c>
      <c r="AB702" s="17">
        <v>0.34790906456742898</v>
      </c>
      <c r="AC702" s="17"/>
      <c r="AD702" s="17">
        <v>0.37739533630166799</v>
      </c>
      <c r="AE702" s="17">
        <v>0.38553260448750498</v>
      </c>
      <c r="AF702" s="17"/>
      <c r="AG702" s="17">
        <v>0.37014358960952598</v>
      </c>
      <c r="AH702" s="17">
        <v>0.36995426724215702</v>
      </c>
      <c r="AI702" s="17">
        <v>0.39015817205377701</v>
      </c>
      <c r="AJ702" s="17"/>
      <c r="AK702" s="17">
        <v>0.39191168312376301</v>
      </c>
      <c r="AL702" s="17">
        <v>0.40010978270991399</v>
      </c>
      <c r="AM702" s="17">
        <v>0.30581827751185098</v>
      </c>
      <c r="AN702" s="17"/>
      <c r="AO702" s="17">
        <v>0.30929100997637399</v>
      </c>
      <c r="AP702" s="17">
        <v>0.41314791002391099</v>
      </c>
      <c r="AQ702" s="17">
        <v>0.34949056751636698</v>
      </c>
      <c r="AR702" s="17"/>
      <c r="AS702" s="17">
        <v>0.32956535780613899</v>
      </c>
      <c r="AT702" s="17">
        <v>0.37749842007248202</v>
      </c>
      <c r="AU702" s="17">
        <v>0.39764026704744299</v>
      </c>
      <c r="AV702" s="17">
        <v>0.369359924680218</v>
      </c>
      <c r="AW702" s="17">
        <v>0.40563724656606098</v>
      </c>
      <c r="AX702" s="17">
        <v>0.261380413257502</v>
      </c>
      <c r="AY702" s="17">
        <v>0.33907532170182197</v>
      </c>
      <c r="AZ702" s="17">
        <v>0.329717602976349</v>
      </c>
      <c r="BA702" s="17">
        <v>0.47159077243470199</v>
      </c>
      <c r="BB702" s="17">
        <v>0.38894139303152903</v>
      </c>
      <c r="BC702" s="17">
        <v>0.49707697225795899</v>
      </c>
      <c r="BD702" s="17">
        <v>0.40107850013757101</v>
      </c>
      <c r="BE702" s="17">
        <v>0.41501644294572299</v>
      </c>
      <c r="BF702" s="17">
        <v>0.41041936515731697</v>
      </c>
      <c r="BG702" s="17">
        <v>0.29403081418483901</v>
      </c>
    </row>
    <row r="703" spans="2:59" x14ac:dyDescent="0.35">
      <c r="B703" t="s">
        <v>315</v>
      </c>
      <c r="C703" s="17">
        <v>0.32411301133855902</v>
      </c>
      <c r="D703" s="17">
        <v>0.33867174690292201</v>
      </c>
      <c r="E703" s="17">
        <v>0.31188564554564702</v>
      </c>
      <c r="F703" s="17"/>
      <c r="G703" s="17">
        <v>0.221487063479719</v>
      </c>
      <c r="H703" s="17">
        <v>0.26603043370934998</v>
      </c>
      <c r="I703" s="17">
        <v>0.37484110433815898</v>
      </c>
      <c r="J703" s="17">
        <v>0.36638266554283999</v>
      </c>
      <c r="K703" s="17">
        <v>0.33467094304233103</v>
      </c>
      <c r="L703" s="17">
        <v>0.31802350285553199</v>
      </c>
      <c r="M703" s="17"/>
      <c r="N703" s="17">
        <v>0.30647620432994399</v>
      </c>
      <c r="O703" s="17">
        <v>0.350860206379633</v>
      </c>
      <c r="P703" s="17">
        <v>0.32784970343499897</v>
      </c>
      <c r="Q703" s="17">
        <v>0.33718211704676598</v>
      </c>
      <c r="R703" s="17">
        <v>0.28507205970426103</v>
      </c>
      <c r="S703" s="17"/>
      <c r="T703" s="17">
        <v>0.30188941949704101</v>
      </c>
      <c r="U703" s="17">
        <v>0.329709661606716</v>
      </c>
      <c r="V703" s="17"/>
      <c r="W703" s="17">
        <v>0.328178641091949</v>
      </c>
      <c r="X703" s="17">
        <v>0.31395816378518598</v>
      </c>
      <c r="Y703" s="17"/>
      <c r="Z703" s="17">
        <v>0.21050937938768699</v>
      </c>
      <c r="AA703" s="17">
        <v>0.28084972292244398</v>
      </c>
      <c r="AB703" s="17">
        <v>0.44278795067614202</v>
      </c>
      <c r="AC703" s="17"/>
      <c r="AD703" s="17">
        <v>0.31069965364614799</v>
      </c>
      <c r="AE703" s="17">
        <v>0.34929292036596099</v>
      </c>
      <c r="AF703" s="17"/>
      <c r="AG703" s="17">
        <v>0.36327599650900499</v>
      </c>
      <c r="AH703" s="17">
        <v>0.32501080606890298</v>
      </c>
      <c r="AI703" s="17">
        <v>0.32175984325767298</v>
      </c>
      <c r="AJ703" s="17"/>
      <c r="AK703" s="17">
        <v>0.25666195143068199</v>
      </c>
      <c r="AL703" s="17">
        <v>0.33990729197061498</v>
      </c>
      <c r="AM703" s="17">
        <v>0.44411401366945502</v>
      </c>
      <c r="AN703" s="17"/>
      <c r="AO703" s="17">
        <v>0.277987593811786</v>
      </c>
      <c r="AP703" s="17">
        <v>0.28301268056984102</v>
      </c>
      <c r="AQ703" s="17">
        <v>0.37709561703636002</v>
      </c>
      <c r="AR703" s="17"/>
      <c r="AS703" s="17">
        <v>0.372958729668047</v>
      </c>
      <c r="AT703" s="17">
        <v>0.34871270427394302</v>
      </c>
      <c r="AU703" s="17">
        <v>0.31110690374830602</v>
      </c>
      <c r="AV703" s="17">
        <v>0.357229337060542</v>
      </c>
      <c r="AW703" s="17">
        <v>0.34026820379591</v>
      </c>
      <c r="AX703" s="17">
        <v>0.29705644564397998</v>
      </c>
      <c r="AY703" s="17">
        <v>0.26809822502152397</v>
      </c>
      <c r="AZ703" s="17">
        <v>0.38341421871097398</v>
      </c>
      <c r="BA703" s="17">
        <v>0.36914676228558202</v>
      </c>
      <c r="BB703" s="17">
        <v>0.33488140153761398</v>
      </c>
      <c r="BC703" s="17">
        <v>0.280007945893059</v>
      </c>
      <c r="BD703" s="17">
        <v>0.34192891450186502</v>
      </c>
      <c r="BE703" s="17">
        <v>0.30813812616636199</v>
      </c>
      <c r="BF703" s="17">
        <v>0.146426498332828</v>
      </c>
      <c r="BG703" s="17">
        <v>0.137026948906253</v>
      </c>
    </row>
    <row r="704" spans="2:59" x14ac:dyDescent="0.35">
      <c r="B704" t="s">
        <v>316</v>
      </c>
      <c r="C704" s="17">
        <v>0.22022650929156301</v>
      </c>
      <c r="D704" s="17">
        <v>0.23086965346337401</v>
      </c>
      <c r="E704" s="17">
        <v>0.21121884283561801</v>
      </c>
      <c r="F704" s="17"/>
      <c r="G704" s="17">
        <v>0.30544160359998301</v>
      </c>
      <c r="H704" s="17">
        <v>0.12566553894033999</v>
      </c>
      <c r="I704" s="17">
        <v>0.23523739980157801</v>
      </c>
      <c r="J704" s="17">
        <v>0.22140500193294399</v>
      </c>
      <c r="K704" s="17">
        <v>0.227149848238202</v>
      </c>
      <c r="L704" s="17">
        <v>0.22428807541888299</v>
      </c>
      <c r="M704" s="17"/>
      <c r="N704" s="17">
        <v>0.250405200862721</v>
      </c>
      <c r="O704" s="17">
        <v>0.20085232190639199</v>
      </c>
      <c r="P704" s="17">
        <v>0.22275693952710099</v>
      </c>
      <c r="Q704" s="17">
        <v>0.20235357600700701</v>
      </c>
      <c r="R704" s="17">
        <v>0.21361586087305601</v>
      </c>
      <c r="S704" s="17"/>
      <c r="T704" s="17">
        <v>0.24512984722317899</v>
      </c>
      <c r="U704" s="17">
        <v>0.21395500854105801</v>
      </c>
      <c r="V704" s="17"/>
      <c r="W704" s="17">
        <v>0.21910691213002001</v>
      </c>
      <c r="X704" s="17">
        <v>0.22402215684569099</v>
      </c>
      <c r="Y704" s="17"/>
      <c r="Z704" s="17">
        <v>0.286094306124133</v>
      </c>
      <c r="AA704" s="17">
        <v>0.26915540564720303</v>
      </c>
      <c r="AB704" s="17">
        <v>0.15090548402454601</v>
      </c>
      <c r="AC704" s="17"/>
      <c r="AD704" s="17">
        <v>0.240782445391723</v>
      </c>
      <c r="AE704" s="17">
        <v>0.181638363590506</v>
      </c>
      <c r="AF704" s="17"/>
      <c r="AG704" s="17">
        <v>0.12870822621807301</v>
      </c>
      <c r="AH704" s="17">
        <v>0.19215979940028</v>
      </c>
      <c r="AI704" s="17">
        <v>0.27811437259180799</v>
      </c>
      <c r="AJ704" s="17"/>
      <c r="AK704" s="17">
        <v>0.279690987768206</v>
      </c>
      <c r="AL704" s="17">
        <v>0.207016001144599</v>
      </c>
      <c r="AM704" s="17">
        <v>0.19162485625855299</v>
      </c>
      <c r="AN704" s="17"/>
      <c r="AO704" s="17">
        <v>0.17481549383054201</v>
      </c>
      <c r="AP704" s="17">
        <v>0.21998634803018999</v>
      </c>
      <c r="AQ704" s="17">
        <v>0.23841678684466699</v>
      </c>
      <c r="AR704" s="17"/>
      <c r="AS704" s="17">
        <v>0.27472270297030799</v>
      </c>
      <c r="AT704" s="17">
        <v>0.242976577358471</v>
      </c>
      <c r="AU704" s="17">
        <v>0.19749302607288399</v>
      </c>
      <c r="AV704" s="17">
        <v>0.243891553752556</v>
      </c>
      <c r="AW704" s="17">
        <v>0.143168850156418</v>
      </c>
      <c r="AX704" s="17">
        <v>0.273836384831317</v>
      </c>
      <c r="AY704" s="17">
        <v>0.26754111348919102</v>
      </c>
      <c r="AZ704" s="17">
        <v>0.123149590466403</v>
      </c>
      <c r="BA704" s="17">
        <v>0.26907400698751299</v>
      </c>
      <c r="BB704" s="17">
        <v>0.20122711806190099</v>
      </c>
      <c r="BC704" s="17">
        <v>0.237533690342732</v>
      </c>
      <c r="BD704" s="17">
        <v>0.227830437925994</v>
      </c>
      <c r="BE704" s="17">
        <v>0.45643672503400201</v>
      </c>
      <c r="BF704" s="17">
        <v>7.4902061414137702E-2</v>
      </c>
      <c r="BG704" s="17">
        <v>0.211626734804188</v>
      </c>
    </row>
    <row r="705" spans="2:59" x14ac:dyDescent="0.35">
      <c r="B705" t="s">
        <v>317</v>
      </c>
      <c r="C705" s="17">
        <v>0.200756531348418</v>
      </c>
      <c r="D705" s="17">
        <v>0.23229040467508499</v>
      </c>
      <c r="E705" s="17">
        <v>0.172207210344097</v>
      </c>
      <c r="F705" s="17"/>
      <c r="G705" s="17">
        <v>0.205346359353302</v>
      </c>
      <c r="H705" s="17">
        <v>0.16045630558437399</v>
      </c>
      <c r="I705" s="17">
        <v>0.22894121964303901</v>
      </c>
      <c r="J705" s="17">
        <v>0.17355840865091601</v>
      </c>
      <c r="K705" s="17">
        <v>0.188515553704932</v>
      </c>
      <c r="L705" s="17">
        <v>0.22858563366645501</v>
      </c>
      <c r="M705" s="17"/>
      <c r="N705" s="17">
        <v>0.19761150780875</v>
      </c>
      <c r="O705" s="17">
        <v>0.24830617306508901</v>
      </c>
      <c r="P705" s="17">
        <v>0.16537201495707199</v>
      </c>
      <c r="Q705" s="17">
        <v>0.170258235733175</v>
      </c>
      <c r="R705" s="17">
        <v>0.25213059205449601</v>
      </c>
      <c r="S705" s="17"/>
      <c r="T705" s="17">
        <v>0.19576682428696399</v>
      </c>
      <c r="U705" s="17">
        <v>0.202013107943356</v>
      </c>
      <c r="V705" s="17"/>
      <c r="W705" s="17">
        <v>0.22911280458320199</v>
      </c>
      <c r="X705" s="17">
        <v>0.17514915278252699</v>
      </c>
      <c r="Y705" s="17"/>
      <c r="Z705" s="17">
        <v>0.25382377716077598</v>
      </c>
      <c r="AA705" s="17">
        <v>0.187741366190675</v>
      </c>
      <c r="AB705" s="17">
        <v>0.18176355234598801</v>
      </c>
      <c r="AC705" s="17"/>
      <c r="AD705" s="17">
        <v>0.20694023322980401</v>
      </c>
      <c r="AE705" s="17">
        <v>0.189148322993998</v>
      </c>
      <c r="AF705" s="17"/>
      <c r="AG705" s="17">
        <v>0.256561602351491</v>
      </c>
      <c r="AH705" s="17">
        <v>0.19489838386730901</v>
      </c>
      <c r="AI705" s="17">
        <v>0.20180783293508101</v>
      </c>
      <c r="AJ705" s="17"/>
      <c r="AK705" s="17">
        <v>0.233310938007708</v>
      </c>
      <c r="AL705" s="17">
        <v>0.195972617830315</v>
      </c>
      <c r="AM705" s="17">
        <v>0.171674823965868</v>
      </c>
      <c r="AN705" s="17"/>
      <c r="AO705" s="17">
        <v>0.224956026774002</v>
      </c>
      <c r="AP705" s="17">
        <v>0.19909327826277701</v>
      </c>
      <c r="AQ705" s="17">
        <v>0.20404214940208901</v>
      </c>
      <c r="AR705" s="17"/>
      <c r="AS705" s="17">
        <v>0.17241799199336799</v>
      </c>
      <c r="AT705" s="17">
        <v>0.12393058532691301</v>
      </c>
      <c r="AU705" s="17">
        <v>0.19784455457548999</v>
      </c>
      <c r="AV705" s="17">
        <v>0.114387869153754</v>
      </c>
      <c r="AW705" s="17">
        <v>0.22143156436289699</v>
      </c>
      <c r="AX705" s="17">
        <v>0.22781621779827901</v>
      </c>
      <c r="AY705" s="17">
        <v>0.24202968075884199</v>
      </c>
      <c r="AZ705" s="17">
        <v>0.17767839586119999</v>
      </c>
      <c r="BA705" s="17">
        <v>0.32069482752254602</v>
      </c>
      <c r="BB705" s="17">
        <v>0.27834613269301101</v>
      </c>
      <c r="BC705" s="17">
        <v>0.236815809880429</v>
      </c>
      <c r="BD705" s="17">
        <v>0.192047017788261</v>
      </c>
      <c r="BE705" s="17">
        <v>0.20053462620313001</v>
      </c>
      <c r="BF705" s="17">
        <v>0.104061720788026</v>
      </c>
      <c r="BG705" s="17">
        <v>0.19543233761367801</v>
      </c>
    </row>
    <row r="706" spans="2:59" x14ac:dyDescent="0.35">
      <c r="B706" t="s">
        <v>318</v>
      </c>
      <c r="C706" s="17">
        <v>0.1826266342866</v>
      </c>
      <c r="D706" s="17">
        <v>0.1902783820617</v>
      </c>
      <c r="E706" s="17">
        <v>0.17625079466806401</v>
      </c>
      <c r="F706" s="17"/>
      <c r="G706" s="17">
        <v>0.17303380791902701</v>
      </c>
      <c r="H706" s="17">
        <v>0.215091455209697</v>
      </c>
      <c r="I706" s="17">
        <v>0.16605085307971401</v>
      </c>
      <c r="J706" s="17">
        <v>0.12929377639477099</v>
      </c>
      <c r="K706" s="17">
        <v>0.198507639976648</v>
      </c>
      <c r="L706" s="17">
        <v>0.206592149967913</v>
      </c>
      <c r="M706" s="17"/>
      <c r="N706" s="17">
        <v>0.159718206347402</v>
      </c>
      <c r="O706" s="17">
        <v>0.15419661709169499</v>
      </c>
      <c r="P706" s="17">
        <v>0.228049891798664</v>
      </c>
      <c r="Q706" s="17">
        <v>0.19218197896117101</v>
      </c>
      <c r="R706" s="17">
        <v>0.18735842432914901</v>
      </c>
      <c r="S706" s="17"/>
      <c r="T706" s="17">
        <v>0.16453621201848401</v>
      </c>
      <c r="U706" s="17">
        <v>0.18718241299959701</v>
      </c>
      <c r="V706" s="17"/>
      <c r="W706" s="17">
        <v>0.177914590564661</v>
      </c>
      <c r="X706" s="17">
        <v>0.19162571322115299</v>
      </c>
      <c r="Y706" s="17"/>
      <c r="Z706" s="17">
        <v>0.21309153482850501</v>
      </c>
      <c r="AA706" s="17">
        <v>0.174105202871953</v>
      </c>
      <c r="AB706" s="17">
        <v>0.169627411915478</v>
      </c>
      <c r="AC706" s="17"/>
      <c r="AD706" s="17">
        <v>0.20977506832815701</v>
      </c>
      <c r="AE706" s="17">
        <v>0.13166287747948599</v>
      </c>
      <c r="AF706" s="17"/>
      <c r="AG706" s="17">
        <v>9.2585773121835704E-2</v>
      </c>
      <c r="AH706" s="17">
        <v>0.198612287434594</v>
      </c>
      <c r="AI706" s="17">
        <v>0.18901295490835299</v>
      </c>
      <c r="AJ706" s="17"/>
      <c r="AK706" s="17">
        <v>0.15807265135130499</v>
      </c>
      <c r="AL706" s="17">
        <v>0.20132701635896899</v>
      </c>
      <c r="AM706" s="17">
        <v>0.13682672540367</v>
      </c>
      <c r="AN706" s="17"/>
      <c r="AO706" s="17">
        <v>0.23620695663402899</v>
      </c>
      <c r="AP706" s="17">
        <v>0.18517969163339801</v>
      </c>
      <c r="AQ706" s="17">
        <v>0.16939360372079801</v>
      </c>
      <c r="AR706" s="17"/>
      <c r="AS706" s="17">
        <v>0.25370058798416201</v>
      </c>
      <c r="AT706" s="17">
        <v>0.16821457206541299</v>
      </c>
      <c r="AU706" s="17">
        <v>0.228122719298715</v>
      </c>
      <c r="AV706" s="17">
        <v>0.13543722138244901</v>
      </c>
      <c r="AW706" s="17">
        <v>0.16848019771733799</v>
      </c>
      <c r="AX706" s="17">
        <v>0.15718562884245299</v>
      </c>
      <c r="AY706" s="17">
        <v>0.18075275594777501</v>
      </c>
      <c r="AZ706" s="17">
        <v>0.17156839465978599</v>
      </c>
      <c r="BA706" s="17">
        <v>0.25161999418673803</v>
      </c>
      <c r="BB706" s="17">
        <v>0.19778934392943401</v>
      </c>
      <c r="BC706" s="17">
        <v>0.19200462205223401</v>
      </c>
      <c r="BD706" s="17">
        <v>0.13606182497900801</v>
      </c>
      <c r="BE706" s="17">
        <v>3.6021572616012999E-2</v>
      </c>
      <c r="BF706" s="17">
        <v>0.181005658631403</v>
      </c>
      <c r="BG706" s="17">
        <v>0.22768475814789199</v>
      </c>
    </row>
    <row r="707" spans="2:59" x14ac:dyDescent="0.35">
      <c r="B707" t="s">
        <v>319</v>
      </c>
      <c r="C707" s="17">
        <v>0.18202353996349399</v>
      </c>
      <c r="D707" s="17">
        <v>0.19148717202278001</v>
      </c>
      <c r="E707" s="17">
        <v>0.17395729570429899</v>
      </c>
      <c r="F707" s="17"/>
      <c r="G707" s="17">
        <v>0.12623536182338299</v>
      </c>
      <c r="H707" s="17">
        <v>0.181320837754814</v>
      </c>
      <c r="I707" s="17">
        <v>0.101516009875995</v>
      </c>
      <c r="J707" s="17">
        <v>0.157814385696154</v>
      </c>
      <c r="K707" s="17">
        <v>0.254431561470784</v>
      </c>
      <c r="L707" s="17">
        <v>0.21433021359096499</v>
      </c>
      <c r="M707" s="17"/>
      <c r="N707" s="17">
        <v>0.207234212641665</v>
      </c>
      <c r="O707" s="17">
        <v>0.16380864529938499</v>
      </c>
      <c r="P707" s="17">
        <v>0.1853970365707</v>
      </c>
      <c r="Q707" s="17">
        <v>0.17943603217596699</v>
      </c>
      <c r="R707" s="17">
        <v>0.15170700187655001</v>
      </c>
      <c r="S707" s="17"/>
      <c r="T707" s="17">
        <v>0.18008524074055801</v>
      </c>
      <c r="U707" s="17">
        <v>0.18251166910765601</v>
      </c>
      <c r="V707" s="17"/>
      <c r="W707" s="17">
        <v>0.187360737262009</v>
      </c>
      <c r="X707" s="17">
        <v>0.17812157667272499</v>
      </c>
      <c r="Y707" s="17"/>
      <c r="Z707" s="17">
        <v>0.20633291907670701</v>
      </c>
      <c r="AA707" s="17">
        <v>0.186795833702637</v>
      </c>
      <c r="AB707" s="17">
        <v>0.16688744266709599</v>
      </c>
      <c r="AC707" s="17"/>
      <c r="AD707" s="17">
        <v>0.192176254601573</v>
      </c>
      <c r="AE707" s="17">
        <v>0.16296459612330599</v>
      </c>
      <c r="AF707" s="17"/>
      <c r="AG707" s="17">
        <v>0.17871264513235499</v>
      </c>
      <c r="AH707" s="17">
        <v>0.20842095855086201</v>
      </c>
      <c r="AI707" s="17">
        <v>0.16726325003723599</v>
      </c>
      <c r="AJ707" s="17"/>
      <c r="AK707" s="17">
        <v>0.17316842839493701</v>
      </c>
      <c r="AL707" s="17">
        <v>0.18650591234483099</v>
      </c>
      <c r="AM707" s="17">
        <v>0.182909606083315</v>
      </c>
      <c r="AN707" s="17"/>
      <c r="AO707" s="17">
        <v>0.168318171330818</v>
      </c>
      <c r="AP707" s="17">
        <v>0.20303307638599999</v>
      </c>
      <c r="AQ707" s="17">
        <v>0.16982790567647901</v>
      </c>
      <c r="AR707" s="17"/>
      <c r="AS707" s="17">
        <v>0.119883902247802</v>
      </c>
      <c r="AT707" s="17">
        <v>0.14379226429087499</v>
      </c>
      <c r="AU707" s="17">
        <v>0.16387873341190801</v>
      </c>
      <c r="AV707" s="17">
        <v>0.201763641706277</v>
      </c>
      <c r="AW707" s="17">
        <v>0.182399158471373</v>
      </c>
      <c r="AX707" s="17">
        <v>0.14392223684886801</v>
      </c>
      <c r="AY707" s="17">
        <v>0.222453297246545</v>
      </c>
      <c r="AZ707" s="17">
        <v>0.29479472944989998</v>
      </c>
      <c r="BA707" s="17">
        <v>8.7525597031694102E-2</v>
      </c>
      <c r="BB707" s="17">
        <v>0.10722217643370301</v>
      </c>
      <c r="BC707" s="17">
        <v>0.29054562817636798</v>
      </c>
      <c r="BD707" s="17">
        <v>0.215841205995075</v>
      </c>
      <c r="BE707" s="17">
        <v>0.39697768995071497</v>
      </c>
      <c r="BF707" s="17">
        <v>0.25317512468988401</v>
      </c>
      <c r="BG707" s="17">
        <v>0.13662216501775601</v>
      </c>
    </row>
    <row r="708" spans="2:59" x14ac:dyDescent="0.35">
      <c r="B708" t="s">
        <v>320</v>
      </c>
      <c r="C708" s="17">
        <v>0.16648808102340701</v>
      </c>
      <c r="D708" s="17">
        <v>0.160994592157963</v>
      </c>
      <c r="E708" s="17">
        <v>0.17229162733594799</v>
      </c>
      <c r="F708" s="17"/>
      <c r="G708" s="17">
        <v>0.190286374166283</v>
      </c>
      <c r="H708" s="17">
        <v>0.170878751507338</v>
      </c>
      <c r="I708" s="17">
        <v>0.235349607833024</v>
      </c>
      <c r="J708" s="17">
        <v>0.159776432978324</v>
      </c>
      <c r="K708" s="17">
        <v>0.130706598563679</v>
      </c>
      <c r="L708" s="17">
        <v>0.14696037281473001</v>
      </c>
      <c r="M708" s="17"/>
      <c r="N708" s="17">
        <v>0.18248365317384799</v>
      </c>
      <c r="O708" s="17">
        <v>0.202604381577142</v>
      </c>
      <c r="P708" s="17">
        <v>0.11558178901112599</v>
      </c>
      <c r="Q708" s="17">
        <v>0.15863165794053599</v>
      </c>
      <c r="R708" s="17">
        <v>0.17145336534803901</v>
      </c>
      <c r="S708" s="17"/>
      <c r="T708" s="17">
        <v>0.16784060189248501</v>
      </c>
      <c r="U708" s="17">
        <v>0.16614747063339499</v>
      </c>
      <c r="V708" s="17"/>
      <c r="W708" s="17">
        <v>0.16231180438506901</v>
      </c>
      <c r="X708" s="17">
        <v>0.16848283996593599</v>
      </c>
      <c r="Y708" s="17"/>
      <c r="Z708" s="17">
        <v>0.12607014680751</v>
      </c>
      <c r="AA708" s="17">
        <v>0.17199349235957001</v>
      </c>
      <c r="AB708" s="17">
        <v>0.220628913287296</v>
      </c>
      <c r="AC708" s="17"/>
      <c r="AD708" s="17">
        <v>0.170897946337245</v>
      </c>
      <c r="AE708" s="17">
        <v>0.15820976548363999</v>
      </c>
      <c r="AF708" s="17"/>
      <c r="AG708" s="17">
        <v>0.20485464566808301</v>
      </c>
      <c r="AH708" s="17">
        <v>0.19524278411225501</v>
      </c>
      <c r="AI708" s="17">
        <v>0.13871293877103499</v>
      </c>
      <c r="AJ708" s="17"/>
      <c r="AK708" s="17">
        <v>0.171783455562182</v>
      </c>
      <c r="AL708" s="17">
        <v>0.16291310598713901</v>
      </c>
      <c r="AM708" s="17">
        <v>0.17622704379529799</v>
      </c>
      <c r="AN708" s="17"/>
      <c r="AO708" s="17">
        <v>0.210642631764729</v>
      </c>
      <c r="AP708" s="17">
        <v>0.173157915059587</v>
      </c>
      <c r="AQ708" s="17">
        <v>0.15009782314874301</v>
      </c>
      <c r="AR708" s="17"/>
      <c r="AS708" s="17">
        <v>0.114956028124299</v>
      </c>
      <c r="AT708" s="17">
        <v>0.145961984479199</v>
      </c>
      <c r="AU708" s="17">
        <v>0.13538061816966901</v>
      </c>
      <c r="AV708" s="17">
        <v>0.180474477443795</v>
      </c>
      <c r="AW708" s="17">
        <v>0.22328733484194799</v>
      </c>
      <c r="AX708" s="17">
        <v>0.162631944791327</v>
      </c>
      <c r="AY708" s="17">
        <v>0.126211989828168</v>
      </c>
      <c r="AZ708" s="17">
        <v>0.332499822692778</v>
      </c>
      <c r="BA708" s="17">
        <v>9.8905201756480099E-2</v>
      </c>
      <c r="BB708" s="17">
        <v>0.16371751817940899</v>
      </c>
      <c r="BC708" s="17">
        <v>0.117178965818262</v>
      </c>
      <c r="BD708" s="17">
        <v>0.129271752644947</v>
      </c>
      <c r="BE708" s="17">
        <v>0.142151310618229</v>
      </c>
      <c r="BF708" s="17">
        <v>0.19546442476189901</v>
      </c>
      <c r="BG708" s="17">
        <v>0.16453881712039101</v>
      </c>
    </row>
    <row r="709" spans="2:59" x14ac:dyDescent="0.35">
      <c r="B709" t="s">
        <v>321</v>
      </c>
      <c r="C709" s="17">
        <v>0.16452808573226499</v>
      </c>
      <c r="D709" s="17">
        <v>0.19587145551983001</v>
      </c>
      <c r="E709" s="17">
        <v>0.13600697844766499</v>
      </c>
      <c r="F709" s="17"/>
      <c r="G709" s="17">
        <v>0.16249217627339799</v>
      </c>
      <c r="H709" s="17">
        <v>0.18415471568019501</v>
      </c>
      <c r="I709" s="17">
        <v>0.176666177102381</v>
      </c>
      <c r="J709" s="17">
        <v>0.17995005597010499</v>
      </c>
      <c r="K709" s="17">
        <v>0.146703881522007</v>
      </c>
      <c r="L709" s="17">
        <v>0.15015042577506299</v>
      </c>
      <c r="M709" s="17"/>
      <c r="N709" s="17">
        <v>0.173522563687561</v>
      </c>
      <c r="O709" s="17">
        <v>0.12505768356060701</v>
      </c>
      <c r="P709" s="17">
        <v>0.210671995551729</v>
      </c>
      <c r="Q709" s="17">
        <v>0.151699653269393</v>
      </c>
      <c r="R709" s="17">
        <v>0.15621730402533501</v>
      </c>
      <c r="S709" s="17"/>
      <c r="T709" s="17">
        <v>0.21733800513939899</v>
      </c>
      <c r="U709" s="17">
        <v>0.151228766174967</v>
      </c>
      <c r="V709" s="17"/>
      <c r="W709" s="17">
        <v>0.21574456141856599</v>
      </c>
      <c r="X709" s="17">
        <v>0.14116433067423501</v>
      </c>
      <c r="Y709" s="17"/>
      <c r="Z709" s="17">
        <v>0.192489911211673</v>
      </c>
      <c r="AA709" s="17">
        <v>0.16052680564453001</v>
      </c>
      <c r="AB709" s="17">
        <v>0.142072894998232</v>
      </c>
      <c r="AC709" s="17"/>
      <c r="AD709" s="17">
        <v>0.171309756833605</v>
      </c>
      <c r="AE709" s="17">
        <v>0.151797353778241</v>
      </c>
      <c r="AF709" s="17"/>
      <c r="AG709" s="17">
        <v>0.145152934220077</v>
      </c>
      <c r="AH709" s="17">
        <v>0.163864681821214</v>
      </c>
      <c r="AI709" s="17">
        <v>0.178292580988864</v>
      </c>
      <c r="AJ709" s="17"/>
      <c r="AK709" s="17">
        <v>0.25193739326095899</v>
      </c>
      <c r="AL709" s="17">
        <v>0.138342724930483</v>
      </c>
      <c r="AM709" s="17">
        <v>0.105284372101683</v>
      </c>
      <c r="AN709" s="17"/>
      <c r="AO709" s="17">
        <v>0.26255365689451499</v>
      </c>
      <c r="AP709" s="17">
        <v>0.16219328618880399</v>
      </c>
      <c r="AQ709" s="17">
        <v>0.15936322898117899</v>
      </c>
      <c r="AR709" s="17"/>
      <c r="AS709" s="17">
        <v>8.9795974123093106E-2</v>
      </c>
      <c r="AT709" s="17">
        <v>0.17054291918241299</v>
      </c>
      <c r="AU709" s="17">
        <v>0.21440947616032</v>
      </c>
      <c r="AV709" s="17">
        <v>0.26613652942564298</v>
      </c>
      <c r="AW709" s="17">
        <v>0.14290502967139501</v>
      </c>
      <c r="AX709" s="17">
        <v>0.11959760620620601</v>
      </c>
      <c r="AY709" s="17">
        <v>0.18682201593942399</v>
      </c>
      <c r="AZ709" s="17">
        <v>0.105359870871874</v>
      </c>
      <c r="BA709" s="17">
        <v>8.62821251078741E-2</v>
      </c>
      <c r="BB709" s="17">
        <v>0.162498655423159</v>
      </c>
      <c r="BC709" s="17">
        <v>0.20522555805117301</v>
      </c>
      <c r="BD709" s="17">
        <v>0.20883621436934599</v>
      </c>
      <c r="BE709" s="17">
        <v>0.140448260748015</v>
      </c>
      <c r="BF709" s="17">
        <v>0.16320361367486899</v>
      </c>
      <c r="BG709" s="17">
        <v>0.171861216757697</v>
      </c>
    </row>
    <row r="710" spans="2:59" x14ac:dyDescent="0.35">
      <c r="B710" t="s">
        <v>322</v>
      </c>
      <c r="C710" s="17">
        <v>0.14463575970556999</v>
      </c>
      <c r="D710" s="17">
        <v>0.11010612938681801</v>
      </c>
      <c r="E710" s="17">
        <v>0.17533891407029301</v>
      </c>
      <c r="F710" s="17"/>
      <c r="G710" s="17">
        <v>0.218446462742137</v>
      </c>
      <c r="H710" s="17">
        <v>0.16773375366631499</v>
      </c>
      <c r="I710" s="17">
        <v>0.13111452389667899</v>
      </c>
      <c r="J710" s="17">
        <v>0.116391271236631</v>
      </c>
      <c r="K710" s="17">
        <v>0.110950374660304</v>
      </c>
      <c r="L710" s="17">
        <v>0.15967443870262099</v>
      </c>
      <c r="M710" s="17"/>
      <c r="N710" s="17">
        <v>0.193259739960223</v>
      </c>
      <c r="O710" s="17">
        <v>0.16199731772221601</v>
      </c>
      <c r="P710" s="17">
        <v>0.133273032472907</v>
      </c>
      <c r="Q710" s="17">
        <v>0.10929074978763</v>
      </c>
      <c r="R710" s="17">
        <v>8.8505078362775103E-2</v>
      </c>
      <c r="S710" s="17"/>
      <c r="T710" s="17">
        <v>0.13223134476307599</v>
      </c>
      <c r="U710" s="17">
        <v>0.14775960992336201</v>
      </c>
      <c r="V710" s="17"/>
      <c r="W710" s="17">
        <v>0.18974052441876199</v>
      </c>
      <c r="X710" s="17">
        <v>0.123147071396194</v>
      </c>
      <c r="Y710" s="17"/>
      <c r="Z710" s="17">
        <v>0.19938358691480501</v>
      </c>
      <c r="AA710" s="17">
        <v>0.13632243074296299</v>
      </c>
      <c r="AB710" s="17">
        <v>0.10581508131534099</v>
      </c>
      <c r="AC710" s="17"/>
      <c r="AD710" s="17">
        <v>0.155142635351848</v>
      </c>
      <c r="AE710" s="17">
        <v>0.124911975474781</v>
      </c>
      <c r="AF710" s="17"/>
      <c r="AG710" s="17">
        <v>0.132471117097399</v>
      </c>
      <c r="AH710" s="17">
        <v>0.12655374160018501</v>
      </c>
      <c r="AI710" s="17">
        <v>0.168811483291613</v>
      </c>
      <c r="AJ710" s="17"/>
      <c r="AK710" s="17">
        <v>0.140413209055956</v>
      </c>
      <c r="AL710" s="17">
        <v>0.161672704609815</v>
      </c>
      <c r="AM710" s="17">
        <v>0.11595452096484</v>
      </c>
      <c r="AN710" s="17"/>
      <c r="AO710" s="17">
        <v>0.16007278021768101</v>
      </c>
      <c r="AP710" s="17">
        <v>0.15433814472628499</v>
      </c>
      <c r="AQ710" s="17">
        <v>0.132450651045257</v>
      </c>
      <c r="AR710" s="17"/>
      <c r="AS710" s="17">
        <v>0.14664846290088801</v>
      </c>
      <c r="AT710" s="17">
        <v>0.13920563169434999</v>
      </c>
      <c r="AU710" s="17">
        <v>0.14548742226901301</v>
      </c>
      <c r="AV710" s="17">
        <v>0.145798171822656</v>
      </c>
      <c r="AW710" s="17">
        <v>0.18759781172748499</v>
      </c>
      <c r="AX710" s="17">
        <v>9.6022392577161594E-2</v>
      </c>
      <c r="AY710" s="17">
        <v>0.12473420263545899</v>
      </c>
      <c r="AZ710" s="17">
        <v>5.7566962958169203E-2</v>
      </c>
      <c r="BA710" s="17">
        <v>0.26040465567693599</v>
      </c>
      <c r="BB710" s="17">
        <v>0.19150395022796601</v>
      </c>
      <c r="BC710" s="17">
        <v>0.19814524284674701</v>
      </c>
      <c r="BD710" s="17">
        <v>8.7080845206500807E-2</v>
      </c>
      <c r="BE710" s="17">
        <v>0.184855278033148</v>
      </c>
      <c r="BF710" s="17">
        <v>0.15039536784445001</v>
      </c>
      <c r="BG710" s="17">
        <v>0.20561528723231901</v>
      </c>
    </row>
    <row r="711" spans="2:59" x14ac:dyDescent="0.35">
      <c r="B711" t="s">
        <v>323</v>
      </c>
      <c r="C711" s="17">
        <v>0.10846524178218001</v>
      </c>
      <c r="D711" s="17">
        <v>0.113378953764482</v>
      </c>
      <c r="E711" s="17">
        <v>0.102274645068873</v>
      </c>
      <c r="F711" s="17"/>
      <c r="G711" s="17">
        <v>0.108668722686977</v>
      </c>
      <c r="H711" s="17">
        <v>0.14625792071784299</v>
      </c>
      <c r="I711" s="17">
        <v>9.4190668798207505E-2</v>
      </c>
      <c r="J711" s="17">
        <v>0.147994270465621</v>
      </c>
      <c r="K711" s="17">
        <v>5.4161109364662799E-2</v>
      </c>
      <c r="L711" s="17">
        <v>0.105435266374152</v>
      </c>
      <c r="M711" s="17"/>
      <c r="N711" s="17">
        <v>7.8758065066848806E-2</v>
      </c>
      <c r="O711" s="17">
        <v>0.14321686314865101</v>
      </c>
      <c r="P711" s="17">
        <v>9.3872118193350895E-2</v>
      </c>
      <c r="Q711" s="17">
        <v>0.102144926859303</v>
      </c>
      <c r="R711" s="17">
        <v>0.15949500223325899</v>
      </c>
      <c r="S711" s="17"/>
      <c r="T711" s="17">
        <v>0.15449982723643699</v>
      </c>
      <c r="U711" s="17">
        <v>9.6872179919616802E-2</v>
      </c>
      <c r="V711" s="17"/>
      <c r="W711" s="17">
        <v>0.11723326117859199</v>
      </c>
      <c r="X711" s="17">
        <v>9.8018565633645999E-2</v>
      </c>
      <c r="Y711" s="17"/>
      <c r="Z711" s="17">
        <v>0.11242744731547701</v>
      </c>
      <c r="AA711" s="17">
        <v>0.119049581952147</v>
      </c>
      <c r="AB711" s="17">
        <v>0.11093914063874299</v>
      </c>
      <c r="AC711" s="17"/>
      <c r="AD711" s="17">
        <v>0.111269850765756</v>
      </c>
      <c r="AE711" s="17">
        <v>0.103200355786943</v>
      </c>
      <c r="AF711" s="17"/>
      <c r="AG711" s="17">
        <v>0.13703899446937601</v>
      </c>
      <c r="AH711" s="17">
        <v>9.7860728902541105E-2</v>
      </c>
      <c r="AI711" s="17">
        <v>0.10742186058028701</v>
      </c>
      <c r="AJ711" s="17"/>
      <c r="AK711" s="17">
        <v>0.11651803267222501</v>
      </c>
      <c r="AL711" s="17">
        <v>9.8470385039468006E-2</v>
      </c>
      <c r="AM711" s="17">
        <v>0.114783765943129</v>
      </c>
      <c r="AN711" s="17"/>
      <c r="AO711" s="17">
        <v>6.2815547476661002E-2</v>
      </c>
      <c r="AP711" s="17">
        <v>0.12743835528903399</v>
      </c>
      <c r="AQ711" s="17">
        <v>9.53285588092085E-2</v>
      </c>
      <c r="AR711" s="17"/>
      <c r="AS711" s="17">
        <v>8.1415088523887597E-2</v>
      </c>
      <c r="AT711" s="17">
        <v>0.148274154398812</v>
      </c>
      <c r="AU711" s="17">
        <v>3.5946064434290201E-2</v>
      </c>
      <c r="AV711" s="17">
        <v>9.1404911120183396E-2</v>
      </c>
      <c r="AW711" s="17">
        <v>0.13946315547542701</v>
      </c>
      <c r="AX711" s="17">
        <v>0.158580503868471</v>
      </c>
      <c r="AY711" s="17">
        <v>0.107567924016988</v>
      </c>
      <c r="AZ711" s="17">
        <v>7.5035669729832194E-2</v>
      </c>
      <c r="BA711" s="17">
        <v>8.1242280401984099E-2</v>
      </c>
      <c r="BB711" s="17">
        <v>0.15683966148244899</v>
      </c>
      <c r="BC711" s="17">
        <v>9.5341117335217093E-2</v>
      </c>
      <c r="BD711" s="17">
        <v>0.187409916629381</v>
      </c>
      <c r="BE711" s="17">
        <v>0.16728985769708299</v>
      </c>
      <c r="BF711" s="17">
        <v>0.22674647127998701</v>
      </c>
      <c r="BG711" s="17">
        <v>0.12672020883950899</v>
      </c>
    </row>
    <row r="712" spans="2:59" x14ac:dyDescent="0.35">
      <c r="B712" t="s">
        <v>324</v>
      </c>
      <c r="C712" s="17">
        <v>8.7423315896644593E-2</v>
      </c>
      <c r="D712" s="17">
        <v>9.6310882393234001E-2</v>
      </c>
      <c r="E712" s="17">
        <v>7.9503984777909306E-2</v>
      </c>
      <c r="F712" s="17"/>
      <c r="G712" s="17">
        <v>9.7973850414663999E-2</v>
      </c>
      <c r="H712" s="17">
        <v>0.106872078826919</v>
      </c>
      <c r="I712" s="17">
        <v>6.9758597166749203E-2</v>
      </c>
      <c r="J712" s="17">
        <v>4.1389835832130503E-2</v>
      </c>
      <c r="K712" s="17">
        <v>7.5229812639006202E-2</v>
      </c>
      <c r="L712" s="17">
        <v>0.124153847936916</v>
      </c>
      <c r="M712" s="17"/>
      <c r="N712" s="17">
        <v>9.3445120611693702E-2</v>
      </c>
      <c r="O712" s="17">
        <v>8.3019502949225693E-2</v>
      </c>
      <c r="P712" s="17">
        <v>9.5374921857601894E-2</v>
      </c>
      <c r="Q712" s="17">
        <v>7.3296434432121402E-2</v>
      </c>
      <c r="R712" s="17">
        <v>9.5833806621781203E-2</v>
      </c>
      <c r="S712" s="17"/>
      <c r="T712" s="17">
        <v>8.7196294980729297E-2</v>
      </c>
      <c r="U712" s="17">
        <v>8.74804874231465E-2</v>
      </c>
      <c r="V712" s="17"/>
      <c r="W712" s="17">
        <v>9.6954670541623794E-2</v>
      </c>
      <c r="X712" s="17">
        <v>8.8305874316967597E-2</v>
      </c>
      <c r="Y712" s="17"/>
      <c r="Z712" s="17">
        <v>7.1008497931206394E-2</v>
      </c>
      <c r="AA712" s="17">
        <v>9.6611005298241001E-2</v>
      </c>
      <c r="AB712" s="17">
        <v>0.109676433422584</v>
      </c>
      <c r="AC712" s="17"/>
      <c r="AD712" s="17">
        <v>8.8371715172719995E-2</v>
      </c>
      <c r="AE712" s="17">
        <v>8.5642955748137906E-2</v>
      </c>
      <c r="AF712" s="17"/>
      <c r="AG712" s="17">
        <v>0.18372775175526601</v>
      </c>
      <c r="AH712" s="17">
        <v>9.7282838590811299E-2</v>
      </c>
      <c r="AI712" s="17">
        <v>5.8038495609354299E-2</v>
      </c>
      <c r="AJ712" s="17"/>
      <c r="AK712" s="17">
        <v>8.1941460476032096E-2</v>
      </c>
      <c r="AL712" s="17">
        <v>0.105685779373936</v>
      </c>
      <c r="AM712" s="17">
        <v>3.1240931537444699E-2</v>
      </c>
      <c r="AN712" s="17"/>
      <c r="AO712" s="17">
        <v>6.0906200275389601E-2</v>
      </c>
      <c r="AP712" s="17">
        <v>9.1808122128749697E-2</v>
      </c>
      <c r="AQ712" s="17">
        <v>9.1231204300580807E-2</v>
      </c>
      <c r="AR712" s="17"/>
      <c r="AS712" s="17">
        <v>7.9415140751712507E-2</v>
      </c>
      <c r="AT712" s="17">
        <v>3.18662564243209E-2</v>
      </c>
      <c r="AU712" s="17">
        <v>0.12938852224039399</v>
      </c>
      <c r="AV712" s="17">
        <v>9.1251405236093305E-2</v>
      </c>
      <c r="AW712" s="17">
        <v>7.3370898280462005E-2</v>
      </c>
      <c r="AX712" s="17">
        <v>6.1806369300448999E-2</v>
      </c>
      <c r="AY712" s="17">
        <v>9.8703051459763297E-2</v>
      </c>
      <c r="AZ712" s="17">
        <v>8.4210974895933002E-2</v>
      </c>
      <c r="BA712" s="17">
        <v>0.15967540785721199</v>
      </c>
      <c r="BB712" s="17">
        <v>7.6757191392108196E-2</v>
      </c>
      <c r="BC712" s="17">
        <v>1.9451238081500601E-2</v>
      </c>
      <c r="BD712" s="17">
        <v>0.25535333013627998</v>
      </c>
      <c r="BE712" s="17">
        <v>6.1191146474424599E-2</v>
      </c>
      <c r="BF712" s="17">
        <v>0.10837707493022</v>
      </c>
      <c r="BG712" s="17">
        <v>5.2043801656083299E-2</v>
      </c>
    </row>
    <row r="713" spans="2:59" x14ac:dyDescent="0.35">
      <c r="B713" t="s">
        <v>133</v>
      </c>
      <c r="C713" s="17">
        <v>3.5883497614401301E-2</v>
      </c>
      <c r="D713" s="17">
        <v>2.64469678746923E-2</v>
      </c>
      <c r="E713" s="17">
        <v>4.4822240007514398E-2</v>
      </c>
      <c r="F713" s="17"/>
      <c r="G713" s="17">
        <v>5.8040973162599999E-2</v>
      </c>
      <c r="H713" s="17">
        <v>6.0248402205203798E-2</v>
      </c>
      <c r="I713" s="17">
        <v>3.4778809322431201E-2</v>
      </c>
      <c r="J713" s="17">
        <v>5.4278445923098599E-2</v>
      </c>
      <c r="K713" s="17">
        <v>3.4465637847950897E-2</v>
      </c>
      <c r="L713" s="17">
        <v>7.1321601964683696E-3</v>
      </c>
      <c r="M713" s="17"/>
      <c r="N713" s="17">
        <v>2.64087813546801E-2</v>
      </c>
      <c r="O713" s="17">
        <v>5.6297339295605001E-2</v>
      </c>
      <c r="P713" s="17">
        <v>3.9483781103575498E-2</v>
      </c>
      <c r="Q713" s="17">
        <v>3.2865401886869101E-2</v>
      </c>
      <c r="R713" s="17">
        <v>2.2368837223638301E-2</v>
      </c>
      <c r="S713" s="17"/>
      <c r="T713" s="17">
        <v>1.9772306648743101E-2</v>
      </c>
      <c r="U713" s="17">
        <v>3.9940839104530397E-2</v>
      </c>
      <c r="V713" s="17"/>
      <c r="W713" s="17">
        <v>1.9003211411382899E-2</v>
      </c>
      <c r="X713" s="17">
        <v>4.3020782182046503E-2</v>
      </c>
      <c r="Y713" s="17"/>
      <c r="Z713" s="17">
        <v>2.62649341827756E-2</v>
      </c>
      <c r="AA713" s="17">
        <v>1.91631519404722E-2</v>
      </c>
      <c r="AB713" s="17">
        <v>2.67876190680146E-2</v>
      </c>
      <c r="AC713" s="17"/>
      <c r="AD713" s="17">
        <v>1.6118886996634999E-2</v>
      </c>
      <c r="AE713" s="17">
        <v>7.2986146237495497E-2</v>
      </c>
      <c r="AF713" s="17"/>
      <c r="AG713" s="17">
        <v>2.0109113603600199E-2</v>
      </c>
      <c r="AH713" s="17">
        <v>2.3455742942966599E-2</v>
      </c>
      <c r="AI713" s="17">
        <v>3.32758599359421E-2</v>
      </c>
      <c r="AJ713" s="17"/>
      <c r="AK713" s="17">
        <v>1.6956344167416201E-2</v>
      </c>
      <c r="AL713" s="17">
        <v>2.38648372878442E-2</v>
      </c>
      <c r="AM713" s="17">
        <v>5.3102320485981201E-2</v>
      </c>
      <c r="AN713" s="17"/>
      <c r="AO713" s="17">
        <v>2.79251070049128E-2</v>
      </c>
      <c r="AP713" s="17">
        <v>2.5467315139968701E-2</v>
      </c>
      <c r="AQ713" s="17">
        <v>3.4980165331999699E-2</v>
      </c>
      <c r="AR713" s="17"/>
      <c r="AS713" s="17">
        <v>8.2325797633580694E-2</v>
      </c>
      <c r="AT713" s="17">
        <v>7.7370881128462604E-2</v>
      </c>
      <c r="AU713" s="17">
        <v>2.91716291178859E-2</v>
      </c>
      <c r="AV713" s="17">
        <v>2.8142007919516699E-2</v>
      </c>
      <c r="AW713" s="17">
        <v>0</v>
      </c>
      <c r="AX713" s="17">
        <v>5.3245374927560103E-2</v>
      </c>
      <c r="AY713" s="17">
        <v>1.9959010940234698E-2</v>
      </c>
      <c r="AZ713" s="17">
        <v>2.26838914258462E-2</v>
      </c>
      <c r="BA713" s="17">
        <v>0</v>
      </c>
      <c r="BB713" s="17">
        <v>0</v>
      </c>
      <c r="BC713" s="17">
        <v>0</v>
      </c>
      <c r="BD713" s="17">
        <v>0</v>
      </c>
      <c r="BE713" s="17">
        <v>0</v>
      </c>
      <c r="BF713" s="17">
        <v>0.106226107991202</v>
      </c>
      <c r="BG713" s="17">
        <v>0.120647359616981</v>
      </c>
    </row>
    <row r="714" spans="2:59" x14ac:dyDescent="0.35">
      <c r="B714" t="s">
        <v>248</v>
      </c>
      <c r="C714" s="17">
        <v>1.3097463328007599E-3</v>
      </c>
      <c r="D714" s="17">
        <v>0</v>
      </c>
      <c r="E714" s="17">
        <v>2.5352792724273399E-3</v>
      </c>
      <c r="F714" s="17"/>
      <c r="G714" s="17">
        <v>0</v>
      </c>
      <c r="H714" s="17">
        <v>1.04311709087976E-2</v>
      </c>
      <c r="I714" s="17">
        <v>0</v>
      </c>
      <c r="J714" s="17">
        <v>0</v>
      </c>
      <c r="K714" s="17">
        <v>0</v>
      </c>
      <c r="L714" s="17">
        <v>0</v>
      </c>
      <c r="M714" s="17"/>
      <c r="N714" s="17">
        <v>4.87746120574486E-3</v>
      </c>
      <c r="O714" s="17">
        <v>0</v>
      </c>
      <c r="P714" s="17">
        <v>0</v>
      </c>
      <c r="Q714" s="17">
        <v>0</v>
      </c>
      <c r="R714" s="17">
        <v>0</v>
      </c>
      <c r="S714" s="17"/>
      <c r="T714" s="17">
        <v>0</v>
      </c>
      <c r="U714" s="17">
        <v>1.63958465133004E-3</v>
      </c>
      <c r="V714" s="17"/>
      <c r="W714" s="17">
        <v>0</v>
      </c>
      <c r="X714" s="17">
        <v>2.2744942824291701E-3</v>
      </c>
      <c r="Y714" s="17"/>
      <c r="Z714" s="17">
        <v>0</v>
      </c>
      <c r="AA714" s="17">
        <v>6.6664803846094196E-3</v>
      </c>
      <c r="AB714" s="17">
        <v>0</v>
      </c>
      <c r="AC714" s="17"/>
      <c r="AD714" s="17">
        <v>2.0074492525794102E-3</v>
      </c>
      <c r="AE714" s="17">
        <v>0</v>
      </c>
      <c r="AF714" s="17"/>
      <c r="AG714" s="17">
        <v>1.1219761543281101E-2</v>
      </c>
      <c r="AH714" s="17">
        <v>0</v>
      </c>
      <c r="AI714" s="17">
        <v>0</v>
      </c>
      <c r="AJ714" s="17"/>
      <c r="AK714" s="17">
        <v>0</v>
      </c>
      <c r="AL714" s="17">
        <v>2.5219583263251899E-3</v>
      </c>
      <c r="AM714" s="17">
        <v>0</v>
      </c>
      <c r="AN714" s="17"/>
      <c r="AO714" s="17">
        <v>0</v>
      </c>
      <c r="AP714" s="17">
        <v>0</v>
      </c>
      <c r="AQ714" s="17">
        <v>3.20328439384357E-3</v>
      </c>
      <c r="AR714" s="17"/>
      <c r="AS714" s="17">
        <v>0</v>
      </c>
      <c r="AT714" s="17">
        <v>0</v>
      </c>
      <c r="AU714" s="17">
        <v>0</v>
      </c>
      <c r="AV714" s="17">
        <v>0</v>
      </c>
      <c r="AW714" s="17">
        <v>0</v>
      </c>
      <c r="AX714" s="17">
        <v>0</v>
      </c>
      <c r="AY714" s="17">
        <v>0</v>
      </c>
      <c r="AZ714" s="17">
        <v>0</v>
      </c>
      <c r="BA714" s="17">
        <v>0</v>
      </c>
      <c r="BB714" s="17">
        <v>2.21928186762381E-2</v>
      </c>
      <c r="BC714" s="17">
        <v>0</v>
      </c>
      <c r="BD714" s="17">
        <v>0</v>
      </c>
      <c r="BE714" s="17">
        <v>0</v>
      </c>
      <c r="BF714" s="17">
        <v>0</v>
      </c>
      <c r="BG714" s="17">
        <v>0</v>
      </c>
    </row>
    <row r="715" spans="2:59" x14ac:dyDescent="0.35">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row>
    <row r="716" spans="2:59" x14ac:dyDescent="0.35">
      <c r="B716" s="6" t="s">
        <v>333</v>
      </c>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row>
    <row r="717" spans="2:59" x14ac:dyDescent="0.35">
      <c r="B717" s="24" t="s">
        <v>86</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row>
    <row r="718" spans="2:59" x14ac:dyDescent="0.35">
      <c r="B718" t="s">
        <v>326</v>
      </c>
      <c r="C718" s="17">
        <v>0.26093429404642698</v>
      </c>
      <c r="D718" s="17">
        <v>0.27438698599295203</v>
      </c>
      <c r="E718" s="17">
        <v>0.249477011924435</v>
      </c>
      <c r="F718" s="17"/>
      <c r="G718" s="17">
        <v>0.277139621905093</v>
      </c>
      <c r="H718" s="17">
        <v>0.24644455637351301</v>
      </c>
      <c r="I718" s="17">
        <v>0.17332571943128799</v>
      </c>
      <c r="J718" s="17">
        <v>0.23032876836263</v>
      </c>
      <c r="K718" s="17">
        <v>0.27614913476200798</v>
      </c>
      <c r="L718" s="17">
        <v>0.32150422084256203</v>
      </c>
      <c r="M718" s="17"/>
      <c r="N718" s="17">
        <v>0.25416848710200601</v>
      </c>
      <c r="O718" s="17">
        <v>0.28042238574545097</v>
      </c>
      <c r="P718" s="17">
        <v>0.35850417383366201</v>
      </c>
      <c r="Q718" s="17">
        <v>0.18840186593882099</v>
      </c>
      <c r="R718" s="17">
        <v>0.21785126750654801</v>
      </c>
      <c r="S718" s="17"/>
      <c r="T718" s="17">
        <v>0.33784062608448501</v>
      </c>
      <c r="U718" s="17">
        <v>0.24156668475567</v>
      </c>
      <c r="V718" s="17"/>
      <c r="W718" s="17">
        <v>0.27901800560733903</v>
      </c>
      <c r="X718" s="17">
        <v>0.25530170529059598</v>
      </c>
      <c r="Y718" s="17"/>
      <c r="Z718" s="17">
        <v>0.37298465641718798</v>
      </c>
      <c r="AA718" s="17">
        <v>0.27510479506303798</v>
      </c>
      <c r="AB718" s="17">
        <v>0.17867516296210501</v>
      </c>
      <c r="AC718" s="17"/>
      <c r="AD718" s="17">
        <v>0.30813657753649898</v>
      </c>
      <c r="AE718" s="17">
        <v>0.17232492185036899</v>
      </c>
      <c r="AF718" s="17"/>
      <c r="AG718" s="17">
        <v>0.28476554511174701</v>
      </c>
      <c r="AH718" s="17">
        <v>0.199338567763232</v>
      </c>
      <c r="AI718" s="17">
        <v>0.31545197017973597</v>
      </c>
      <c r="AJ718" s="17"/>
      <c r="AK718" s="17">
        <v>0.360238125132259</v>
      </c>
      <c r="AL718" s="17">
        <v>0.25495517144858598</v>
      </c>
      <c r="AM718" s="17">
        <v>0.14582597560545299</v>
      </c>
      <c r="AN718" s="17"/>
      <c r="AO718" s="17">
        <v>0.43362524900792598</v>
      </c>
      <c r="AP718" s="17">
        <v>0.25464108143818298</v>
      </c>
      <c r="AQ718" s="17">
        <v>0.256491316742744</v>
      </c>
      <c r="AR718" s="17"/>
      <c r="AS718" s="17">
        <v>0.28501608609582002</v>
      </c>
      <c r="AT718" s="17">
        <v>0.31145019553779002</v>
      </c>
      <c r="AU718" s="17">
        <v>0.33642198807856499</v>
      </c>
      <c r="AV718" s="17">
        <v>0.34863551436753898</v>
      </c>
      <c r="AW718" s="17">
        <v>0.202392977836229</v>
      </c>
      <c r="AX718" s="17">
        <v>0.21209389659819899</v>
      </c>
      <c r="AY718" s="17">
        <v>0.21349919917821999</v>
      </c>
      <c r="AZ718" s="17">
        <v>0.21307146949422301</v>
      </c>
      <c r="BA718" s="17">
        <v>0.19520286846266699</v>
      </c>
      <c r="BB718" s="17">
        <v>0.2104933342625</v>
      </c>
      <c r="BC718" s="17">
        <v>0.336960030001419</v>
      </c>
      <c r="BD718" s="17">
        <v>0.24665824191050001</v>
      </c>
      <c r="BE718" s="17">
        <v>0.405401802177068</v>
      </c>
      <c r="BF718" s="17">
        <v>0.37184742338885501</v>
      </c>
      <c r="BG718" s="17">
        <v>0.22003495463400599</v>
      </c>
    </row>
    <row r="719" spans="2:59" x14ac:dyDescent="0.35">
      <c r="B719" t="s">
        <v>327</v>
      </c>
      <c r="C719" s="17">
        <v>0.40752910621962901</v>
      </c>
      <c r="D719" s="17">
        <v>0.41521645403325502</v>
      </c>
      <c r="E719" s="17">
        <v>0.39792680999840602</v>
      </c>
      <c r="F719" s="17"/>
      <c r="G719" s="17">
        <v>0.42519118156072999</v>
      </c>
      <c r="H719" s="17">
        <v>0.460269295942698</v>
      </c>
      <c r="I719" s="17">
        <v>0.41078492563586</v>
      </c>
      <c r="J719" s="17">
        <v>0.35790120088889799</v>
      </c>
      <c r="K719" s="17">
        <v>0.434365369295931</v>
      </c>
      <c r="L719" s="17">
        <v>0.39422454693181802</v>
      </c>
      <c r="M719" s="17"/>
      <c r="N719" s="17">
        <v>0.42756316404424699</v>
      </c>
      <c r="O719" s="17">
        <v>0.39581026770579802</v>
      </c>
      <c r="P719" s="17">
        <v>0.40525225392412201</v>
      </c>
      <c r="Q719" s="17">
        <v>0.39655237210241201</v>
      </c>
      <c r="R719" s="17">
        <v>0.40643267274587003</v>
      </c>
      <c r="S719" s="17"/>
      <c r="T719" s="17">
        <v>0.38082487660219999</v>
      </c>
      <c r="U719" s="17">
        <v>0.41425413226020402</v>
      </c>
      <c r="V719" s="17"/>
      <c r="W719" s="17">
        <v>0.418650723752236</v>
      </c>
      <c r="X719" s="17">
        <v>0.40467576795731403</v>
      </c>
      <c r="Y719" s="17"/>
      <c r="Z719" s="17">
        <v>0.40898614545801099</v>
      </c>
      <c r="AA719" s="17">
        <v>0.43573940464746702</v>
      </c>
      <c r="AB719" s="17">
        <v>0.43747194742279799</v>
      </c>
      <c r="AC719" s="17"/>
      <c r="AD719" s="17">
        <v>0.421052549733549</v>
      </c>
      <c r="AE719" s="17">
        <v>0.38214254118301599</v>
      </c>
      <c r="AF719" s="17"/>
      <c r="AG719" s="17">
        <v>0.37300811847572601</v>
      </c>
      <c r="AH719" s="17">
        <v>0.47775479262748399</v>
      </c>
      <c r="AI719" s="17">
        <v>0.369566329627316</v>
      </c>
      <c r="AJ719" s="17"/>
      <c r="AK719" s="17">
        <v>0.398511891796893</v>
      </c>
      <c r="AL719" s="17">
        <v>0.44467356919492401</v>
      </c>
      <c r="AM719" s="17">
        <v>0.33334042964794502</v>
      </c>
      <c r="AN719" s="17"/>
      <c r="AO719" s="17">
        <v>0.34198135821820302</v>
      </c>
      <c r="AP719" s="17">
        <v>0.46882151557035701</v>
      </c>
      <c r="AQ719" s="17">
        <v>0.34938601968067301</v>
      </c>
      <c r="AR719" s="17"/>
      <c r="AS719" s="17">
        <v>0.313980142848028</v>
      </c>
      <c r="AT719" s="17">
        <v>0.33715567187200202</v>
      </c>
      <c r="AU719" s="17">
        <v>0.42550484188530702</v>
      </c>
      <c r="AV719" s="17">
        <v>0.34154526319057199</v>
      </c>
      <c r="AW719" s="17">
        <v>0.38144911584152003</v>
      </c>
      <c r="AX719" s="17">
        <v>0.46263435219829302</v>
      </c>
      <c r="AY719" s="17">
        <v>0.48786509705574699</v>
      </c>
      <c r="AZ719" s="17">
        <v>0.486953947373653</v>
      </c>
      <c r="BA719" s="17">
        <v>0.47177242815513698</v>
      </c>
      <c r="BB719" s="17">
        <v>0.50442995668973001</v>
      </c>
      <c r="BC719" s="17">
        <v>0.40999683860275499</v>
      </c>
      <c r="BD719" s="17">
        <v>0.45376371924059999</v>
      </c>
      <c r="BE719" s="17">
        <v>0.17226559412676701</v>
      </c>
      <c r="BF719" s="17">
        <v>0.41053824097758901</v>
      </c>
      <c r="BG719" s="17">
        <v>0.39891059066740397</v>
      </c>
    </row>
    <row r="720" spans="2:59" x14ac:dyDescent="0.35">
      <c r="B720" t="s">
        <v>328</v>
      </c>
      <c r="C720" s="17">
        <v>0.19876095399451299</v>
      </c>
      <c r="D720" s="17">
        <v>0.18516291988998601</v>
      </c>
      <c r="E720" s="17">
        <v>0.212247513775733</v>
      </c>
      <c r="F720" s="17"/>
      <c r="G720" s="17">
        <v>0.17576472106039301</v>
      </c>
      <c r="H720" s="17">
        <v>0.11627225449145601</v>
      </c>
      <c r="I720" s="17">
        <v>0.27400742670520001</v>
      </c>
      <c r="J720" s="17">
        <v>0.24841705506245099</v>
      </c>
      <c r="K720" s="17">
        <v>0.164088283938541</v>
      </c>
      <c r="L720" s="17">
        <v>0.18955207978072</v>
      </c>
      <c r="M720" s="17"/>
      <c r="N720" s="17">
        <v>0.179145837080083</v>
      </c>
      <c r="O720" s="17">
        <v>0.18339362420500399</v>
      </c>
      <c r="P720" s="17">
        <v>0.16143419575814</v>
      </c>
      <c r="Q720" s="17">
        <v>0.246557211080456</v>
      </c>
      <c r="R720" s="17">
        <v>0.24205163394146401</v>
      </c>
      <c r="S720" s="17"/>
      <c r="T720" s="17">
        <v>0.16645966609577301</v>
      </c>
      <c r="U720" s="17">
        <v>0.20689550815972099</v>
      </c>
      <c r="V720" s="17"/>
      <c r="W720" s="17">
        <v>0.19305792896347901</v>
      </c>
      <c r="X720" s="17">
        <v>0.198222140508683</v>
      </c>
      <c r="Y720" s="17"/>
      <c r="Z720" s="17">
        <v>0.118549188531976</v>
      </c>
      <c r="AA720" s="17">
        <v>0.19353983332341601</v>
      </c>
      <c r="AB720" s="17">
        <v>0.232925226038492</v>
      </c>
      <c r="AC720" s="17"/>
      <c r="AD720" s="17">
        <v>0.16265313853330099</v>
      </c>
      <c r="AE720" s="17">
        <v>0.26654349803312999</v>
      </c>
      <c r="AF720" s="17"/>
      <c r="AG720" s="17">
        <v>0.25905661326590002</v>
      </c>
      <c r="AH720" s="17">
        <v>0.20447078770728599</v>
      </c>
      <c r="AI720" s="17">
        <v>0.18108568516752599</v>
      </c>
      <c r="AJ720" s="17"/>
      <c r="AK720" s="17">
        <v>0.16228810467462301</v>
      </c>
      <c r="AL720" s="17">
        <v>0.201473728125493</v>
      </c>
      <c r="AM720" s="17">
        <v>0.23511997984955299</v>
      </c>
      <c r="AN720" s="17"/>
      <c r="AO720" s="17">
        <v>0.15131595888610999</v>
      </c>
      <c r="AP720" s="17">
        <v>0.18889448191721001</v>
      </c>
      <c r="AQ720" s="17">
        <v>0.21792472041490801</v>
      </c>
      <c r="AR720" s="17"/>
      <c r="AS720" s="17">
        <v>0.233252028439485</v>
      </c>
      <c r="AT720" s="17">
        <v>0.177628842254476</v>
      </c>
      <c r="AU720" s="17">
        <v>6.8933383526542005E-2</v>
      </c>
      <c r="AV720" s="17">
        <v>0.21353327619638901</v>
      </c>
      <c r="AW720" s="17">
        <v>0.25640796391516302</v>
      </c>
      <c r="AX720" s="17">
        <v>0.173163694167803</v>
      </c>
      <c r="AY720" s="17">
        <v>0.19167915190936699</v>
      </c>
      <c r="AZ720" s="17">
        <v>0.24092257358194799</v>
      </c>
      <c r="BA720" s="17">
        <v>0.25532655941093801</v>
      </c>
      <c r="BB720" s="17">
        <v>0.17544008205740499</v>
      </c>
      <c r="BC720" s="17">
        <v>0.16768483244039301</v>
      </c>
      <c r="BD720" s="17">
        <v>0.164351761688561</v>
      </c>
      <c r="BE720" s="17">
        <v>0.34501011303859502</v>
      </c>
      <c r="BF720" s="17">
        <v>0.111388227642353</v>
      </c>
      <c r="BG720" s="17">
        <v>0.20649331373141</v>
      </c>
    </row>
    <row r="721" spans="2:59" x14ac:dyDescent="0.35">
      <c r="B721" t="s">
        <v>329</v>
      </c>
      <c r="C721" s="17">
        <v>6.27150891480934E-2</v>
      </c>
      <c r="D721" s="17">
        <v>5.7451101359708899E-2</v>
      </c>
      <c r="E721" s="17">
        <v>6.78773061832635E-2</v>
      </c>
      <c r="F721" s="17"/>
      <c r="G721" s="17">
        <v>4.8293994277807999E-2</v>
      </c>
      <c r="H721" s="17">
        <v>7.4875097015720204E-2</v>
      </c>
      <c r="I721" s="17">
        <v>6.0587516255374403E-2</v>
      </c>
      <c r="J721" s="17">
        <v>9.8025252353721198E-2</v>
      </c>
      <c r="K721" s="17">
        <v>4.88402732073221E-2</v>
      </c>
      <c r="L721" s="17">
        <v>4.70034823931538E-2</v>
      </c>
      <c r="M721" s="17"/>
      <c r="N721" s="17">
        <v>7.9174796873325196E-2</v>
      </c>
      <c r="O721" s="17">
        <v>3.3109497334598698E-2</v>
      </c>
      <c r="P721" s="17">
        <v>4.5552380395376499E-2</v>
      </c>
      <c r="Q721" s="17">
        <v>9.5325915448792597E-2</v>
      </c>
      <c r="R721" s="17">
        <v>3.7591729999363298E-2</v>
      </c>
      <c r="S721" s="17"/>
      <c r="T721" s="17">
        <v>6.3086296911296205E-2</v>
      </c>
      <c r="U721" s="17">
        <v>6.2621606508460395E-2</v>
      </c>
      <c r="V721" s="17"/>
      <c r="W721" s="17">
        <v>4.3144769993797502E-2</v>
      </c>
      <c r="X721" s="17">
        <v>7.6528754657826395E-2</v>
      </c>
      <c r="Y721" s="17"/>
      <c r="Z721" s="17">
        <v>5.9626079012657297E-2</v>
      </c>
      <c r="AA721" s="17">
        <v>3.5549412962068601E-2</v>
      </c>
      <c r="AB721" s="17">
        <v>7.9410724596181398E-2</v>
      </c>
      <c r="AC721" s="17"/>
      <c r="AD721" s="17">
        <v>5.0382403379647799E-2</v>
      </c>
      <c r="AE721" s="17">
        <v>8.5866332321807001E-2</v>
      </c>
      <c r="AF721" s="17"/>
      <c r="AG721" s="17">
        <v>3.9537801887347603E-2</v>
      </c>
      <c r="AH721" s="17">
        <v>5.5372189255488001E-2</v>
      </c>
      <c r="AI721" s="17">
        <v>7.3240246719385796E-2</v>
      </c>
      <c r="AJ721" s="17"/>
      <c r="AK721" s="17">
        <v>3.7884289386442303E-2</v>
      </c>
      <c r="AL721" s="17">
        <v>5.4041263068348201E-2</v>
      </c>
      <c r="AM721" s="17">
        <v>0.15735410206115699</v>
      </c>
      <c r="AN721" s="17"/>
      <c r="AO721" s="17">
        <v>2.5514367647722299E-2</v>
      </c>
      <c r="AP721" s="17">
        <v>4.50826354736946E-2</v>
      </c>
      <c r="AQ721" s="17">
        <v>9.0482500212830205E-2</v>
      </c>
      <c r="AR721" s="17"/>
      <c r="AS721" s="17">
        <v>3.8265735294242403E-2</v>
      </c>
      <c r="AT721" s="17">
        <v>6.5521391992938896E-2</v>
      </c>
      <c r="AU721" s="17">
        <v>5.1696536128279298E-2</v>
      </c>
      <c r="AV721" s="17">
        <v>4.5428771620062001E-2</v>
      </c>
      <c r="AW721" s="17">
        <v>0.100262593665104</v>
      </c>
      <c r="AX721" s="17">
        <v>7.9133885370593196E-2</v>
      </c>
      <c r="AY721" s="17">
        <v>5.5470172413270298E-2</v>
      </c>
      <c r="AZ721" s="17">
        <v>1.45515893906624E-2</v>
      </c>
      <c r="BA721" s="17">
        <v>3.4618947612131801E-2</v>
      </c>
      <c r="BB721" s="17">
        <v>9.5420115102601802E-2</v>
      </c>
      <c r="BC721" s="17">
        <v>5.59428266326574E-2</v>
      </c>
      <c r="BD721" s="17">
        <v>9.4659128487846203E-2</v>
      </c>
      <c r="BE721" s="17">
        <v>0</v>
      </c>
      <c r="BF721" s="17">
        <v>0</v>
      </c>
      <c r="BG721" s="17">
        <v>0.17456114096718001</v>
      </c>
    </row>
    <row r="722" spans="2:59" x14ac:dyDescent="0.35">
      <c r="B722" t="s">
        <v>330</v>
      </c>
      <c r="C722" s="17">
        <v>4.0576717918889303E-2</v>
      </c>
      <c r="D722" s="17">
        <v>5.13327161930884E-2</v>
      </c>
      <c r="E722" s="17">
        <v>3.0723786798610001E-2</v>
      </c>
      <c r="F722" s="17"/>
      <c r="G722" s="17">
        <v>3.48546033709436E-2</v>
      </c>
      <c r="H722" s="17">
        <v>6.0711116146818497E-2</v>
      </c>
      <c r="I722" s="17">
        <v>4.75908912749596E-2</v>
      </c>
      <c r="J722" s="17">
        <v>4.46090652360547E-2</v>
      </c>
      <c r="K722" s="17">
        <v>4.6019219254050503E-2</v>
      </c>
      <c r="L722" s="17">
        <v>2.3293100435843098E-2</v>
      </c>
      <c r="M722" s="17"/>
      <c r="N722" s="17">
        <v>3.4987898256458198E-2</v>
      </c>
      <c r="O722" s="17">
        <v>6.3150952899306001E-2</v>
      </c>
      <c r="P722" s="17">
        <v>1.2589444971631201E-2</v>
      </c>
      <c r="Q722" s="17">
        <v>4.5436790368777701E-2</v>
      </c>
      <c r="R722" s="17">
        <v>5.4597792064011698E-2</v>
      </c>
      <c r="S722" s="17"/>
      <c r="T722" s="17">
        <v>3.3515983938032803E-2</v>
      </c>
      <c r="U722" s="17">
        <v>4.2354848970302998E-2</v>
      </c>
      <c r="V722" s="17"/>
      <c r="W722" s="17">
        <v>4.5612497381058402E-2</v>
      </c>
      <c r="X722" s="17">
        <v>3.78665463954714E-2</v>
      </c>
      <c r="Y722" s="17"/>
      <c r="Z722" s="17">
        <v>2.0637774995855399E-2</v>
      </c>
      <c r="AA722" s="17">
        <v>4.6453236905694903E-2</v>
      </c>
      <c r="AB722" s="17">
        <v>5.0504504351936999E-2</v>
      </c>
      <c r="AC722" s="17"/>
      <c r="AD722" s="17">
        <v>3.9331659720513001E-2</v>
      </c>
      <c r="AE722" s="17">
        <v>4.29139740249182E-2</v>
      </c>
      <c r="AF722" s="17"/>
      <c r="AG722" s="17">
        <v>4.3631921259279699E-2</v>
      </c>
      <c r="AH722" s="17">
        <v>3.9088498412633003E-2</v>
      </c>
      <c r="AI722" s="17">
        <v>4.0719786169312801E-2</v>
      </c>
      <c r="AJ722" s="17"/>
      <c r="AK722" s="17">
        <v>2.9625310408004101E-2</v>
      </c>
      <c r="AL722" s="17">
        <v>3.17176674876119E-2</v>
      </c>
      <c r="AM722" s="17">
        <v>9.2920215646540197E-2</v>
      </c>
      <c r="AN722" s="17"/>
      <c r="AO722" s="17">
        <v>4.7563066240038601E-2</v>
      </c>
      <c r="AP722" s="17">
        <v>2.82796705107617E-2</v>
      </c>
      <c r="AQ722" s="17">
        <v>5.6723039151828698E-2</v>
      </c>
      <c r="AR722" s="17"/>
      <c r="AS722" s="17">
        <v>6.2973636430201804E-2</v>
      </c>
      <c r="AT722" s="17">
        <v>4.5998585546492297E-2</v>
      </c>
      <c r="AU722" s="17">
        <v>8.2578749201351706E-2</v>
      </c>
      <c r="AV722" s="17">
        <v>3.7534913458031303E-2</v>
      </c>
      <c r="AW722" s="17">
        <v>3.1106562561026601E-2</v>
      </c>
      <c r="AX722" s="17">
        <v>6.3359922290601597E-2</v>
      </c>
      <c r="AY722" s="17">
        <v>3.2536461700820703E-2</v>
      </c>
      <c r="AZ722" s="17">
        <v>3.7883446352408701E-2</v>
      </c>
      <c r="BA722" s="17">
        <v>1.69211962549311E-2</v>
      </c>
      <c r="BB722" s="17">
        <v>1.42165118877627E-2</v>
      </c>
      <c r="BC722" s="17">
        <v>2.94154723227762E-2</v>
      </c>
      <c r="BD722" s="17">
        <v>4.0567148672492899E-2</v>
      </c>
      <c r="BE722" s="17">
        <v>7.7322490657569395E-2</v>
      </c>
      <c r="BF722" s="17">
        <v>0</v>
      </c>
      <c r="BG722" s="17">
        <v>0</v>
      </c>
    </row>
    <row r="723" spans="2:59" x14ac:dyDescent="0.35">
      <c r="B723" t="s">
        <v>133</v>
      </c>
      <c r="C723" s="17">
        <v>2.94838386724482E-2</v>
      </c>
      <c r="D723" s="17">
        <v>1.6449822531009E-2</v>
      </c>
      <c r="E723" s="17">
        <v>4.1747571319553201E-2</v>
      </c>
      <c r="F723" s="17"/>
      <c r="G723" s="17">
        <v>3.87558778250333E-2</v>
      </c>
      <c r="H723" s="17">
        <v>4.14276800297948E-2</v>
      </c>
      <c r="I723" s="17">
        <v>3.37035206973176E-2</v>
      </c>
      <c r="J723" s="17">
        <v>2.0718658096245901E-2</v>
      </c>
      <c r="K723" s="17">
        <v>3.0537719542146902E-2</v>
      </c>
      <c r="L723" s="17">
        <v>2.4422569615902799E-2</v>
      </c>
      <c r="M723" s="17"/>
      <c r="N723" s="17">
        <v>2.4959816643880799E-2</v>
      </c>
      <c r="O723" s="17">
        <v>4.4113272109842998E-2</v>
      </c>
      <c r="P723" s="17">
        <v>1.6667551117068399E-2</v>
      </c>
      <c r="Q723" s="17">
        <v>2.7725845060740099E-2</v>
      </c>
      <c r="R723" s="17">
        <v>4.1474903742742902E-2</v>
      </c>
      <c r="S723" s="17"/>
      <c r="T723" s="17">
        <v>1.8272550368213399E-2</v>
      </c>
      <c r="U723" s="17">
        <v>3.2307219345641798E-2</v>
      </c>
      <c r="V723" s="17"/>
      <c r="W723" s="17">
        <v>2.0516074302090501E-2</v>
      </c>
      <c r="X723" s="17">
        <v>2.7405085190108699E-2</v>
      </c>
      <c r="Y723" s="17"/>
      <c r="Z723" s="17">
        <v>1.92161555843114E-2</v>
      </c>
      <c r="AA723" s="17">
        <v>1.3613317098315E-2</v>
      </c>
      <c r="AB723" s="17">
        <v>2.10124346284866E-2</v>
      </c>
      <c r="AC723" s="17"/>
      <c r="AD723" s="17">
        <v>1.8443671096489499E-2</v>
      </c>
      <c r="AE723" s="17">
        <v>5.0208732586759397E-2</v>
      </c>
      <c r="AF723" s="17"/>
      <c r="AG723" s="17">
        <v>0</v>
      </c>
      <c r="AH723" s="17">
        <v>2.39751642338763E-2</v>
      </c>
      <c r="AI723" s="17">
        <v>1.9935982136722999E-2</v>
      </c>
      <c r="AJ723" s="17"/>
      <c r="AK723" s="17">
        <v>1.1452278601779E-2</v>
      </c>
      <c r="AL723" s="17">
        <v>1.31386006750366E-2</v>
      </c>
      <c r="AM723" s="17">
        <v>3.5439297189352202E-2</v>
      </c>
      <c r="AN723" s="17"/>
      <c r="AO723" s="17">
        <v>0</v>
      </c>
      <c r="AP723" s="17">
        <v>1.42806150897937E-2</v>
      </c>
      <c r="AQ723" s="17">
        <v>2.89924037970169E-2</v>
      </c>
      <c r="AR723" s="17"/>
      <c r="AS723" s="17">
        <v>6.6512370892223296E-2</v>
      </c>
      <c r="AT723" s="17">
        <v>6.2245312796300703E-2</v>
      </c>
      <c r="AU723" s="17">
        <v>3.4864501179955501E-2</v>
      </c>
      <c r="AV723" s="17">
        <v>1.33222611674065E-2</v>
      </c>
      <c r="AW723" s="17">
        <v>2.83807861809579E-2</v>
      </c>
      <c r="AX723" s="17">
        <v>9.6142493745103898E-3</v>
      </c>
      <c r="AY723" s="17">
        <v>1.8949917742575099E-2</v>
      </c>
      <c r="AZ723" s="17">
        <v>6.6169738071049297E-3</v>
      </c>
      <c r="BA723" s="17">
        <v>2.6158000104194699E-2</v>
      </c>
      <c r="BB723" s="17">
        <v>0</v>
      </c>
      <c r="BC723" s="17">
        <v>0</v>
      </c>
      <c r="BD723" s="17">
        <v>0</v>
      </c>
      <c r="BE723" s="17">
        <v>0</v>
      </c>
      <c r="BF723" s="17">
        <v>0.106226107991202</v>
      </c>
      <c r="BG723" s="17">
        <v>0</v>
      </c>
    </row>
    <row r="724" spans="2:59" x14ac:dyDescent="0.35">
      <c r="B724" t="s">
        <v>331</v>
      </c>
      <c r="C724" s="17">
        <v>0.668463400266056</v>
      </c>
      <c r="D724" s="17">
        <v>0.68960344002620699</v>
      </c>
      <c r="E724" s="17">
        <v>0.64740382192283996</v>
      </c>
      <c r="F724" s="17"/>
      <c r="G724" s="17">
        <v>0.70233080346582299</v>
      </c>
      <c r="H724" s="17">
        <v>0.70671385231620998</v>
      </c>
      <c r="I724" s="17">
        <v>0.58411064506714805</v>
      </c>
      <c r="J724" s="17">
        <v>0.58822996925152804</v>
      </c>
      <c r="K724" s="17">
        <v>0.71051450405793903</v>
      </c>
      <c r="L724" s="17">
        <v>0.71572876777438099</v>
      </c>
      <c r="M724" s="17"/>
      <c r="N724" s="17">
        <v>0.681731651146253</v>
      </c>
      <c r="O724" s="17">
        <v>0.67623265345124906</v>
      </c>
      <c r="P724" s="17">
        <v>0.76375642775778396</v>
      </c>
      <c r="Q724" s="17">
        <v>0.58495423804123403</v>
      </c>
      <c r="R724" s="17">
        <v>0.62428394025241796</v>
      </c>
      <c r="S724" s="17"/>
      <c r="T724" s="17">
        <v>0.71866550268668505</v>
      </c>
      <c r="U724" s="17">
        <v>0.65582081701587303</v>
      </c>
      <c r="V724" s="17"/>
      <c r="W724" s="17">
        <v>0.69766872935957502</v>
      </c>
      <c r="X724" s="17">
        <v>0.65997747324791001</v>
      </c>
      <c r="Y724" s="17"/>
      <c r="Z724" s="17">
        <v>0.78197080187519996</v>
      </c>
      <c r="AA724" s="17">
        <v>0.71084419971050505</v>
      </c>
      <c r="AB724" s="17">
        <v>0.616147110384904</v>
      </c>
      <c r="AC724" s="17"/>
      <c r="AD724" s="17">
        <v>0.72918912727004903</v>
      </c>
      <c r="AE724" s="17">
        <v>0.55446746303338501</v>
      </c>
      <c r="AF724" s="17"/>
      <c r="AG724" s="17">
        <v>0.65777366358747302</v>
      </c>
      <c r="AH724" s="17">
        <v>0.67709336039071599</v>
      </c>
      <c r="AI724" s="17">
        <v>0.68501829980705298</v>
      </c>
      <c r="AJ724" s="17"/>
      <c r="AK724" s="17">
        <v>0.758750016929152</v>
      </c>
      <c r="AL724" s="17">
        <v>0.69962874064351099</v>
      </c>
      <c r="AM724" s="17">
        <v>0.47916640525339799</v>
      </c>
      <c r="AN724" s="17"/>
      <c r="AO724" s="17">
        <v>0.77560660722612895</v>
      </c>
      <c r="AP724" s="17">
        <v>0.72346259700853999</v>
      </c>
      <c r="AQ724" s="17">
        <v>0.60587733642341701</v>
      </c>
      <c r="AR724" s="17"/>
      <c r="AS724" s="17">
        <v>0.59899622894384696</v>
      </c>
      <c r="AT724" s="17">
        <v>0.64860586740979198</v>
      </c>
      <c r="AU724" s="17">
        <v>0.76192682996387195</v>
      </c>
      <c r="AV724" s="17">
        <v>0.69018077755811102</v>
      </c>
      <c r="AW724" s="17">
        <v>0.58384209367774897</v>
      </c>
      <c r="AX724" s="17">
        <v>0.67472824879649196</v>
      </c>
      <c r="AY724" s="17">
        <v>0.70136429623396701</v>
      </c>
      <c r="AZ724" s="17">
        <v>0.700025416867876</v>
      </c>
      <c r="BA724" s="17">
        <v>0.66697529661780497</v>
      </c>
      <c r="BB724" s="17">
        <v>0.71492329095222995</v>
      </c>
      <c r="BC724" s="17">
        <v>0.74695686860417398</v>
      </c>
      <c r="BD724" s="17">
        <v>0.7004219611511</v>
      </c>
      <c r="BE724" s="17">
        <v>0.57766739630383601</v>
      </c>
      <c r="BF724" s="17">
        <v>0.78238566436644497</v>
      </c>
      <c r="BG724" s="17">
        <v>0.61894554530140999</v>
      </c>
    </row>
    <row r="725" spans="2:59" x14ac:dyDescent="0.35">
      <c r="B725" t="s">
        <v>332</v>
      </c>
      <c r="C725" s="17">
        <v>0.103291807066983</v>
      </c>
      <c r="D725" s="17">
        <v>0.10878381755279699</v>
      </c>
      <c r="E725" s="17">
        <v>9.8601092981873403E-2</v>
      </c>
      <c r="F725" s="17"/>
      <c r="G725" s="17">
        <v>8.3148597648751599E-2</v>
      </c>
      <c r="H725" s="17">
        <v>0.13558621316253899</v>
      </c>
      <c r="I725" s="17">
        <v>0.108178407530334</v>
      </c>
      <c r="J725" s="17">
        <v>0.14263431758977599</v>
      </c>
      <c r="K725" s="17">
        <v>9.4859492461372596E-2</v>
      </c>
      <c r="L725" s="17">
        <v>7.0296582828996895E-2</v>
      </c>
      <c r="M725" s="17"/>
      <c r="N725" s="17">
        <v>0.114162695129783</v>
      </c>
      <c r="O725" s="17">
        <v>9.6260450233904601E-2</v>
      </c>
      <c r="P725" s="17">
        <v>5.8141825367007599E-2</v>
      </c>
      <c r="Q725" s="17">
        <v>0.14076270581757</v>
      </c>
      <c r="R725" s="17">
        <v>9.2189522063375107E-2</v>
      </c>
      <c r="S725" s="17"/>
      <c r="T725" s="17">
        <v>9.6602280849328995E-2</v>
      </c>
      <c r="U725" s="17">
        <v>0.104976455478763</v>
      </c>
      <c r="V725" s="17"/>
      <c r="W725" s="17">
        <v>8.8757267374855994E-2</v>
      </c>
      <c r="X725" s="17">
        <v>0.114395301053298</v>
      </c>
      <c r="Y725" s="17"/>
      <c r="Z725" s="17">
        <v>8.02638540085127E-2</v>
      </c>
      <c r="AA725" s="17">
        <v>8.2002649867763497E-2</v>
      </c>
      <c r="AB725" s="17">
        <v>0.12991522894811799</v>
      </c>
      <c r="AC725" s="17"/>
      <c r="AD725" s="17">
        <v>8.9714063100160807E-2</v>
      </c>
      <c r="AE725" s="17">
        <v>0.12878030634672499</v>
      </c>
      <c r="AF725" s="17"/>
      <c r="AG725" s="17">
        <v>8.3169723146627406E-2</v>
      </c>
      <c r="AH725" s="17">
        <v>9.4460687668121102E-2</v>
      </c>
      <c r="AI725" s="17">
        <v>0.11396003288869901</v>
      </c>
      <c r="AJ725" s="17"/>
      <c r="AK725" s="17">
        <v>6.7509599794446401E-2</v>
      </c>
      <c r="AL725" s="17">
        <v>8.5758930555960095E-2</v>
      </c>
      <c r="AM725" s="17">
        <v>0.25027431770769698</v>
      </c>
      <c r="AN725" s="17"/>
      <c r="AO725" s="17">
        <v>7.3077433887760807E-2</v>
      </c>
      <c r="AP725" s="17">
        <v>7.33623059844562E-2</v>
      </c>
      <c r="AQ725" s="17">
        <v>0.14720553936465899</v>
      </c>
      <c r="AR725" s="17"/>
      <c r="AS725" s="17">
        <v>0.101239371724444</v>
      </c>
      <c r="AT725" s="17">
        <v>0.11151997753943101</v>
      </c>
      <c r="AU725" s="17">
        <v>0.13427528532963101</v>
      </c>
      <c r="AV725" s="17">
        <v>8.2963685078093305E-2</v>
      </c>
      <c r="AW725" s="17">
        <v>0.13136915622613099</v>
      </c>
      <c r="AX725" s="17">
        <v>0.14249380766119499</v>
      </c>
      <c r="AY725" s="17">
        <v>8.8006634114091001E-2</v>
      </c>
      <c r="AZ725" s="17">
        <v>5.2435035743071103E-2</v>
      </c>
      <c r="BA725" s="17">
        <v>5.1540143867062897E-2</v>
      </c>
      <c r="BB725" s="17">
        <v>0.109636626990364</v>
      </c>
      <c r="BC725" s="17">
        <v>8.5358298955433606E-2</v>
      </c>
      <c r="BD725" s="17">
        <v>0.135226277160339</v>
      </c>
      <c r="BE725" s="17">
        <v>7.7322490657569395E-2</v>
      </c>
      <c r="BF725" s="17">
        <v>0</v>
      </c>
      <c r="BG725" s="17">
        <v>0.17456114096718001</v>
      </c>
    </row>
    <row r="726" spans="2:59" x14ac:dyDescent="0.35">
      <c r="B726" t="s">
        <v>120</v>
      </c>
      <c r="C726" s="17">
        <v>0.56517159319907395</v>
      </c>
      <c r="D726" s="17">
        <v>0.58081962247341001</v>
      </c>
      <c r="E726" s="17">
        <v>0.54880272894096704</v>
      </c>
      <c r="F726" s="17"/>
      <c r="G726" s="17">
        <v>0.61918220581707095</v>
      </c>
      <c r="H726" s="17">
        <v>0.57112763915367204</v>
      </c>
      <c r="I726" s="17">
        <v>0.47593223753681402</v>
      </c>
      <c r="J726" s="17">
        <v>0.44559565166175202</v>
      </c>
      <c r="K726" s="17">
        <v>0.61565501159656699</v>
      </c>
      <c r="L726" s="17">
        <v>0.64543218494538401</v>
      </c>
      <c r="M726" s="17"/>
      <c r="N726" s="17">
        <v>0.56756895601646995</v>
      </c>
      <c r="O726" s="17">
        <v>0.579972203217344</v>
      </c>
      <c r="P726" s="17">
        <v>0.705614602390776</v>
      </c>
      <c r="Q726" s="17">
        <v>0.44419153222366298</v>
      </c>
      <c r="R726" s="17">
        <v>0.53209441818904302</v>
      </c>
      <c r="S726" s="17"/>
      <c r="T726" s="17">
        <v>0.62206322183735596</v>
      </c>
      <c r="U726" s="17">
        <v>0.55084436153711003</v>
      </c>
      <c r="V726" s="17"/>
      <c r="W726" s="17">
        <v>0.60891146198471902</v>
      </c>
      <c r="X726" s="17">
        <v>0.54558217219461203</v>
      </c>
      <c r="Y726" s="17"/>
      <c r="Z726" s="17">
        <v>0.70170694786668697</v>
      </c>
      <c r="AA726" s="17">
        <v>0.62884154984274199</v>
      </c>
      <c r="AB726" s="17">
        <v>0.48623188143678497</v>
      </c>
      <c r="AC726" s="17"/>
      <c r="AD726" s="17">
        <v>0.63947506416988797</v>
      </c>
      <c r="AE726" s="17">
        <v>0.42568715668666002</v>
      </c>
      <c r="AF726" s="17"/>
      <c r="AG726" s="17">
        <v>0.57460394044084595</v>
      </c>
      <c r="AH726" s="17">
        <v>0.582632672722595</v>
      </c>
      <c r="AI726" s="17">
        <v>0.57105826691835404</v>
      </c>
      <c r="AJ726" s="17"/>
      <c r="AK726" s="17">
        <v>0.69124041713470596</v>
      </c>
      <c r="AL726" s="17">
        <v>0.61386981008755104</v>
      </c>
      <c r="AM726" s="17">
        <v>0.22889208754570001</v>
      </c>
      <c r="AN726" s="17"/>
      <c r="AO726" s="17">
        <v>0.70252917333836895</v>
      </c>
      <c r="AP726" s="17">
        <v>0.65010029102408395</v>
      </c>
      <c r="AQ726" s="17">
        <v>0.45867179705875799</v>
      </c>
      <c r="AR726" s="17"/>
      <c r="AS726" s="17">
        <v>0.49775685721940299</v>
      </c>
      <c r="AT726" s="17">
        <v>0.53708588987036099</v>
      </c>
      <c r="AU726" s="17">
        <v>0.627651544634241</v>
      </c>
      <c r="AV726" s="17">
        <v>0.60721709248001798</v>
      </c>
      <c r="AW726" s="17">
        <v>0.45247293745161798</v>
      </c>
      <c r="AX726" s="17">
        <v>0.53223444113529705</v>
      </c>
      <c r="AY726" s="17">
        <v>0.61335766211987597</v>
      </c>
      <c r="AZ726" s="17">
        <v>0.64759038112480505</v>
      </c>
      <c r="BA726" s="17">
        <v>0.61543515275074201</v>
      </c>
      <c r="BB726" s="17">
        <v>0.60528666396186603</v>
      </c>
      <c r="BC726" s="17">
        <v>0.66159856964873998</v>
      </c>
      <c r="BD726" s="17">
        <v>0.56519568399076103</v>
      </c>
      <c r="BE726" s="17">
        <v>0.50034490564626599</v>
      </c>
      <c r="BF726" s="17">
        <v>0.78238566436644497</v>
      </c>
      <c r="BG726" s="17">
        <v>0.44438440433422999</v>
      </c>
    </row>
    <row r="727" spans="2:59"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row>
    <row r="728" spans="2:59" x14ac:dyDescent="0.35">
      <c r="B728" s="6" t="s">
        <v>334</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row>
    <row r="729" spans="2:59" x14ac:dyDescent="0.35">
      <c r="B729" s="24" t="s">
        <v>86</v>
      </c>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row>
    <row r="730" spans="2:59" x14ac:dyDescent="0.35">
      <c r="B730" t="s">
        <v>326</v>
      </c>
      <c r="C730" s="17">
        <v>0.28805755508141401</v>
      </c>
      <c r="D730" s="17">
        <v>0.296095926004247</v>
      </c>
      <c r="E730" s="17">
        <v>0.28175590453003602</v>
      </c>
      <c r="F730" s="17"/>
      <c r="G730" s="17">
        <v>0.21991047531246</v>
      </c>
      <c r="H730" s="17">
        <v>0.248659089475463</v>
      </c>
      <c r="I730" s="17">
        <v>0.18088284483108699</v>
      </c>
      <c r="J730" s="17">
        <v>0.22345638393666001</v>
      </c>
      <c r="K730" s="17">
        <v>0.32202634311123801</v>
      </c>
      <c r="L730" s="17">
        <v>0.40732824749428498</v>
      </c>
      <c r="M730" s="17"/>
      <c r="N730" s="17">
        <v>0.325652477914465</v>
      </c>
      <c r="O730" s="17">
        <v>0.25368050235932899</v>
      </c>
      <c r="P730" s="17">
        <v>0.30683084999741</v>
      </c>
      <c r="Q730" s="17">
        <v>0.25577599804144902</v>
      </c>
      <c r="R730" s="17">
        <v>0.29094947637141999</v>
      </c>
      <c r="S730" s="17"/>
      <c r="T730" s="17">
        <v>0.347920100395609</v>
      </c>
      <c r="U730" s="17">
        <v>0.27298214635925699</v>
      </c>
      <c r="V730" s="17"/>
      <c r="W730" s="17">
        <v>0.33096550170552502</v>
      </c>
      <c r="X730" s="17">
        <v>0.26476832176029103</v>
      </c>
      <c r="Y730" s="17"/>
      <c r="Z730" s="17">
        <v>0.39964883042156302</v>
      </c>
      <c r="AA730" s="17">
        <v>0.26400896980626298</v>
      </c>
      <c r="AB730" s="17">
        <v>0.226841510282382</v>
      </c>
      <c r="AC730" s="17"/>
      <c r="AD730" s="17">
        <v>0.34256656447476702</v>
      </c>
      <c r="AE730" s="17">
        <v>0.185731804201375</v>
      </c>
      <c r="AF730" s="17"/>
      <c r="AG730" s="17">
        <v>0.30469891982737701</v>
      </c>
      <c r="AH730" s="17">
        <v>0.24488908028571299</v>
      </c>
      <c r="AI730" s="17">
        <v>0.33205498685449902</v>
      </c>
      <c r="AJ730" s="17"/>
      <c r="AK730" s="17">
        <v>0.403640189428222</v>
      </c>
      <c r="AL730" s="17">
        <v>0.28532101689573097</v>
      </c>
      <c r="AM730" s="17">
        <v>0.11372676969522499</v>
      </c>
      <c r="AN730" s="17"/>
      <c r="AO730" s="17">
        <v>0.43659525461992399</v>
      </c>
      <c r="AP730" s="17">
        <v>0.30826425828158399</v>
      </c>
      <c r="AQ730" s="17">
        <v>0.25308605516628102</v>
      </c>
      <c r="AR730" s="17"/>
      <c r="AS730" s="17">
        <v>0.245758010232147</v>
      </c>
      <c r="AT730" s="17">
        <v>0.28593087041265303</v>
      </c>
      <c r="AU730" s="17">
        <v>0.32460863949237401</v>
      </c>
      <c r="AV730" s="17">
        <v>0.27752025249600898</v>
      </c>
      <c r="AW730" s="17">
        <v>0.25732834358513801</v>
      </c>
      <c r="AX730" s="17">
        <v>0.196863773675927</v>
      </c>
      <c r="AY730" s="17">
        <v>0.30451613108188302</v>
      </c>
      <c r="AZ730" s="17">
        <v>0.23394746492934301</v>
      </c>
      <c r="BA730" s="17">
        <v>0.26536975533269902</v>
      </c>
      <c r="BB730" s="17">
        <v>0.35399146174406698</v>
      </c>
      <c r="BC730" s="17">
        <v>0.45179039881467797</v>
      </c>
      <c r="BD730" s="17">
        <v>0.33451733092317598</v>
      </c>
      <c r="BE730" s="17">
        <v>0.53714822394863504</v>
      </c>
      <c r="BF730" s="17">
        <v>0.66186530107765995</v>
      </c>
      <c r="BG730" s="17">
        <v>0.29272330610717801</v>
      </c>
    </row>
    <row r="731" spans="2:59" x14ac:dyDescent="0.35">
      <c r="B731" t="s">
        <v>327</v>
      </c>
      <c r="C731" s="17">
        <v>0.44092094421224398</v>
      </c>
      <c r="D731" s="17">
        <v>0.442768010332307</v>
      </c>
      <c r="E731" s="17">
        <v>0.43689692278539399</v>
      </c>
      <c r="F731" s="17"/>
      <c r="G731" s="17">
        <v>0.404727202645284</v>
      </c>
      <c r="H731" s="17">
        <v>0.44107408916594998</v>
      </c>
      <c r="I731" s="17">
        <v>0.46019846706267498</v>
      </c>
      <c r="J731" s="17">
        <v>0.45224045148605102</v>
      </c>
      <c r="K731" s="17">
        <v>0.45597186952522101</v>
      </c>
      <c r="L731" s="17">
        <v>0.42419053686060498</v>
      </c>
      <c r="M731" s="17"/>
      <c r="N731" s="17">
        <v>0.45778665995092699</v>
      </c>
      <c r="O731" s="17">
        <v>0.44104653494551499</v>
      </c>
      <c r="P731" s="17">
        <v>0.433496584039259</v>
      </c>
      <c r="Q731" s="17">
        <v>0.45201319786143701</v>
      </c>
      <c r="R731" s="17">
        <v>0.38897487672837699</v>
      </c>
      <c r="S731" s="17"/>
      <c r="T731" s="17">
        <v>0.43259088375455901</v>
      </c>
      <c r="U731" s="17">
        <v>0.44301873449865298</v>
      </c>
      <c r="V731" s="17"/>
      <c r="W731" s="17">
        <v>0.43451755737056202</v>
      </c>
      <c r="X731" s="17">
        <v>0.44892231580471598</v>
      </c>
      <c r="Y731" s="17"/>
      <c r="Z731" s="17">
        <v>0.419898593431691</v>
      </c>
      <c r="AA731" s="17">
        <v>0.49338401040183599</v>
      </c>
      <c r="AB731" s="17">
        <v>0.46931297997419902</v>
      </c>
      <c r="AC731" s="17"/>
      <c r="AD731" s="17">
        <v>0.42974949177840099</v>
      </c>
      <c r="AE731" s="17">
        <v>0.46189228952627198</v>
      </c>
      <c r="AF731" s="17"/>
      <c r="AG731" s="17">
        <v>0.47056943813551599</v>
      </c>
      <c r="AH731" s="17">
        <v>0.46929952134431502</v>
      </c>
      <c r="AI731" s="17">
        <v>0.42625660239164598</v>
      </c>
      <c r="AJ731" s="17"/>
      <c r="AK731" s="17">
        <v>0.434287302909798</v>
      </c>
      <c r="AL731" s="17">
        <v>0.46293878029198199</v>
      </c>
      <c r="AM731" s="17">
        <v>0.42797644859135497</v>
      </c>
      <c r="AN731" s="17"/>
      <c r="AO731" s="17">
        <v>0.41411272411953098</v>
      </c>
      <c r="AP731" s="17">
        <v>0.47066272113386898</v>
      </c>
      <c r="AQ731" s="17">
        <v>0.41657190153542001</v>
      </c>
      <c r="AR731" s="17"/>
      <c r="AS731" s="17">
        <v>0.34967631790773401</v>
      </c>
      <c r="AT731" s="17">
        <v>0.33248765188432</v>
      </c>
      <c r="AU731" s="17">
        <v>0.46709912537503401</v>
      </c>
      <c r="AV731" s="17">
        <v>0.43683954030924399</v>
      </c>
      <c r="AW731" s="17">
        <v>0.47955523055858001</v>
      </c>
      <c r="AX731" s="17">
        <v>0.48559143296971902</v>
      </c>
      <c r="AY731" s="17">
        <v>0.45092371706888401</v>
      </c>
      <c r="AZ731" s="17">
        <v>0.53690597416056396</v>
      </c>
      <c r="BA731" s="17">
        <v>0.49719124818963201</v>
      </c>
      <c r="BB731" s="17">
        <v>0.44181692726377197</v>
      </c>
      <c r="BC731" s="17">
        <v>0.39631632282481399</v>
      </c>
      <c r="BD731" s="17">
        <v>0.49519521922637499</v>
      </c>
      <c r="BE731" s="17">
        <v>0.16798638920714101</v>
      </c>
      <c r="BF731" s="17">
        <v>0.231908590931138</v>
      </c>
      <c r="BG731" s="17">
        <v>0.38539153042313001</v>
      </c>
    </row>
    <row r="732" spans="2:59" x14ac:dyDescent="0.35">
      <c r="B732" t="s">
        <v>328</v>
      </c>
      <c r="C732" s="17">
        <v>0.16586097691728499</v>
      </c>
      <c r="D732" s="17">
        <v>0.16451008540210499</v>
      </c>
      <c r="E732" s="17">
        <v>0.16780276779929301</v>
      </c>
      <c r="F732" s="17"/>
      <c r="G732" s="17">
        <v>0.26803978032133002</v>
      </c>
      <c r="H732" s="17">
        <v>0.15209634758333099</v>
      </c>
      <c r="I732" s="17">
        <v>0.22460419213057201</v>
      </c>
      <c r="J732" s="17">
        <v>0.190572174979385</v>
      </c>
      <c r="K732" s="17">
        <v>0.12717883075932301</v>
      </c>
      <c r="L732" s="17">
        <v>0.116828066821568</v>
      </c>
      <c r="M732" s="17"/>
      <c r="N732" s="17">
        <v>0.14888888216747501</v>
      </c>
      <c r="O732" s="17">
        <v>0.152093841438454</v>
      </c>
      <c r="P732" s="17">
        <v>0.15316014102018399</v>
      </c>
      <c r="Q732" s="17">
        <v>0.18461830482508601</v>
      </c>
      <c r="R732" s="17">
        <v>0.21621826180599499</v>
      </c>
      <c r="S732" s="17"/>
      <c r="T732" s="17">
        <v>0.12711115051513</v>
      </c>
      <c r="U732" s="17">
        <v>0.17561949065670299</v>
      </c>
      <c r="V732" s="17"/>
      <c r="W732" s="17">
        <v>0.14676720076189301</v>
      </c>
      <c r="X732" s="17">
        <v>0.17080548337479901</v>
      </c>
      <c r="Y732" s="17"/>
      <c r="Z732" s="17">
        <v>0.10932155518339499</v>
      </c>
      <c r="AA732" s="17">
        <v>0.164908811510417</v>
      </c>
      <c r="AB732" s="17">
        <v>0.19536818827455599</v>
      </c>
      <c r="AC732" s="17"/>
      <c r="AD732" s="17">
        <v>0.13797739392073199</v>
      </c>
      <c r="AE732" s="17">
        <v>0.21820477474267999</v>
      </c>
      <c r="AF732" s="17"/>
      <c r="AG732" s="17">
        <v>0.16145001926650701</v>
      </c>
      <c r="AH732" s="17">
        <v>0.19355775783916901</v>
      </c>
      <c r="AI732" s="17">
        <v>0.13460351029606599</v>
      </c>
      <c r="AJ732" s="17"/>
      <c r="AK732" s="17">
        <v>0.10826231085094699</v>
      </c>
      <c r="AL732" s="17">
        <v>0.17500998638287801</v>
      </c>
      <c r="AM732" s="17">
        <v>0.244729736609161</v>
      </c>
      <c r="AN732" s="17"/>
      <c r="AO732" s="17">
        <v>9.4113159564274601E-2</v>
      </c>
      <c r="AP732" s="17">
        <v>0.152881028870227</v>
      </c>
      <c r="AQ732" s="17">
        <v>0.191739239933265</v>
      </c>
      <c r="AR732" s="17"/>
      <c r="AS732" s="17">
        <v>0.24924026811231201</v>
      </c>
      <c r="AT732" s="17">
        <v>0.19257696341682201</v>
      </c>
      <c r="AU732" s="17">
        <v>0.106946657198949</v>
      </c>
      <c r="AV732" s="17">
        <v>0.18845448642051299</v>
      </c>
      <c r="AW732" s="17">
        <v>0.18479679182943401</v>
      </c>
      <c r="AX732" s="17">
        <v>0.161130866878329</v>
      </c>
      <c r="AY732" s="17">
        <v>0.14241585088671499</v>
      </c>
      <c r="AZ732" s="17">
        <v>0.14757632179041699</v>
      </c>
      <c r="BA732" s="17">
        <v>0.159142800449321</v>
      </c>
      <c r="BB732" s="17">
        <v>0.119610571534242</v>
      </c>
      <c r="BC732" s="17">
        <v>0.15189327836050801</v>
      </c>
      <c r="BD732" s="17">
        <v>0.12972030117795599</v>
      </c>
      <c r="BE732" s="17">
        <v>0.17120125528550001</v>
      </c>
      <c r="BF732" s="17">
        <v>0</v>
      </c>
      <c r="BG732" s="17">
        <v>0.24588075052453301</v>
      </c>
    </row>
    <row r="733" spans="2:59" x14ac:dyDescent="0.35">
      <c r="B733" t="s">
        <v>329</v>
      </c>
      <c r="C733" s="17">
        <v>4.9711012072489798E-2</v>
      </c>
      <c r="D733" s="17">
        <v>5.9674559175169298E-2</v>
      </c>
      <c r="E733" s="17">
        <v>4.0633946721262401E-2</v>
      </c>
      <c r="F733" s="17"/>
      <c r="G733" s="17">
        <v>5.2078644421580202E-2</v>
      </c>
      <c r="H733" s="17">
        <v>6.5022481166091106E-2</v>
      </c>
      <c r="I733" s="17">
        <v>6.95908446128429E-2</v>
      </c>
      <c r="J733" s="17">
        <v>6.9699887646928999E-2</v>
      </c>
      <c r="K733" s="17">
        <v>4.3674735823021303E-2</v>
      </c>
      <c r="L733" s="17">
        <v>2.1382547972268601E-2</v>
      </c>
      <c r="M733" s="17"/>
      <c r="N733" s="17">
        <v>3.7305022021203803E-2</v>
      </c>
      <c r="O733" s="17">
        <v>6.5326982490126403E-2</v>
      </c>
      <c r="P733" s="17">
        <v>5.0995351226892499E-2</v>
      </c>
      <c r="Q733" s="17">
        <v>5.7672656209756097E-2</v>
      </c>
      <c r="R733" s="17">
        <v>3.3081779027086103E-2</v>
      </c>
      <c r="S733" s="17"/>
      <c r="T733" s="17">
        <v>4.5807233541643698E-2</v>
      </c>
      <c r="U733" s="17">
        <v>5.0694115223289697E-2</v>
      </c>
      <c r="V733" s="17"/>
      <c r="W733" s="17">
        <v>4.3569864717940297E-2</v>
      </c>
      <c r="X733" s="17">
        <v>5.6955644018155498E-2</v>
      </c>
      <c r="Y733" s="17"/>
      <c r="Z733" s="17">
        <v>4.4759243841318103E-2</v>
      </c>
      <c r="AA733" s="17">
        <v>3.4838175253544698E-2</v>
      </c>
      <c r="AB733" s="17">
        <v>6.4830558723713502E-2</v>
      </c>
      <c r="AC733" s="17"/>
      <c r="AD733" s="17">
        <v>5.4575687288940203E-2</v>
      </c>
      <c r="AE733" s="17">
        <v>4.0578915381488501E-2</v>
      </c>
      <c r="AF733" s="17"/>
      <c r="AG733" s="17">
        <v>2.4724582529330699E-2</v>
      </c>
      <c r="AH733" s="17">
        <v>5.1794417951638902E-2</v>
      </c>
      <c r="AI733" s="17">
        <v>5.7395733518662E-2</v>
      </c>
      <c r="AJ733" s="17"/>
      <c r="AK733" s="17">
        <v>2.2909807196099301E-2</v>
      </c>
      <c r="AL733" s="17">
        <v>3.8619189500691903E-2</v>
      </c>
      <c r="AM733" s="17">
        <v>0.13221155608778301</v>
      </c>
      <c r="AN733" s="17"/>
      <c r="AO733" s="17">
        <v>5.5178861696269801E-2</v>
      </c>
      <c r="AP733" s="17">
        <v>3.3418090966893001E-2</v>
      </c>
      <c r="AQ733" s="17">
        <v>7.0796205610778207E-2</v>
      </c>
      <c r="AR733" s="17"/>
      <c r="AS733" s="17">
        <v>4.7725399168634802E-2</v>
      </c>
      <c r="AT733" s="17">
        <v>5.2136309198951902E-2</v>
      </c>
      <c r="AU733" s="17">
        <v>3.9378975001255798E-2</v>
      </c>
      <c r="AV733" s="17">
        <v>4.2554254372807403E-2</v>
      </c>
      <c r="AW733" s="17">
        <v>7.1457952764509905E-2</v>
      </c>
      <c r="AX733" s="17">
        <v>0.10188133060541101</v>
      </c>
      <c r="AY733" s="17">
        <v>4.0767927160287903E-2</v>
      </c>
      <c r="AZ733" s="17">
        <v>4.4047048264633702E-2</v>
      </c>
      <c r="BA733" s="17">
        <v>6.6762245375365903E-2</v>
      </c>
      <c r="BB733" s="17">
        <v>5.7977185693952202E-2</v>
      </c>
      <c r="BC733" s="17">
        <v>0</v>
      </c>
      <c r="BD733" s="17">
        <v>4.0567148672492899E-2</v>
      </c>
      <c r="BE733" s="17">
        <v>4.6341640901154099E-2</v>
      </c>
      <c r="BF733" s="17">
        <v>0</v>
      </c>
      <c r="BG733" s="17">
        <v>7.6004412945158903E-2</v>
      </c>
    </row>
    <row r="734" spans="2:59" x14ac:dyDescent="0.35">
      <c r="B734" t="s">
        <v>330</v>
      </c>
      <c r="C734" s="17">
        <v>2.0107967732789101E-2</v>
      </c>
      <c r="D734" s="17">
        <v>1.8776220020557701E-2</v>
      </c>
      <c r="E734" s="17">
        <v>2.1431442790220901E-2</v>
      </c>
      <c r="F734" s="17"/>
      <c r="G734" s="17">
        <v>1.65020096964952E-2</v>
      </c>
      <c r="H734" s="17">
        <v>2.8129692709689499E-2</v>
      </c>
      <c r="I734" s="17">
        <v>2.0843204258919199E-2</v>
      </c>
      <c r="J734" s="17">
        <v>2.3808966452857398E-2</v>
      </c>
      <c r="K734" s="17">
        <v>2.18120172576147E-2</v>
      </c>
      <c r="L734" s="17">
        <v>1.3576934680950999E-2</v>
      </c>
      <c r="M734" s="17"/>
      <c r="N734" s="17">
        <v>4.2339095145153098E-3</v>
      </c>
      <c r="O734" s="17">
        <v>4.4545068517122199E-2</v>
      </c>
      <c r="P734" s="17">
        <v>1.3208928290678599E-2</v>
      </c>
      <c r="Q734" s="17">
        <v>1.9562234159176E-2</v>
      </c>
      <c r="R734" s="17">
        <v>2.9154628946363802E-2</v>
      </c>
      <c r="S734" s="17"/>
      <c r="T734" s="17">
        <v>1.6961077767162901E-2</v>
      </c>
      <c r="U734" s="17">
        <v>2.0900460804817202E-2</v>
      </c>
      <c r="V734" s="17"/>
      <c r="W734" s="17">
        <v>2.2127079761276501E-2</v>
      </c>
      <c r="X734" s="17">
        <v>2.09742424092541E-2</v>
      </c>
      <c r="Y734" s="17"/>
      <c r="Z734" s="17">
        <v>5.2567946557109304E-3</v>
      </c>
      <c r="AA734" s="17">
        <v>3.2079108362623301E-2</v>
      </c>
      <c r="AB734" s="17">
        <v>2.0548742195409701E-2</v>
      </c>
      <c r="AC734" s="17"/>
      <c r="AD734" s="17">
        <v>1.52971256720556E-2</v>
      </c>
      <c r="AE734" s="17">
        <v>2.9139007403267001E-2</v>
      </c>
      <c r="AF734" s="17"/>
      <c r="AG734" s="17">
        <v>2.9131353244228799E-2</v>
      </c>
      <c r="AH734" s="17">
        <v>1.6901905704570199E-2</v>
      </c>
      <c r="AI734" s="17">
        <v>2.03102367693784E-2</v>
      </c>
      <c r="AJ734" s="17"/>
      <c r="AK734" s="17">
        <v>1.55892202071181E-2</v>
      </c>
      <c r="AL734" s="17">
        <v>2.24054250336241E-2</v>
      </c>
      <c r="AM734" s="17">
        <v>2.3557594346535898E-2</v>
      </c>
      <c r="AN734" s="17"/>
      <c r="AO734" s="17">
        <v>0</v>
      </c>
      <c r="AP734" s="17">
        <v>1.0901483076755199E-2</v>
      </c>
      <c r="AQ734" s="17">
        <v>3.6252288958085098E-2</v>
      </c>
      <c r="AR734" s="17"/>
      <c r="AS734" s="17">
        <v>1.9008617797150702E-2</v>
      </c>
      <c r="AT734" s="17">
        <v>2.2510689769888601E-2</v>
      </c>
      <c r="AU734" s="17">
        <v>3.3757805407020003E-2</v>
      </c>
      <c r="AV734" s="17">
        <v>2.5809639069911499E-2</v>
      </c>
      <c r="AW734" s="17">
        <v>0</v>
      </c>
      <c r="AX734" s="17">
        <v>2.091191663223E-2</v>
      </c>
      <c r="AY734" s="17">
        <v>1.2528248212568399E-2</v>
      </c>
      <c r="AZ734" s="17">
        <v>3.0906217047937602E-2</v>
      </c>
      <c r="BA734" s="17">
        <v>1.1533950652981999E-2</v>
      </c>
      <c r="BB734" s="17">
        <v>1.7375986966211499E-2</v>
      </c>
      <c r="BC734" s="17">
        <v>0</v>
      </c>
      <c r="BD734" s="17">
        <v>0</v>
      </c>
      <c r="BE734" s="17">
        <v>7.7322490657569395E-2</v>
      </c>
      <c r="BF734" s="17">
        <v>0</v>
      </c>
      <c r="BG734" s="17">
        <v>0</v>
      </c>
    </row>
    <row r="735" spans="2:59" x14ac:dyDescent="0.35">
      <c r="B735" t="s">
        <v>133</v>
      </c>
      <c r="C735" s="17">
        <v>3.5341543983778402E-2</v>
      </c>
      <c r="D735" s="17">
        <v>1.8175199065613799E-2</v>
      </c>
      <c r="E735" s="17">
        <v>5.1479015373793603E-2</v>
      </c>
      <c r="F735" s="17"/>
      <c r="G735" s="17">
        <v>3.8741887602851299E-2</v>
      </c>
      <c r="H735" s="17">
        <v>6.5018299899476106E-2</v>
      </c>
      <c r="I735" s="17">
        <v>4.3880447103904097E-2</v>
      </c>
      <c r="J735" s="17">
        <v>4.0222135498117102E-2</v>
      </c>
      <c r="K735" s="17">
        <v>2.93362035235827E-2</v>
      </c>
      <c r="L735" s="17">
        <v>1.6693666170323099E-2</v>
      </c>
      <c r="M735" s="17"/>
      <c r="N735" s="17">
        <v>2.6133048431414001E-2</v>
      </c>
      <c r="O735" s="17">
        <v>4.3307070249452899E-2</v>
      </c>
      <c r="P735" s="17">
        <v>4.23081454255766E-2</v>
      </c>
      <c r="Q735" s="17">
        <v>3.0357608903095998E-2</v>
      </c>
      <c r="R735" s="17">
        <v>4.16209771207579E-2</v>
      </c>
      <c r="S735" s="17"/>
      <c r="T735" s="17">
        <v>2.9609554025895001E-2</v>
      </c>
      <c r="U735" s="17">
        <v>3.6785052457279602E-2</v>
      </c>
      <c r="V735" s="17"/>
      <c r="W735" s="17">
        <v>2.2052795682802401E-2</v>
      </c>
      <c r="X735" s="17">
        <v>3.7573992632784402E-2</v>
      </c>
      <c r="Y735" s="17"/>
      <c r="Z735" s="17">
        <v>2.1114982466322402E-2</v>
      </c>
      <c r="AA735" s="17">
        <v>1.07809246653156E-2</v>
      </c>
      <c r="AB735" s="17">
        <v>2.3098020549738699E-2</v>
      </c>
      <c r="AC735" s="17"/>
      <c r="AD735" s="17">
        <v>1.9833736865104899E-2</v>
      </c>
      <c r="AE735" s="17">
        <v>6.4453208744917306E-2</v>
      </c>
      <c r="AF735" s="17"/>
      <c r="AG735" s="17">
        <v>9.4256869970400104E-3</v>
      </c>
      <c r="AH735" s="17">
        <v>2.35573168745941E-2</v>
      </c>
      <c r="AI735" s="17">
        <v>2.9378930169749001E-2</v>
      </c>
      <c r="AJ735" s="17"/>
      <c r="AK735" s="17">
        <v>1.53111694078162E-2</v>
      </c>
      <c r="AL735" s="17">
        <v>1.57056018950936E-2</v>
      </c>
      <c r="AM735" s="17">
        <v>5.7797894669939801E-2</v>
      </c>
      <c r="AN735" s="17"/>
      <c r="AO735" s="17">
        <v>0</v>
      </c>
      <c r="AP735" s="17">
        <v>2.38724176706725E-2</v>
      </c>
      <c r="AQ735" s="17">
        <v>3.1554308796171299E-2</v>
      </c>
      <c r="AR735" s="17"/>
      <c r="AS735" s="17">
        <v>8.8591386782021095E-2</v>
      </c>
      <c r="AT735" s="17">
        <v>0.114357515317365</v>
      </c>
      <c r="AU735" s="17">
        <v>2.8208797525367001E-2</v>
      </c>
      <c r="AV735" s="17">
        <v>2.8821827331515601E-2</v>
      </c>
      <c r="AW735" s="17">
        <v>6.8616812623368603E-3</v>
      </c>
      <c r="AX735" s="17">
        <v>3.36206792383845E-2</v>
      </c>
      <c r="AY735" s="17">
        <v>4.8848125589661298E-2</v>
      </c>
      <c r="AZ735" s="17">
        <v>6.6169738071049297E-3</v>
      </c>
      <c r="BA735" s="17">
        <v>0</v>
      </c>
      <c r="BB735" s="17">
        <v>9.2278667977551306E-3</v>
      </c>
      <c r="BC735" s="17">
        <v>0</v>
      </c>
      <c r="BD735" s="17">
        <v>0</v>
      </c>
      <c r="BE735" s="17">
        <v>0</v>
      </c>
      <c r="BF735" s="17">
        <v>0.106226107991202</v>
      </c>
      <c r="BG735" s="17">
        <v>0</v>
      </c>
    </row>
    <row r="736" spans="2:59" x14ac:dyDescent="0.35">
      <c r="B736" t="s">
        <v>331</v>
      </c>
      <c r="C736" s="17">
        <v>0.72897849929365799</v>
      </c>
      <c r="D736" s="17">
        <v>0.73886393633655401</v>
      </c>
      <c r="E736" s="17">
        <v>0.71865282731543001</v>
      </c>
      <c r="F736" s="17"/>
      <c r="G736" s="17">
        <v>0.62463767795774405</v>
      </c>
      <c r="H736" s="17">
        <v>0.68973317864141204</v>
      </c>
      <c r="I736" s="17">
        <v>0.64108131189376205</v>
      </c>
      <c r="J736" s="17">
        <v>0.67569683542271097</v>
      </c>
      <c r="K736" s="17">
        <v>0.77799821263645896</v>
      </c>
      <c r="L736" s="17">
        <v>0.83151878435489002</v>
      </c>
      <c r="M736" s="17"/>
      <c r="N736" s="17">
        <v>0.78343913786539199</v>
      </c>
      <c r="O736" s="17">
        <v>0.69472703730484398</v>
      </c>
      <c r="P736" s="17">
        <v>0.74032743403666901</v>
      </c>
      <c r="Q736" s="17">
        <v>0.70778919590288503</v>
      </c>
      <c r="R736" s="17">
        <v>0.67992435309979704</v>
      </c>
      <c r="S736" s="17"/>
      <c r="T736" s="17">
        <v>0.78051098415016795</v>
      </c>
      <c r="U736" s="17">
        <v>0.71600088085791003</v>
      </c>
      <c r="V736" s="17"/>
      <c r="W736" s="17">
        <v>0.76548305907608705</v>
      </c>
      <c r="X736" s="17">
        <v>0.71369063756500795</v>
      </c>
      <c r="Y736" s="17"/>
      <c r="Z736" s="17">
        <v>0.81954742385325396</v>
      </c>
      <c r="AA736" s="17">
        <v>0.75739298020809998</v>
      </c>
      <c r="AB736" s="17">
        <v>0.69615449025658205</v>
      </c>
      <c r="AC736" s="17"/>
      <c r="AD736" s="17">
        <v>0.77231605625316802</v>
      </c>
      <c r="AE736" s="17">
        <v>0.64762409372764695</v>
      </c>
      <c r="AF736" s="17"/>
      <c r="AG736" s="17">
        <v>0.77526835796289295</v>
      </c>
      <c r="AH736" s="17">
        <v>0.71418860163002795</v>
      </c>
      <c r="AI736" s="17">
        <v>0.75831158924614495</v>
      </c>
      <c r="AJ736" s="17"/>
      <c r="AK736" s="17">
        <v>0.83792749233802</v>
      </c>
      <c r="AL736" s="17">
        <v>0.74825979718771196</v>
      </c>
      <c r="AM736" s="17">
        <v>0.54170321828657997</v>
      </c>
      <c r="AN736" s="17"/>
      <c r="AO736" s="17">
        <v>0.85070797873945603</v>
      </c>
      <c r="AP736" s="17">
        <v>0.77892697941545197</v>
      </c>
      <c r="AQ736" s="17">
        <v>0.66965795670170103</v>
      </c>
      <c r="AR736" s="17"/>
      <c r="AS736" s="17">
        <v>0.59543432813988195</v>
      </c>
      <c r="AT736" s="17">
        <v>0.61841852229697303</v>
      </c>
      <c r="AU736" s="17">
        <v>0.79170776486740801</v>
      </c>
      <c r="AV736" s="17">
        <v>0.71435979280525297</v>
      </c>
      <c r="AW736" s="17">
        <v>0.73688357414371897</v>
      </c>
      <c r="AX736" s="17">
        <v>0.68245520664564496</v>
      </c>
      <c r="AY736" s="17">
        <v>0.75543984815076703</v>
      </c>
      <c r="AZ736" s="17">
        <v>0.770853439089907</v>
      </c>
      <c r="BA736" s="17">
        <v>0.76256100352233103</v>
      </c>
      <c r="BB736" s="17">
        <v>0.79580838900783901</v>
      </c>
      <c r="BC736" s="17">
        <v>0.84810672163949197</v>
      </c>
      <c r="BD736" s="17">
        <v>0.82971255014955103</v>
      </c>
      <c r="BE736" s="17">
        <v>0.70513461315577597</v>
      </c>
      <c r="BF736" s="17">
        <v>0.89377389200879798</v>
      </c>
      <c r="BG736" s="17">
        <v>0.67811483653030802</v>
      </c>
    </row>
    <row r="737" spans="2:59" x14ac:dyDescent="0.35">
      <c r="B737" t="s">
        <v>332</v>
      </c>
      <c r="C737" s="17">
        <v>6.9818979805278902E-2</v>
      </c>
      <c r="D737" s="17">
        <v>7.8450779195727002E-2</v>
      </c>
      <c r="E737" s="17">
        <v>6.2065389511483299E-2</v>
      </c>
      <c r="F737" s="17"/>
      <c r="G737" s="17">
        <v>6.8580654118075401E-2</v>
      </c>
      <c r="H737" s="17">
        <v>9.3152173875780606E-2</v>
      </c>
      <c r="I737" s="17">
        <v>9.0434048871762096E-2</v>
      </c>
      <c r="J737" s="17">
        <v>9.3508854099786404E-2</v>
      </c>
      <c r="K737" s="17">
        <v>6.5486753080636104E-2</v>
      </c>
      <c r="L737" s="17">
        <v>3.4959482653219603E-2</v>
      </c>
      <c r="M737" s="17"/>
      <c r="N737" s="17">
        <v>4.1538931535719102E-2</v>
      </c>
      <c r="O737" s="17">
        <v>0.10987205100724901</v>
      </c>
      <c r="P737" s="17">
        <v>6.42042795175711E-2</v>
      </c>
      <c r="Q737" s="17">
        <v>7.7234890368932094E-2</v>
      </c>
      <c r="R737" s="17">
        <v>6.2236407973449898E-2</v>
      </c>
      <c r="S737" s="17"/>
      <c r="T737" s="17">
        <v>6.2768311308806599E-2</v>
      </c>
      <c r="U737" s="17">
        <v>7.1594576028106899E-2</v>
      </c>
      <c r="V737" s="17"/>
      <c r="W737" s="17">
        <v>6.5696944479216798E-2</v>
      </c>
      <c r="X737" s="17">
        <v>7.7929886427409695E-2</v>
      </c>
      <c r="Y737" s="17"/>
      <c r="Z737" s="17">
        <v>5.0016038497029E-2</v>
      </c>
      <c r="AA737" s="17">
        <v>6.6917283616168E-2</v>
      </c>
      <c r="AB737" s="17">
        <v>8.5379300919123199E-2</v>
      </c>
      <c r="AC737" s="17"/>
      <c r="AD737" s="17">
        <v>6.9872812960995803E-2</v>
      </c>
      <c r="AE737" s="17">
        <v>6.9717922784755498E-2</v>
      </c>
      <c r="AF737" s="17"/>
      <c r="AG737" s="17">
        <v>5.3855935773559502E-2</v>
      </c>
      <c r="AH737" s="17">
        <v>6.8696323656209105E-2</v>
      </c>
      <c r="AI737" s="17">
        <v>7.7705970288040396E-2</v>
      </c>
      <c r="AJ737" s="17"/>
      <c r="AK737" s="17">
        <v>3.8499027403217499E-2</v>
      </c>
      <c r="AL737" s="17">
        <v>6.1024614534315999E-2</v>
      </c>
      <c r="AM737" s="17">
        <v>0.15576915043431899</v>
      </c>
      <c r="AN737" s="17"/>
      <c r="AO737" s="17">
        <v>5.5178861696269801E-2</v>
      </c>
      <c r="AP737" s="17">
        <v>4.4319574043648099E-2</v>
      </c>
      <c r="AQ737" s="17">
        <v>0.10704849456886301</v>
      </c>
      <c r="AR737" s="17"/>
      <c r="AS737" s="17">
        <v>6.67340169657855E-2</v>
      </c>
      <c r="AT737" s="17">
        <v>7.46469989688405E-2</v>
      </c>
      <c r="AU737" s="17">
        <v>7.3136780408275801E-2</v>
      </c>
      <c r="AV737" s="17">
        <v>6.8363893442718898E-2</v>
      </c>
      <c r="AW737" s="17">
        <v>7.1457952764509905E-2</v>
      </c>
      <c r="AX737" s="17">
        <v>0.122793247237641</v>
      </c>
      <c r="AY737" s="17">
        <v>5.3296175372856303E-2</v>
      </c>
      <c r="AZ737" s="17">
        <v>7.4953265312571293E-2</v>
      </c>
      <c r="BA737" s="17">
        <v>7.8296196028347906E-2</v>
      </c>
      <c r="BB737" s="17">
        <v>7.5353172660163698E-2</v>
      </c>
      <c r="BC737" s="17">
        <v>0</v>
      </c>
      <c r="BD737" s="17">
        <v>4.0567148672492899E-2</v>
      </c>
      <c r="BE737" s="17">
        <v>0.123664131558723</v>
      </c>
      <c r="BF737" s="17">
        <v>0</v>
      </c>
      <c r="BG737" s="17">
        <v>7.6004412945158903E-2</v>
      </c>
    </row>
    <row r="738" spans="2:59" x14ac:dyDescent="0.35">
      <c r="B738" t="s">
        <v>120</v>
      </c>
      <c r="C738" s="17">
        <v>0.65915951948837903</v>
      </c>
      <c r="D738" s="17">
        <v>0.66041315714082705</v>
      </c>
      <c r="E738" s="17">
        <v>0.65658743780394602</v>
      </c>
      <c r="F738" s="17"/>
      <c r="G738" s="17">
        <v>0.55605702383966804</v>
      </c>
      <c r="H738" s="17">
        <v>0.59658100476563203</v>
      </c>
      <c r="I738" s="17">
        <v>0.55064726302199996</v>
      </c>
      <c r="J738" s="17">
        <v>0.58218798132292504</v>
      </c>
      <c r="K738" s="17">
        <v>0.71251145955582296</v>
      </c>
      <c r="L738" s="17">
        <v>0.79655930170167</v>
      </c>
      <c r="M738" s="17"/>
      <c r="N738" s="17">
        <v>0.74190020632967302</v>
      </c>
      <c r="O738" s="17">
        <v>0.58485498629759503</v>
      </c>
      <c r="P738" s="17">
        <v>0.67612315451909699</v>
      </c>
      <c r="Q738" s="17">
        <v>0.63055430553395297</v>
      </c>
      <c r="R738" s="17">
        <v>0.61768794512634695</v>
      </c>
      <c r="S738" s="17"/>
      <c r="T738" s="17">
        <v>0.71774267284136195</v>
      </c>
      <c r="U738" s="17">
        <v>0.64440630482980299</v>
      </c>
      <c r="V738" s="17"/>
      <c r="W738" s="17">
        <v>0.69978611459687101</v>
      </c>
      <c r="X738" s="17">
        <v>0.635760751137598</v>
      </c>
      <c r="Y738" s="17"/>
      <c r="Z738" s="17">
        <v>0.76953138535622501</v>
      </c>
      <c r="AA738" s="17">
        <v>0.69047569659193198</v>
      </c>
      <c r="AB738" s="17">
        <v>0.610775189337459</v>
      </c>
      <c r="AC738" s="17"/>
      <c r="AD738" s="17">
        <v>0.702443243292172</v>
      </c>
      <c r="AE738" s="17">
        <v>0.57790617094289198</v>
      </c>
      <c r="AF738" s="17"/>
      <c r="AG738" s="17">
        <v>0.72141242218933399</v>
      </c>
      <c r="AH738" s="17">
        <v>0.64549227797381903</v>
      </c>
      <c r="AI738" s="17">
        <v>0.68060561895810501</v>
      </c>
      <c r="AJ738" s="17"/>
      <c r="AK738" s="17">
        <v>0.79942846493480202</v>
      </c>
      <c r="AL738" s="17">
        <v>0.687235182653396</v>
      </c>
      <c r="AM738" s="17">
        <v>0.38593406785226098</v>
      </c>
      <c r="AN738" s="17"/>
      <c r="AO738" s="17">
        <v>0.79552911704318596</v>
      </c>
      <c r="AP738" s="17">
        <v>0.73460740537180402</v>
      </c>
      <c r="AQ738" s="17">
        <v>0.56260946213283702</v>
      </c>
      <c r="AR738" s="17"/>
      <c r="AS738" s="17">
        <v>0.52870031117409599</v>
      </c>
      <c r="AT738" s="17">
        <v>0.54377152332813306</v>
      </c>
      <c r="AU738" s="17">
        <v>0.71857098445913303</v>
      </c>
      <c r="AV738" s="17">
        <v>0.64599589936253399</v>
      </c>
      <c r="AW738" s="17">
        <v>0.66542562137920902</v>
      </c>
      <c r="AX738" s="17">
        <v>0.55966195940800401</v>
      </c>
      <c r="AY738" s="17">
        <v>0.70214367277791101</v>
      </c>
      <c r="AZ738" s="17">
        <v>0.69590017377733604</v>
      </c>
      <c r="BA738" s="17">
        <v>0.684264807493983</v>
      </c>
      <c r="BB738" s="17">
        <v>0.72045521634767495</v>
      </c>
      <c r="BC738" s="17">
        <v>0.84810672163949197</v>
      </c>
      <c r="BD738" s="17">
        <v>0.78914540147705903</v>
      </c>
      <c r="BE738" s="17">
        <v>0.58147048159705295</v>
      </c>
      <c r="BF738" s="17">
        <v>0.89377389200879798</v>
      </c>
      <c r="BG738" s="17">
        <v>0.60211042358514899</v>
      </c>
    </row>
    <row r="739" spans="2:59" x14ac:dyDescent="0.35">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row>
    <row r="740" spans="2:59" x14ac:dyDescent="0.35">
      <c r="B740" s="6" t="s">
        <v>340</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row>
    <row r="741" spans="2:59" x14ac:dyDescent="0.35">
      <c r="B741" s="24" t="s">
        <v>86</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row>
    <row r="742" spans="2:59" x14ac:dyDescent="0.35">
      <c r="B742" t="s">
        <v>335</v>
      </c>
      <c r="C742" s="17">
        <v>7.5117474591850794E-2</v>
      </c>
      <c r="D742" s="17">
        <v>6.9294040371016899E-2</v>
      </c>
      <c r="E742" s="17">
        <v>8.0851958295978396E-2</v>
      </c>
      <c r="F742" s="17"/>
      <c r="G742" s="17">
        <v>7.3667747438729198E-2</v>
      </c>
      <c r="H742" s="17">
        <v>0.106335262142398</v>
      </c>
      <c r="I742" s="17">
        <v>4.1312728431913498E-2</v>
      </c>
      <c r="J742" s="17">
        <v>0.111336862661749</v>
      </c>
      <c r="K742" s="17">
        <v>5.1531347685852401E-2</v>
      </c>
      <c r="L742" s="17">
        <v>6.9395106507203194E-2</v>
      </c>
      <c r="M742" s="17"/>
      <c r="N742" s="17">
        <v>7.3498080206358896E-2</v>
      </c>
      <c r="O742" s="17">
        <v>8.9627720900978397E-2</v>
      </c>
      <c r="P742" s="17">
        <v>6.9483942336712207E-2</v>
      </c>
      <c r="Q742" s="17">
        <v>7.3311640544788101E-2</v>
      </c>
      <c r="R742" s="17">
        <v>6.7095080323829506E-2</v>
      </c>
      <c r="S742" s="17"/>
      <c r="T742" s="17">
        <v>0.112800921609415</v>
      </c>
      <c r="U742" s="17">
        <v>6.5627511161999705E-2</v>
      </c>
      <c r="V742" s="17"/>
      <c r="W742" s="17">
        <v>8.09903718328015E-2</v>
      </c>
      <c r="X742" s="17">
        <v>6.6448874194981605E-2</v>
      </c>
      <c r="Y742" s="17"/>
      <c r="Z742" s="17">
        <v>6.2002180318067403E-2</v>
      </c>
      <c r="AA742" s="17">
        <v>4.91617863525965E-2</v>
      </c>
      <c r="AB742" s="17">
        <v>0.111278329877219</v>
      </c>
      <c r="AC742" s="17"/>
      <c r="AD742" s="17">
        <v>7.7011216333040602E-2</v>
      </c>
      <c r="AE742" s="17">
        <v>7.15624926210401E-2</v>
      </c>
      <c r="AF742" s="17"/>
      <c r="AG742" s="17">
        <v>0.12817691355678401</v>
      </c>
      <c r="AH742" s="17">
        <v>6.10460175562011E-2</v>
      </c>
      <c r="AI742" s="17">
        <v>7.5360934150961706E-2</v>
      </c>
      <c r="AJ742" s="17"/>
      <c r="AK742" s="17">
        <v>5.6844488009363897E-2</v>
      </c>
      <c r="AL742" s="17">
        <v>7.0226369011048798E-2</v>
      </c>
      <c r="AM742" s="17">
        <v>0.13746973791388301</v>
      </c>
      <c r="AN742" s="17"/>
      <c r="AO742" s="17">
        <v>0.169097144031358</v>
      </c>
      <c r="AP742" s="17">
        <v>5.2608260146548597E-2</v>
      </c>
      <c r="AQ742" s="17">
        <v>8.2808612699510495E-2</v>
      </c>
      <c r="AR742" s="17"/>
      <c r="AS742" s="17">
        <v>0.118294106192722</v>
      </c>
      <c r="AT742" s="17">
        <v>6.69907276923766E-2</v>
      </c>
      <c r="AU742" s="17">
        <v>9.7147982831265106E-2</v>
      </c>
      <c r="AV742" s="17">
        <v>4.9839824452527201E-2</v>
      </c>
      <c r="AW742" s="17">
        <v>6.6757651465482196E-2</v>
      </c>
      <c r="AX742" s="17">
        <v>0.114243222551762</v>
      </c>
      <c r="AY742" s="17">
        <v>6.25308685870722E-2</v>
      </c>
      <c r="AZ742" s="17">
        <v>6.8741309826975794E-2</v>
      </c>
      <c r="BA742" s="17">
        <v>3.02089478060516E-2</v>
      </c>
      <c r="BB742" s="17">
        <v>5.1035830397E-2</v>
      </c>
      <c r="BC742" s="17">
        <v>5.9602580175245501E-2</v>
      </c>
      <c r="BD742" s="17">
        <v>0.121437983575731</v>
      </c>
      <c r="BE742" s="17">
        <v>0.191952243066768</v>
      </c>
      <c r="BF742" s="17">
        <v>0.14443599463701401</v>
      </c>
      <c r="BG742" s="17">
        <v>0.13449622786252</v>
      </c>
    </row>
    <row r="743" spans="2:59" x14ac:dyDescent="0.35">
      <c r="B743" t="s">
        <v>336</v>
      </c>
      <c r="C743" s="17">
        <v>0.167274097438183</v>
      </c>
      <c r="D743" s="17">
        <v>0.19068802960015299</v>
      </c>
      <c r="E743" s="17">
        <v>0.144091300607946</v>
      </c>
      <c r="F743" s="17"/>
      <c r="G743" s="17">
        <v>0.215468774105852</v>
      </c>
      <c r="H743" s="17">
        <v>0.19610731896133099</v>
      </c>
      <c r="I743" s="17">
        <v>0.231284290523363</v>
      </c>
      <c r="J743" s="17">
        <v>0.16720898596751399</v>
      </c>
      <c r="K743" s="17">
        <v>0.11922034179799799</v>
      </c>
      <c r="L743" s="17">
        <v>0.13507503613828001</v>
      </c>
      <c r="M743" s="17"/>
      <c r="N743" s="17">
        <v>0.19384947397919899</v>
      </c>
      <c r="O743" s="17">
        <v>0.19405041548280999</v>
      </c>
      <c r="P743" s="17">
        <v>0.109331327165482</v>
      </c>
      <c r="Q743" s="17">
        <v>0.16219503839073601</v>
      </c>
      <c r="R743" s="17">
        <v>0.16984272060448899</v>
      </c>
      <c r="S743" s="17"/>
      <c r="T743" s="17">
        <v>0.16396209179558399</v>
      </c>
      <c r="U743" s="17">
        <v>0.16810817220881299</v>
      </c>
      <c r="V743" s="17"/>
      <c r="W743" s="17">
        <v>0.199202330246496</v>
      </c>
      <c r="X743" s="17">
        <v>0.147219367641682</v>
      </c>
      <c r="Y743" s="17"/>
      <c r="Z743" s="17">
        <v>0.119416570246583</v>
      </c>
      <c r="AA743" s="17">
        <v>0.175779734501193</v>
      </c>
      <c r="AB743" s="17">
        <v>0.21648317303351899</v>
      </c>
      <c r="AC743" s="17"/>
      <c r="AD743" s="17">
        <v>0.15595221381590699</v>
      </c>
      <c r="AE743" s="17">
        <v>0.18852783614889099</v>
      </c>
      <c r="AF743" s="17"/>
      <c r="AG743" s="17">
        <v>0.19976548236490599</v>
      </c>
      <c r="AH743" s="17">
        <v>0.179205906007469</v>
      </c>
      <c r="AI743" s="17">
        <v>0.156136710430204</v>
      </c>
      <c r="AJ743" s="17"/>
      <c r="AK743" s="17">
        <v>0.139253139264085</v>
      </c>
      <c r="AL743" s="17">
        <v>0.18682843529162299</v>
      </c>
      <c r="AM743" s="17">
        <v>0.18506679430891401</v>
      </c>
      <c r="AN743" s="17"/>
      <c r="AO743" s="17">
        <v>0.14699557382418699</v>
      </c>
      <c r="AP743" s="17">
        <v>0.150443834765461</v>
      </c>
      <c r="AQ743" s="17">
        <v>0.19840333933160101</v>
      </c>
      <c r="AR743" s="17"/>
      <c r="AS743" s="17">
        <v>0.19828339956193</v>
      </c>
      <c r="AT743" s="17">
        <v>0.17698546315802</v>
      </c>
      <c r="AU743" s="17">
        <v>0.14033319392968499</v>
      </c>
      <c r="AV743" s="17">
        <v>0.16617206171913501</v>
      </c>
      <c r="AW743" s="17">
        <v>0.23501041585275401</v>
      </c>
      <c r="AX743" s="17">
        <v>0.168264450756026</v>
      </c>
      <c r="AY743" s="17">
        <v>0.153256720682794</v>
      </c>
      <c r="AZ743" s="17">
        <v>8.1637705617038703E-2</v>
      </c>
      <c r="BA743" s="17">
        <v>0.239509211255239</v>
      </c>
      <c r="BB743" s="17">
        <v>0.14884161216025499</v>
      </c>
      <c r="BC743" s="17">
        <v>0.122992260010056</v>
      </c>
      <c r="BD743" s="17">
        <v>0.140133893071343</v>
      </c>
      <c r="BE743" s="17">
        <v>0.13505434558460799</v>
      </c>
      <c r="BF743" s="17">
        <v>0.17959677610142599</v>
      </c>
      <c r="BG743" s="17">
        <v>0.27106679735675598</v>
      </c>
    </row>
    <row r="744" spans="2:59" x14ac:dyDescent="0.35">
      <c r="B744" t="s">
        <v>337</v>
      </c>
      <c r="C744" s="17">
        <v>0.32990659074559597</v>
      </c>
      <c r="D744" s="17">
        <v>0.36190079355708199</v>
      </c>
      <c r="E744" s="17">
        <v>0.29940058545567499</v>
      </c>
      <c r="F744" s="17"/>
      <c r="G744" s="17">
        <v>0.23996176220309501</v>
      </c>
      <c r="H744" s="17">
        <v>0.33440907035078798</v>
      </c>
      <c r="I744" s="17">
        <v>0.31942514088807999</v>
      </c>
      <c r="J744" s="17">
        <v>0.28693043947246299</v>
      </c>
      <c r="K744" s="17">
        <v>0.35497490742473797</v>
      </c>
      <c r="L744" s="17">
        <v>0.374378398973509</v>
      </c>
      <c r="M744" s="17"/>
      <c r="N744" s="17">
        <v>0.32701263166422101</v>
      </c>
      <c r="O744" s="17">
        <v>0.33068934503011099</v>
      </c>
      <c r="P744" s="17">
        <v>0.35579540862297199</v>
      </c>
      <c r="Q744" s="17">
        <v>0.33366164732057901</v>
      </c>
      <c r="R744" s="17">
        <v>0.28037843988670902</v>
      </c>
      <c r="S744" s="17"/>
      <c r="T744" s="17">
        <v>0.32725614108787998</v>
      </c>
      <c r="U744" s="17">
        <v>0.330574063397784</v>
      </c>
      <c r="V744" s="17"/>
      <c r="W744" s="17">
        <v>0.32992994993182301</v>
      </c>
      <c r="X744" s="17">
        <v>0.35197646971067298</v>
      </c>
      <c r="Y744" s="17"/>
      <c r="Z744" s="17">
        <v>0.26237405606150999</v>
      </c>
      <c r="AA744" s="17">
        <v>0.43292030849746599</v>
      </c>
      <c r="AB744" s="17">
        <v>0.39555633373918803</v>
      </c>
      <c r="AC744" s="17"/>
      <c r="AD744" s="17">
        <v>0.35591169463849098</v>
      </c>
      <c r="AE744" s="17">
        <v>0.28108912346506998</v>
      </c>
      <c r="AF744" s="17"/>
      <c r="AG744" s="17">
        <v>0.48362585589250201</v>
      </c>
      <c r="AH744" s="17">
        <v>0.395767911673781</v>
      </c>
      <c r="AI744" s="17">
        <v>0.24958321473585701</v>
      </c>
      <c r="AJ744" s="17"/>
      <c r="AK744" s="17">
        <v>0.37471480679608898</v>
      </c>
      <c r="AL744" s="17">
        <v>0.32573411175424399</v>
      </c>
      <c r="AM744" s="17">
        <v>0.30456700856531999</v>
      </c>
      <c r="AN744" s="17"/>
      <c r="AO744" s="17">
        <v>0.26283015996701098</v>
      </c>
      <c r="AP744" s="17">
        <v>0.38671437041582002</v>
      </c>
      <c r="AQ744" s="17">
        <v>0.28468483860038601</v>
      </c>
      <c r="AR744" s="17"/>
      <c r="AS744" s="17">
        <v>0.29316087439289701</v>
      </c>
      <c r="AT744" s="17">
        <v>0.227204408030798</v>
      </c>
      <c r="AU744" s="17">
        <v>0.312348618535286</v>
      </c>
      <c r="AV744" s="17">
        <v>0.26018242203194197</v>
      </c>
      <c r="AW744" s="17">
        <v>0.250943116424518</v>
      </c>
      <c r="AX744" s="17">
        <v>0.30525413164918602</v>
      </c>
      <c r="AY744" s="17">
        <v>0.38235271452977698</v>
      </c>
      <c r="AZ744" s="17">
        <v>0.55022752715908396</v>
      </c>
      <c r="BA744" s="17">
        <v>0.48630715133533398</v>
      </c>
      <c r="BB744" s="17">
        <v>0.33384876043432399</v>
      </c>
      <c r="BC744" s="17">
        <v>0.388327522855822</v>
      </c>
      <c r="BD744" s="17">
        <v>0.48289013558852301</v>
      </c>
      <c r="BE744" s="17">
        <v>0.27541397237085902</v>
      </c>
      <c r="BF744" s="17">
        <v>0.44425172903968202</v>
      </c>
      <c r="BG744" s="17">
        <v>0.34839916346819599</v>
      </c>
    </row>
    <row r="745" spans="2:59" x14ac:dyDescent="0.35">
      <c r="B745" t="s">
        <v>338</v>
      </c>
      <c r="C745" s="17">
        <v>0.13347140208899999</v>
      </c>
      <c r="D745" s="17">
        <v>0.166989581478029</v>
      </c>
      <c r="E745" s="17">
        <v>0.102796330749893</v>
      </c>
      <c r="F745" s="17"/>
      <c r="G745" s="17">
        <v>0.16848096276343599</v>
      </c>
      <c r="H745" s="17">
        <v>0.121420451388912</v>
      </c>
      <c r="I745" s="17">
        <v>0.151658885486712</v>
      </c>
      <c r="J745" s="17">
        <v>8.9073097764054907E-2</v>
      </c>
      <c r="K745" s="17">
        <v>0.153154432547216</v>
      </c>
      <c r="L745" s="17">
        <v>0.13698730884653901</v>
      </c>
      <c r="M745" s="17"/>
      <c r="N745" s="17">
        <v>0.112307911533138</v>
      </c>
      <c r="O745" s="17">
        <v>0.110761006573877</v>
      </c>
      <c r="P745" s="17">
        <v>0.129167492297075</v>
      </c>
      <c r="Q745" s="17">
        <v>0.168536337804263</v>
      </c>
      <c r="R745" s="17">
        <v>0.160436193538077</v>
      </c>
      <c r="S745" s="17"/>
      <c r="T745" s="17">
        <v>0.18120973981501201</v>
      </c>
      <c r="U745" s="17">
        <v>0.12144927791839</v>
      </c>
      <c r="V745" s="17"/>
      <c r="W745" s="17">
        <v>0.14490457648487101</v>
      </c>
      <c r="X745" s="17">
        <v>0.12581308843493599</v>
      </c>
      <c r="Y745" s="17"/>
      <c r="Z745" s="17">
        <v>0.20546418817144799</v>
      </c>
      <c r="AA745" s="17">
        <v>9.1943222151087606E-2</v>
      </c>
      <c r="AB745" s="17">
        <v>0.105470986442843</v>
      </c>
      <c r="AC745" s="17"/>
      <c r="AD745" s="17">
        <v>0.14662500876092399</v>
      </c>
      <c r="AE745" s="17">
        <v>0.108779104531864</v>
      </c>
      <c r="AF745" s="17"/>
      <c r="AG745" s="17">
        <v>8.1812771092837897E-2</v>
      </c>
      <c r="AH745" s="17">
        <v>0.105796859463408</v>
      </c>
      <c r="AI745" s="17">
        <v>0.174946257026247</v>
      </c>
      <c r="AJ745" s="17"/>
      <c r="AK745" s="17">
        <v>0.176003148733308</v>
      </c>
      <c r="AL745" s="17">
        <v>0.118681350104477</v>
      </c>
      <c r="AM745" s="17">
        <v>0.11502951469428201</v>
      </c>
      <c r="AN745" s="17"/>
      <c r="AO745" s="17">
        <v>0.149681840984106</v>
      </c>
      <c r="AP745" s="17">
        <v>0.14770428529412899</v>
      </c>
      <c r="AQ745" s="17">
        <v>0.12421440753188601</v>
      </c>
      <c r="AR745" s="17"/>
      <c r="AS745" s="17">
        <v>6.6963491809791803E-2</v>
      </c>
      <c r="AT745" s="17">
        <v>0.19049662336186801</v>
      </c>
      <c r="AU745" s="17">
        <v>0.12584251833042001</v>
      </c>
      <c r="AV745" s="17">
        <v>0.144861773315343</v>
      </c>
      <c r="AW745" s="17">
        <v>0.15370250860147699</v>
      </c>
      <c r="AX745" s="17">
        <v>7.3988254563340294E-2</v>
      </c>
      <c r="AY745" s="17">
        <v>0.13482767431360501</v>
      </c>
      <c r="AZ745" s="17">
        <v>0.142298748423246</v>
      </c>
      <c r="BA745" s="17">
        <v>0.12680451867329401</v>
      </c>
      <c r="BB745" s="17">
        <v>0.186045712336042</v>
      </c>
      <c r="BC745" s="17">
        <v>0.23030052782775001</v>
      </c>
      <c r="BD745" s="17">
        <v>0.114236204543437</v>
      </c>
      <c r="BE745" s="17">
        <v>0.109179798627762</v>
      </c>
      <c r="BF745" s="17">
        <v>8.8961477119373605E-2</v>
      </c>
      <c r="BG745" s="17">
        <v>0.100907318889172</v>
      </c>
    </row>
    <row r="746" spans="2:59" x14ac:dyDescent="0.35">
      <c r="B746" t="s">
        <v>339</v>
      </c>
      <c r="C746" s="17">
        <v>6.2659967199613004E-2</v>
      </c>
      <c r="D746" s="17">
        <v>6.6196870619606094E-2</v>
      </c>
      <c r="E746" s="17">
        <v>5.9623199516118899E-2</v>
      </c>
      <c r="F746" s="17"/>
      <c r="G746" s="17">
        <v>7.4306640549505795E-2</v>
      </c>
      <c r="H746" s="17">
        <v>6.2579854224177306E-2</v>
      </c>
      <c r="I746" s="17">
        <v>5.4946675355336601E-2</v>
      </c>
      <c r="J746" s="17">
        <v>5.7768585189233002E-2</v>
      </c>
      <c r="K746" s="17">
        <v>7.1047797582871094E-2</v>
      </c>
      <c r="L746" s="17">
        <v>6.1564612478912303E-2</v>
      </c>
      <c r="M746" s="17"/>
      <c r="N746" s="17">
        <v>5.2851192183940798E-2</v>
      </c>
      <c r="O746" s="17">
        <v>5.9312562745559197E-2</v>
      </c>
      <c r="P746" s="17">
        <v>0.119168912177467</v>
      </c>
      <c r="Q746" s="17">
        <v>3.3961898779127898E-2</v>
      </c>
      <c r="R746" s="17">
        <v>5.0488213793834003E-2</v>
      </c>
      <c r="S746" s="17"/>
      <c r="T746" s="17">
        <v>7.4384155723630996E-2</v>
      </c>
      <c r="U746" s="17">
        <v>5.9707420945398201E-2</v>
      </c>
      <c r="V746" s="17"/>
      <c r="W746" s="17">
        <v>4.5138033201514001E-2</v>
      </c>
      <c r="X746" s="17">
        <v>7.5665336914571099E-2</v>
      </c>
      <c r="Y746" s="17"/>
      <c r="Z746" s="17">
        <v>0.11819902886531999</v>
      </c>
      <c r="AA746" s="17">
        <v>3.2386645149399297E-2</v>
      </c>
      <c r="AB746" s="17">
        <v>2.0432090991092201E-2</v>
      </c>
      <c r="AC746" s="17"/>
      <c r="AD746" s="17">
        <v>6.1774547531590299E-2</v>
      </c>
      <c r="AE746" s="17">
        <v>6.4322100365904203E-2</v>
      </c>
      <c r="AF746" s="17"/>
      <c r="AG746" s="17">
        <v>8.7845727568076695E-3</v>
      </c>
      <c r="AH746" s="17">
        <v>1.9718392921304801E-2</v>
      </c>
      <c r="AI746" s="17">
        <v>0.117631858547801</v>
      </c>
      <c r="AJ746" s="17"/>
      <c r="AK746" s="17">
        <v>6.5974856759720202E-2</v>
      </c>
      <c r="AL746" s="17">
        <v>6.4331258825405094E-2</v>
      </c>
      <c r="AM746" s="17">
        <v>5.7337958898164502E-2</v>
      </c>
      <c r="AN746" s="17"/>
      <c r="AO746" s="17">
        <v>5.85926725193196E-2</v>
      </c>
      <c r="AP746" s="17">
        <v>4.44204505362987E-2</v>
      </c>
      <c r="AQ746" s="17">
        <v>8.5105615746326801E-2</v>
      </c>
      <c r="AR746" s="17"/>
      <c r="AS746" s="17">
        <v>6.4347305190303294E-2</v>
      </c>
      <c r="AT746" s="17">
        <v>9.39466625122862E-2</v>
      </c>
      <c r="AU746" s="17">
        <v>7.9381719983187798E-2</v>
      </c>
      <c r="AV746" s="17">
        <v>0.10538409099311601</v>
      </c>
      <c r="AW746" s="17">
        <v>9.4207980877834399E-2</v>
      </c>
      <c r="AX746" s="17">
        <v>8.5324544044290601E-2</v>
      </c>
      <c r="AY746" s="17">
        <v>4.5435196661713098E-2</v>
      </c>
      <c r="AZ746" s="17">
        <v>4.6439268186328597E-2</v>
      </c>
      <c r="BA746" s="17">
        <v>0</v>
      </c>
      <c r="BB746" s="17">
        <v>6.5914478571970303E-2</v>
      </c>
      <c r="BC746" s="17">
        <v>3.5033760055164197E-2</v>
      </c>
      <c r="BD746" s="17">
        <v>0</v>
      </c>
      <c r="BE746" s="17">
        <v>3.83244711498456E-2</v>
      </c>
      <c r="BF746" s="17">
        <v>0</v>
      </c>
      <c r="BG746" s="17">
        <v>5.1207054083413403E-2</v>
      </c>
    </row>
    <row r="747" spans="2:59" x14ac:dyDescent="0.35">
      <c r="B747" t="s">
        <v>133</v>
      </c>
      <c r="C747" s="17">
        <v>0.231570467935757</v>
      </c>
      <c r="D747" s="17">
        <v>0.14493068437411299</v>
      </c>
      <c r="E747" s="17">
        <v>0.31323662537438901</v>
      </c>
      <c r="F747" s="17"/>
      <c r="G747" s="17">
        <v>0.228114112939382</v>
      </c>
      <c r="H747" s="17">
        <v>0.179148042932394</v>
      </c>
      <c r="I747" s="17">
        <v>0.201372279314595</v>
      </c>
      <c r="J747" s="17">
        <v>0.28768202894498601</v>
      </c>
      <c r="K747" s="17">
        <v>0.25007117296132397</v>
      </c>
      <c r="L747" s="17">
        <v>0.22259953705555699</v>
      </c>
      <c r="M747" s="17"/>
      <c r="N747" s="17">
        <v>0.24048071043314301</v>
      </c>
      <c r="O747" s="17">
        <v>0.215558949266664</v>
      </c>
      <c r="P747" s="17">
        <v>0.21705291740029101</v>
      </c>
      <c r="Q747" s="17">
        <v>0.228333437160506</v>
      </c>
      <c r="R747" s="17">
        <v>0.27175935185306099</v>
      </c>
      <c r="S747" s="17"/>
      <c r="T747" s="17">
        <v>0.140386949968478</v>
      </c>
      <c r="U747" s="17">
        <v>0.25453355436761499</v>
      </c>
      <c r="V747" s="17"/>
      <c r="W747" s="17">
        <v>0.19983473830249501</v>
      </c>
      <c r="X747" s="17">
        <v>0.232876863103156</v>
      </c>
      <c r="Y747" s="17"/>
      <c r="Z747" s="17">
        <v>0.232543976337071</v>
      </c>
      <c r="AA747" s="17">
        <v>0.21780830334825699</v>
      </c>
      <c r="AB747" s="17">
        <v>0.15077908591613901</v>
      </c>
      <c r="AC747" s="17"/>
      <c r="AD747" s="17">
        <v>0.202725318920047</v>
      </c>
      <c r="AE747" s="17">
        <v>0.28571934286723</v>
      </c>
      <c r="AF747" s="17"/>
      <c r="AG747" s="17">
        <v>9.7834404336162195E-2</v>
      </c>
      <c r="AH747" s="17">
        <v>0.23846491237783701</v>
      </c>
      <c r="AI747" s="17">
        <v>0.22634102510892901</v>
      </c>
      <c r="AJ747" s="17"/>
      <c r="AK747" s="17">
        <v>0.187209560437433</v>
      </c>
      <c r="AL747" s="17">
        <v>0.23419847501320201</v>
      </c>
      <c r="AM747" s="17">
        <v>0.200528985619436</v>
      </c>
      <c r="AN747" s="17"/>
      <c r="AO747" s="17">
        <v>0.21280260867401901</v>
      </c>
      <c r="AP747" s="17">
        <v>0.218108798841743</v>
      </c>
      <c r="AQ747" s="17">
        <v>0.22478318609028999</v>
      </c>
      <c r="AR747" s="17"/>
      <c r="AS747" s="17">
        <v>0.25895082285235599</v>
      </c>
      <c r="AT747" s="17">
        <v>0.244376115244652</v>
      </c>
      <c r="AU747" s="17">
        <v>0.24494596639015601</v>
      </c>
      <c r="AV747" s="17">
        <v>0.273559827487936</v>
      </c>
      <c r="AW747" s="17">
        <v>0.19937832677793399</v>
      </c>
      <c r="AX747" s="17">
        <v>0.25292539643539502</v>
      </c>
      <c r="AY747" s="17">
        <v>0.22159682522503901</v>
      </c>
      <c r="AZ747" s="17">
        <v>0.110655440787327</v>
      </c>
      <c r="BA747" s="17">
        <v>0.117170170930081</v>
      </c>
      <c r="BB747" s="17">
        <v>0.214313606100409</v>
      </c>
      <c r="BC747" s="17">
        <v>0.163743349075963</v>
      </c>
      <c r="BD747" s="17">
        <v>0.14130178322096601</v>
      </c>
      <c r="BE747" s="17">
        <v>0.25007516920015599</v>
      </c>
      <c r="BF747" s="17">
        <v>0.14275402310250501</v>
      </c>
      <c r="BG747" s="17">
        <v>9.3923438339942295E-2</v>
      </c>
    </row>
    <row r="748" spans="2:59" x14ac:dyDescent="0.35">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row>
    <row r="749" spans="2:59" x14ac:dyDescent="0.35">
      <c r="B749" s="6" t="s">
        <v>347</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row>
    <row r="750" spans="2:59" x14ac:dyDescent="0.35">
      <c r="B750" s="24" t="s">
        <v>86</v>
      </c>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row>
    <row r="751" spans="2:59" x14ac:dyDescent="0.35">
      <c r="B751" t="s">
        <v>341</v>
      </c>
      <c r="C751" s="17">
        <v>0.1829325016011</v>
      </c>
      <c r="D751" s="17">
        <v>0.231633070594428</v>
      </c>
      <c r="E751" s="17">
        <v>0.13831755213739</v>
      </c>
      <c r="F751" s="17"/>
      <c r="G751" s="17">
        <v>0.139591394386825</v>
      </c>
      <c r="H751" s="17">
        <v>0.13832358805620701</v>
      </c>
      <c r="I751" s="17">
        <v>0.117487120237444</v>
      </c>
      <c r="J751" s="17">
        <v>0.199339324133541</v>
      </c>
      <c r="K751" s="17">
        <v>0.14679821201896301</v>
      </c>
      <c r="L751" s="17">
        <v>0.262306700738617</v>
      </c>
      <c r="M751" s="17"/>
      <c r="N751" s="17">
        <v>0.13775565044000099</v>
      </c>
      <c r="O751" s="17">
        <v>0.13905488260905499</v>
      </c>
      <c r="P751" s="17">
        <v>0.21643441745150299</v>
      </c>
      <c r="Q751" s="17">
        <v>0.241292799142897</v>
      </c>
      <c r="R751" s="17">
        <v>0.18908892719399001</v>
      </c>
      <c r="S751" s="17"/>
      <c r="T751" s="17">
        <v>0.210456514567126</v>
      </c>
      <c r="U751" s="17">
        <v>0.176001026453176</v>
      </c>
      <c r="V751" s="17"/>
      <c r="W751" s="17">
        <v>0.177896021438435</v>
      </c>
      <c r="X751" s="17">
        <v>0.190645503499867</v>
      </c>
      <c r="Y751" s="17"/>
      <c r="Z751" s="17">
        <v>0.20755772135904299</v>
      </c>
      <c r="AA751" s="17">
        <v>0.207640485702969</v>
      </c>
      <c r="AB751" s="17">
        <v>0.16611760792802699</v>
      </c>
      <c r="AC751" s="17"/>
      <c r="AD751" s="17">
        <v>0.18626505344364699</v>
      </c>
      <c r="AE751" s="17">
        <v>0.17667654733903601</v>
      </c>
      <c r="AF751" s="17"/>
      <c r="AG751" s="17">
        <v>0.20207074828361399</v>
      </c>
      <c r="AH751" s="17">
        <v>0.16179059000739701</v>
      </c>
      <c r="AI751" s="17">
        <v>0.20760293250471401</v>
      </c>
      <c r="AJ751" s="17"/>
      <c r="AK751" s="17">
        <v>0.22437387261338801</v>
      </c>
      <c r="AL751" s="17">
        <v>0.18492946104171301</v>
      </c>
      <c r="AM751" s="17">
        <v>0.143024292889358</v>
      </c>
      <c r="AN751" s="17"/>
      <c r="AO751" s="17">
        <v>0.25776691112529698</v>
      </c>
      <c r="AP751" s="17">
        <v>0.188155370561156</v>
      </c>
      <c r="AQ751" s="17">
        <v>0.17176633609459199</v>
      </c>
      <c r="AR751" s="17"/>
      <c r="AS751" s="17">
        <v>7.2770146088278795E-2</v>
      </c>
      <c r="AT751" s="17">
        <v>0.102579070351851</v>
      </c>
      <c r="AU751" s="17">
        <v>0.26453571556791999</v>
      </c>
      <c r="AV751" s="17">
        <v>0.178984391381001</v>
      </c>
      <c r="AW751" s="17">
        <v>0.183786788755716</v>
      </c>
      <c r="AX751" s="17">
        <v>0.14228508400767201</v>
      </c>
      <c r="AY751" s="17">
        <v>0.234702410310443</v>
      </c>
      <c r="AZ751" s="17">
        <v>0.26121162764405598</v>
      </c>
      <c r="BA751" s="17">
        <v>0.19227387350758199</v>
      </c>
      <c r="BB751" s="17">
        <v>0.14810567896014201</v>
      </c>
      <c r="BC751" s="17">
        <v>0.17727199273314201</v>
      </c>
      <c r="BD751" s="17">
        <v>0.25218535592398</v>
      </c>
      <c r="BE751" s="17">
        <v>0.19417764995457701</v>
      </c>
      <c r="BF751" s="17">
        <v>0.34224881493454001</v>
      </c>
      <c r="BG751" s="17">
        <v>0.221499897030557</v>
      </c>
    </row>
    <row r="752" spans="2:59" x14ac:dyDescent="0.35">
      <c r="B752" t="s">
        <v>342</v>
      </c>
      <c r="C752" s="17">
        <v>0.31353090105173897</v>
      </c>
      <c r="D752" s="17">
        <v>0.361269406860242</v>
      </c>
      <c r="E752" s="17">
        <v>0.27035023990720097</v>
      </c>
      <c r="F752" s="17"/>
      <c r="G752" s="17">
        <v>0.32602894035784002</v>
      </c>
      <c r="H752" s="17">
        <v>0.28516909464784401</v>
      </c>
      <c r="I752" s="17">
        <v>0.36771740799095298</v>
      </c>
      <c r="J752" s="17">
        <v>0.26132477973945401</v>
      </c>
      <c r="K752" s="17">
        <v>0.36814418350572298</v>
      </c>
      <c r="L752" s="17">
        <v>0.29550578595857802</v>
      </c>
      <c r="M752" s="17"/>
      <c r="N752" s="17">
        <v>0.39249197877659497</v>
      </c>
      <c r="O752" s="17">
        <v>0.296533174293588</v>
      </c>
      <c r="P752" s="17">
        <v>0.26877911521937098</v>
      </c>
      <c r="Q752" s="17">
        <v>0.29941351776146902</v>
      </c>
      <c r="R752" s="17">
        <v>0.26024364536518901</v>
      </c>
      <c r="S752" s="17"/>
      <c r="T752" s="17">
        <v>0.32237169212862399</v>
      </c>
      <c r="U752" s="17">
        <v>0.31130449156293999</v>
      </c>
      <c r="V752" s="17"/>
      <c r="W752" s="17">
        <v>0.35130904279951403</v>
      </c>
      <c r="X752" s="17">
        <v>0.304148767352866</v>
      </c>
      <c r="Y752" s="17"/>
      <c r="Z752" s="17">
        <v>0.32280920291485399</v>
      </c>
      <c r="AA752" s="17">
        <v>0.29526740831555798</v>
      </c>
      <c r="AB752" s="17">
        <v>0.34435737501709901</v>
      </c>
      <c r="AC752" s="17"/>
      <c r="AD752" s="17">
        <v>0.335565921540531</v>
      </c>
      <c r="AE752" s="17">
        <v>0.27216617910455199</v>
      </c>
      <c r="AF752" s="17"/>
      <c r="AG752" s="17">
        <v>0.36790213999834398</v>
      </c>
      <c r="AH752" s="17">
        <v>0.31868557462469199</v>
      </c>
      <c r="AI752" s="17">
        <v>0.32012485527547502</v>
      </c>
      <c r="AJ752" s="17"/>
      <c r="AK752" s="17">
        <v>0.33404348467898098</v>
      </c>
      <c r="AL752" s="17">
        <v>0.32677037096943701</v>
      </c>
      <c r="AM752" s="17">
        <v>0.26489844388367501</v>
      </c>
      <c r="AN752" s="17"/>
      <c r="AO752" s="17">
        <v>0.29282426443350501</v>
      </c>
      <c r="AP752" s="17">
        <v>0.33618578341741701</v>
      </c>
      <c r="AQ752" s="17">
        <v>0.31235774722930598</v>
      </c>
      <c r="AR752" s="17"/>
      <c r="AS752" s="17">
        <v>0.284625691227053</v>
      </c>
      <c r="AT752" s="17">
        <v>0.309720822396578</v>
      </c>
      <c r="AU752" s="17">
        <v>0.25092734170093101</v>
      </c>
      <c r="AV752" s="17">
        <v>0.33403478568622702</v>
      </c>
      <c r="AW752" s="17">
        <v>0.32524441558496398</v>
      </c>
      <c r="AX752" s="17">
        <v>0.30198314191037001</v>
      </c>
      <c r="AY752" s="17">
        <v>0.29480501599488002</v>
      </c>
      <c r="AZ752" s="17">
        <v>0.37586665580802803</v>
      </c>
      <c r="BA752" s="17">
        <v>0.35348043849671201</v>
      </c>
      <c r="BB752" s="17">
        <v>0.45499553104770701</v>
      </c>
      <c r="BC752" s="17">
        <v>0.39865576474974901</v>
      </c>
      <c r="BD752" s="17">
        <v>0.415307318802415</v>
      </c>
      <c r="BE752" s="17">
        <v>9.0595229979707495E-2</v>
      </c>
      <c r="BF752" s="17">
        <v>0.24479314105783201</v>
      </c>
      <c r="BG752" s="17">
        <v>0.25640699948252599</v>
      </c>
    </row>
    <row r="753" spans="2:59" x14ac:dyDescent="0.35">
      <c r="B753" t="s">
        <v>343</v>
      </c>
      <c r="C753" s="17">
        <v>0.14060921978226601</v>
      </c>
      <c r="D753" s="17">
        <v>0.14749848166360099</v>
      </c>
      <c r="E753" s="17">
        <v>0.132710663687654</v>
      </c>
      <c r="F753" s="17"/>
      <c r="G753" s="17">
        <v>0.149415928565238</v>
      </c>
      <c r="H753" s="17">
        <v>0.15541598125443601</v>
      </c>
      <c r="I753" s="17">
        <v>0.16581138244898899</v>
      </c>
      <c r="J753" s="17">
        <v>0.146484851591698</v>
      </c>
      <c r="K753" s="17">
        <v>0.14118063382585699</v>
      </c>
      <c r="L753" s="17">
        <v>0.113327762974702</v>
      </c>
      <c r="M753" s="17"/>
      <c r="N753" s="17">
        <v>0.113764124934209</v>
      </c>
      <c r="O753" s="17">
        <v>0.19932867711855301</v>
      </c>
      <c r="P753" s="17">
        <v>0.14182847126836501</v>
      </c>
      <c r="Q753" s="17">
        <v>0.12974880482846299</v>
      </c>
      <c r="R753" s="17">
        <v>0.12204405252829199</v>
      </c>
      <c r="S753" s="17"/>
      <c r="T753" s="17">
        <v>0.146799523930776</v>
      </c>
      <c r="U753" s="17">
        <v>0.13905029233166299</v>
      </c>
      <c r="V753" s="17"/>
      <c r="W753" s="17">
        <v>0.172860160979279</v>
      </c>
      <c r="X753" s="17">
        <v>0.124110645093442</v>
      </c>
      <c r="Y753" s="17"/>
      <c r="Z753" s="17">
        <v>0.13832108759942199</v>
      </c>
      <c r="AA753" s="17">
        <v>0.19131793927840199</v>
      </c>
      <c r="AB753" s="17">
        <v>0.134461883704283</v>
      </c>
      <c r="AC753" s="17"/>
      <c r="AD753" s="17">
        <v>0.16120614088402799</v>
      </c>
      <c r="AE753" s="17">
        <v>0.101944135954642</v>
      </c>
      <c r="AF753" s="17"/>
      <c r="AG753" s="17">
        <v>0.138575665747943</v>
      </c>
      <c r="AH753" s="17">
        <v>0.17696979276067001</v>
      </c>
      <c r="AI753" s="17">
        <v>0.115476804329466</v>
      </c>
      <c r="AJ753" s="17"/>
      <c r="AK753" s="17">
        <v>0.15655873426832201</v>
      </c>
      <c r="AL753" s="17">
        <v>0.151402673225217</v>
      </c>
      <c r="AM753" s="17">
        <v>0.106580699740062</v>
      </c>
      <c r="AN753" s="17"/>
      <c r="AO753" s="17">
        <v>0.12228593290897</v>
      </c>
      <c r="AP753" s="17">
        <v>0.15381841718203801</v>
      </c>
      <c r="AQ753" s="17">
        <v>0.13181900590864801</v>
      </c>
      <c r="AR753" s="17"/>
      <c r="AS753" s="17">
        <v>8.8036252509447493E-2</v>
      </c>
      <c r="AT753" s="17">
        <v>0.130566582505071</v>
      </c>
      <c r="AU753" s="17">
        <v>0.105119274329165</v>
      </c>
      <c r="AV753" s="17">
        <v>0.20697405464384</v>
      </c>
      <c r="AW753" s="17">
        <v>0.16836522671308399</v>
      </c>
      <c r="AX753" s="17">
        <v>0.18227332523627901</v>
      </c>
      <c r="AY753" s="17">
        <v>0.14364362338233999</v>
      </c>
      <c r="AZ753" s="17">
        <v>0.159143045163884</v>
      </c>
      <c r="BA753" s="17">
        <v>0.123018220683701</v>
      </c>
      <c r="BB753" s="17">
        <v>0.113839957811474</v>
      </c>
      <c r="BC753" s="17">
        <v>0.101341597355512</v>
      </c>
      <c r="BD753" s="17">
        <v>0.117758939677978</v>
      </c>
      <c r="BE753" s="17">
        <v>7.8542174638840695E-2</v>
      </c>
      <c r="BF753" s="17">
        <v>0.14600754743235</v>
      </c>
      <c r="BG753" s="17">
        <v>0.208766511502222</v>
      </c>
    </row>
    <row r="754" spans="2:59" x14ac:dyDescent="0.35">
      <c r="B754" t="s">
        <v>344</v>
      </c>
      <c r="C754" s="17">
        <v>6.6940842027659195E-2</v>
      </c>
      <c r="D754" s="17">
        <v>5.0638996823259903E-2</v>
      </c>
      <c r="E754" s="17">
        <v>8.2403145116646398E-2</v>
      </c>
      <c r="F754" s="17"/>
      <c r="G754" s="17">
        <v>8.24176588530737E-2</v>
      </c>
      <c r="H754" s="17">
        <v>0.116444321085723</v>
      </c>
      <c r="I754" s="17">
        <v>6.20515842658836E-2</v>
      </c>
      <c r="J754" s="17">
        <v>7.2155317228905294E-2</v>
      </c>
      <c r="K754" s="17">
        <v>2.3111571820176102E-2</v>
      </c>
      <c r="L754" s="17">
        <v>6.6102803360839194E-2</v>
      </c>
      <c r="M754" s="17"/>
      <c r="N754" s="17">
        <v>5.1484839218951001E-2</v>
      </c>
      <c r="O754" s="17">
        <v>6.9071919048404498E-2</v>
      </c>
      <c r="P754" s="17">
        <v>7.6289431053279497E-2</v>
      </c>
      <c r="Q754" s="17">
        <v>5.57971854809527E-2</v>
      </c>
      <c r="R754" s="17">
        <v>0.10791595237530301</v>
      </c>
      <c r="S754" s="17"/>
      <c r="T754" s="17">
        <v>7.7139150974725304E-2</v>
      </c>
      <c r="U754" s="17">
        <v>6.4372563735366303E-2</v>
      </c>
      <c r="V754" s="17"/>
      <c r="W754" s="17">
        <v>8.0051073351834007E-2</v>
      </c>
      <c r="X754" s="17">
        <v>5.8641509968517601E-2</v>
      </c>
      <c r="Y754" s="17"/>
      <c r="Z754" s="17">
        <v>5.3791975046663401E-2</v>
      </c>
      <c r="AA754" s="17">
        <v>7.1136286609961005E-2</v>
      </c>
      <c r="AB754" s="17">
        <v>8.8346374872692604E-2</v>
      </c>
      <c r="AC754" s="17"/>
      <c r="AD754" s="17">
        <v>7.37934163588716E-2</v>
      </c>
      <c r="AE754" s="17">
        <v>5.40770086594436E-2</v>
      </c>
      <c r="AF754" s="17"/>
      <c r="AG754" s="17">
        <v>8.3919668199375699E-2</v>
      </c>
      <c r="AH754" s="17">
        <v>7.8840069364240706E-2</v>
      </c>
      <c r="AI754" s="17">
        <v>5.2262007297290997E-2</v>
      </c>
      <c r="AJ754" s="17"/>
      <c r="AK754" s="17">
        <v>6.5343200004602295E-2</v>
      </c>
      <c r="AL754" s="17">
        <v>7.1612738690732397E-2</v>
      </c>
      <c r="AM754" s="17">
        <v>5.1832076553670801E-2</v>
      </c>
      <c r="AN754" s="17"/>
      <c r="AO754" s="17">
        <v>8.5230236823503502E-2</v>
      </c>
      <c r="AP754" s="17">
        <v>5.4270657769795699E-2</v>
      </c>
      <c r="AQ754" s="17">
        <v>7.7467848052478902E-2</v>
      </c>
      <c r="AR754" s="17"/>
      <c r="AS754" s="17">
        <v>0.15435766365433901</v>
      </c>
      <c r="AT754" s="17">
        <v>7.8539102229777405E-2</v>
      </c>
      <c r="AU754" s="17">
        <v>8.9850207318556002E-2</v>
      </c>
      <c r="AV754" s="17">
        <v>4.0431170361035697E-2</v>
      </c>
      <c r="AW754" s="17">
        <v>2.3598733490657799E-2</v>
      </c>
      <c r="AX754" s="17">
        <v>5.7403819829057699E-2</v>
      </c>
      <c r="AY754" s="17">
        <v>5.1648834688418903E-2</v>
      </c>
      <c r="AZ754" s="17">
        <v>6.5076512401533004E-2</v>
      </c>
      <c r="BA754" s="17">
        <v>0.139759472508698</v>
      </c>
      <c r="BB754" s="17">
        <v>5.7433561369825602E-2</v>
      </c>
      <c r="BC754" s="17">
        <v>8.2136723687224397E-2</v>
      </c>
      <c r="BD754" s="17">
        <v>3.4905066010622099E-2</v>
      </c>
      <c r="BE754" s="17">
        <v>5.1840717811221203E-2</v>
      </c>
      <c r="BF754" s="17">
        <v>8.7668558361470098E-2</v>
      </c>
      <c r="BG754" s="17">
        <v>7.7819169361681303E-2</v>
      </c>
    </row>
    <row r="755" spans="2:59" x14ac:dyDescent="0.35">
      <c r="B755" t="s">
        <v>345</v>
      </c>
      <c r="C755" s="17">
        <v>1.2778882250323399E-2</v>
      </c>
      <c r="D755" s="17">
        <v>1.2689673533194499E-2</v>
      </c>
      <c r="E755" s="17">
        <v>1.2914634732194801E-2</v>
      </c>
      <c r="F755" s="17"/>
      <c r="G755" s="17">
        <v>3.6616777133959E-2</v>
      </c>
      <c r="H755" s="17">
        <v>3.6106772042891498E-2</v>
      </c>
      <c r="I755" s="17">
        <v>2.0221571518110101E-2</v>
      </c>
      <c r="J755" s="17">
        <v>4.4338801044132899E-3</v>
      </c>
      <c r="K755" s="17">
        <v>7.6963037930718303E-3</v>
      </c>
      <c r="L755" s="17">
        <v>0</v>
      </c>
      <c r="M755" s="17"/>
      <c r="N755" s="17">
        <v>1.36715807541774E-2</v>
      </c>
      <c r="O755" s="17">
        <v>1.8233805062185499E-2</v>
      </c>
      <c r="P755" s="17">
        <v>2.0145270185229099E-2</v>
      </c>
      <c r="Q755" s="17">
        <v>2.19988787822581E-3</v>
      </c>
      <c r="R755" s="17">
        <v>9.6776227511401608E-3</v>
      </c>
      <c r="S755" s="17"/>
      <c r="T755" s="17">
        <v>2.7875472875715099E-2</v>
      </c>
      <c r="U755" s="17">
        <v>8.9770513593323206E-3</v>
      </c>
      <c r="V755" s="17"/>
      <c r="W755" s="17">
        <v>2.1967257297790799E-2</v>
      </c>
      <c r="X755" s="17">
        <v>8.3473396552682707E-3</v>
      </c>
      <c r="Y755" s="17"/>
      <c r="Z755" s="17">
        <v>1.0851768372298599E-2</v>
      </c>
      <c r="AA755" s="17">
        <v>1.9825339197012501E-2</v>
      </c>
      <c r="AB755" s="17">
        <v>1.37741062428706E-2</v>
      </c>
      <c r="AC755" s="17"/>
      <c r="AD755" s="17">
        <v>1.77700217520309E-2</v>
      </c>
      <c r="AE755" s="17">
        <v>3.4093834657513201E-3</v>
      </c>
      <c r="AF755" s="17"/>
      <c r="AG755" s="17">
        <v>1.22086883887656E-2</v>
      </c>
      <c r="AH755" s="17">
        <v>7.9824792766641905E-3</v>
      </c>
      <c r="AI755" s="17">
        <v>1.6591593943663201E-2</v>
      </c>
      <c r="AJ755" s="17"/>
      <c r="AK755" s="17">
        <v>9.6437744769378598E-3</v>
      </c>
      <c r="AL755" s="17">
        <v>1.1772646135786E-2</v>
      </c>
      <c r="AM755" s="17">
        <v>1.7673003860240101E-2</v>
      </c>
      <c r="AN755" s="17"/>
      <c r="AO755" s="17">
        <v>2.3163598292288701E-2</v>
      </c>
      <c r="AP755" s="17">
        <v>7.78181547432582E-3</v>
      </c>
      <c r="AQ755" s="17">
        <v>1.8229117613279E-2</v>
      </c>
      <c r="AR755" s="17"/>
      <c r="AS755" s="17">
        <v>7.4225168826796096E-3</v>
      </c>
      <c r="AT755" s="17">
        <v>3.0233422209791701E-2</v>
      </c>
      <c r="AU755" s="17">
        <v>1.4948166150809799E-2</v>
      </c>
      <c r="AV755" s="17">
        <v>1.4913231778823E-2</v>
      </c>
      <c r="AW755" s="17">
        <v>1.98156361819447E-2</v>
      </c>
      <c r="AX755" s="17">
        <v>6.0951860899581102E-3</v>
      </c>
      <c r="AY755" s="17">
        <v>9.3238259621310493E-3</v>
      </c>
      <c r="AZ755" s="17">
        <v>0</v>
      </c>
      <c r="BA755" s="17">
        <v>1.7831652725745599E-2</v>
      </c>
      <c r="BB755" s="17">
        <v>0</v>
      </c>
      <c r="BC755" s="17">
        <v>0</v>
      </c>
      <c r="BD755" s="17">
        <v>0</v>
      </c>
      <c r="BE755" s="17">
        <v>0.130761096592344</v>
      </c>
      <c r="BF755" s="17">
        <v>0</v>
      </c>
      <c r="BG755" s="17">
        <v>2.1605508432876602E-2</v>
      </c>
    </row>
    <row r="756" spans="2:59" x14ac:dyDescent="0.35">
      <c r="B756" t="s">
        <v>346</v>
      </c>
      <c r="C756" s="17">
        <v>1.2348945003158999E-2</v>
      </c>
      <c r="D756" s="17">
        <v>1.8359889711779698E-2</v>
      </c>
      <c r="E756" s="17">
        <v>6.8001290622364497E-3</v>
      </c>
      <c r="F756" s="17"/>
      <c r="G756" s="17">
        <v>8.4334163939583408E-3</v>
      </c>
      <c r="H756" s="17">
        <v>2.34204350822576E-2</v>
      </c>
      <c r="I756" s="17">
        <v>0</v>
      </c>
      <c r="J756" s="17">
        <v>8.4932178650414109E-3</v>
      </c>
      <c r="K756" s="17">
        <v>2.18939201333842E-2</v>
      </c>
      <c r="L756" s="17">
        <v>1.19396521843456E-2</v>
      </c>
      <c r="M756" s="17"/>
      <c r="N756" s="17">
        <v>2.1689811219396302E-3</v>
      </c>
      <c r="O756" s="17">
        <v>2.19598109606149E-2</v>
      </c>
      <c r="P756" s="17">
        <v>3.9449833062455099E-3</v>
      </c>
      <c r="Q756" s="17">
        <v>2.9157356955870399E-2</v>
      </c>
      <c r="R756" s="17">
        <v>0</v>
      </c>
      <c r="S756" s="17"/>
      <c r="T756" s="17">
        <v>1.30831565843761E-2</v>
      </c>
      <c r="U756" s="17">
        <v>1.2164045754099399E-2</v>
      </c>
      <c r="V756" s="17"/>
      <c r="W756" s="17">
        <v>1.9075989967314699E-2</v>
      </c>
      <c r="X756" s="17">
        <v>6.8908727950882098E-3</v>
      </c>
      <c r="Y756" s="17"/>
      <c r="Z756" s="17">
        <v>1.9051194082736301E-2</v>
      </c>
      <c r="AA756" s="17">
        <v>6.3813913155395096E-3</v>
      </c>
      <c r="AB756" s="17">
        <v>4.5414011552490103E-3</v>
      </c>
      <c r="AC756" s="17"/>
      <c r="AD756" s="17">
        <v>1.21598830378066E-2</v>
      </c>
      <c r="AE756" s="17">
        <v>1.27038571137045E-2</v>
      </c>
      <c r="AF756" s="17"/>
      <c r="AG756" s="17">
        <v>1.1090345465636701E-2</v>
      </c>
      <c r="AH756" s="17">
        <v>3.2074003071235401E-3</v>
      </c>
      <c r="AI756" s="17">
        <v>2.2001634509764799E-2</v>
      </c>
      <c r="AJ756" s="17"/>
      <c r="AK756" s="17">
        <v>6.8261033726072697E-3</v>
      </c>
      <c r="AL756" s="17">
        <v>6.1106699313967497E-3</v>
      </c>
      <c r="AM756" s="17">
        <v>4.9547946859319E-2</v>
      </c>
      <c r="AN756" s="17"/>
      <c r="AO756" s="17">
        <v>1.9314516682839001E-2</v>
      </c>
      <c r="AP756" s="17">
        <v>7.4229459241852399E-3</v>
      </c>
      <c r="AQ756" s="17">
        <v>1.82341356823215E-2</v>
      </c>
      <c r="AR756" s="17"/>
      <c r="AS756" s="17">
        <v>1.1570524681286999E-2</v>
      </c>
      <c r="AT756" s="17">
        <v>7.1834967121046896E-3</v>
      </c>
      <c r="AU756" s="17">
        <v>0</v>
      </c>
      <c r="AV756" s="17">
        <v>1.60417598287932E-2</v>
      </c>
      <c r="AW756" s="17">
        <v>1.25384972481777E-2</v>
      </c>
      <c r="AX756" s="17">
        <v>0</v>
      </c>
      <c r="AY756" s="17">
        <v>0</v>
      </c>
      <c r="AZ756" s="17">
        <v>1.45515893906624E-2</v>
      </c>
      <c r="BA756" s="17">
        <v>0</v>
      </c>
      <c r="BB756" s="17">
        <v>3.1617406121528198E-2</v>
      </c>
      <c r="BC756" s="17">
        <v>1.6919553204465899E-2</v>
      </c>
      <c r="BD756" s="17">
        <v>0</v>
      </c>
      <c r="BE756" s="17">
        <v>0</v>
      </c>
      <c r="BF756" s="17">
        <v>0</v>
      </c>
      <c r="BG756" s="17">
        <v>7.8664461978939906E-2</v>
      </c>
    </row>
    <row r="757" spans="2:59" x14ac:dyDescent="0.35">
      <c r="B757" t="s">
        <v>133</v>
      </c>
      <c r="C757" s="17">
        <v>0.27085870828375402</v>
      </c>
      <c r="D757" s="17">
        <v>0.177910480813495</v>
      </c>
      <c r="E757" s="17">
        <v>0.35650363535667801</v>
      </c>
      <c r="F757" s="17"/>
      <c r="G757" s="17">
        <v>0.25749588430910603</v>
      </c>
      <c r="H757" s="17">
        <v>0.245119807830641</v>
      </c>
      <c r="I757" s="17">
        <v>0.26671093353861902</v>
      </c>
      <c r="J757" s="17">
        <v>0.30776862933694699</v>
      </c>
      <c r="K757" s="17">
        <v>0.29117517490282402</v>
      </c>
      <c r="L757" s="17">
        <v>0.25081729478291898</v>
      </c>
      <c r="M757" s="17"/>
      <c r="N757" s="17">
        <v>0.28866284475412801</v>
      </c>
      <c r="O757" s="17">
        <v>0.25581773090759902</v>
      </c>
      <c r="P757" s="17">
        <v>0.27257831151600598</v>
      </c>
      <c r="Q757" s="17">
        <v>0.242390447952122</v>
      </c>
      <c r="R757" s="17">
        <v>0.31102979978608603</v>
      </c>
      <c r="S757" s="17"/>
      <c r="T757" s="17">
        <v>0.20227448893865799</v>
      </c>
      <c r="U757" s="17">
        <v>0.28813052880342299</v>
      </c>
      <c r="V757" s="17"/>
      <c r="W757" s="17">
        <v>0.17684045416583299</v>
      </c>
      <c r="X757" s="17">
        <v>0.307215361634951</v>
      </c>
      <c r="Y757" s="17"/>
      <c r="Z757" s="17">
        <v>0.24761705062498399</v>
      </c>
      <c r="AA757" s="17">
        <v>0.208431149580559</v>
      </c>
      <c r="AB757" s="17">
        <v>0.24840125107977801</v>
      </c>
      <c r="AC757" s="17"/>
      <c r="AD757" s="17">
        <v>0.213239562983085</v>
      </c>
      <c r="AE757" s="17">
        <v>0.37902288836287101</v>
      </c>
      <c r="AF757" s="17"/>
      <c r="AG757" s="17">
        <v>0.184232743916321</v>
      </c>
      <c r="AH757" s="17">
        <v>0.25252409365921202</v>
      </c>
      <c r="AI757" s="17">
        <v>0.26594017213962601</v>
      </c>
      <c r="AJ757" s="17"/>
      <c r="AK757" s="17">
        <v>0.20321083058516101</v>
      </c>
      <c r="AL757" s="17">
        <v>0.24740144000571701</v>
      </c>
      <c r="AM757" s="17">
        <v>0.36644353621367498</v>
      </c>
      <c r="AN757" s="17"/>
      <c r="AO757" s="17">
        <v>0.19941453973359699</v>
      </c>
      <c r="AP757" s="17">
        <v>0.252365009671082</v>
      </c>
      <c r="AQ757" s="17">
        <v>0.27012580941937497</v>
      </c>
      <c r="AR757" s="17"/>
      <c r="AS757" s="17">
        <v>0.38121720495691602</v>
      </c>
      <c r="AT757" s="17">
        <v>0.34117750359482701</v>
      </c>
      <c r="AU757" s="17">
        <v>0.274619294932618</v>
      </c>
      <c r="AV757" s="17">
        <v>0.20862060632028001</v>
      </c>
      <c r="AW757" s="17">
        <v>0.26665070202545599</v>
      </c>
      <c r="AX757" s="17">
        <v>0.309959442926663</v>
      </c>
      <c r="AY757" s="17">
        <v>0.265876289661787</v>
      </c>
      <c r="AZ757" s="17">
        <v>0.124150569591837</v>
      </c>
      <c r="BA757" s="17">
        <v>0.17363634207756101</v>
      </c>
      <c r="BB757" s="17">
        <v>0.19400786468932199</v>
      </c>
      <c r="BC757" s="17">
        <v>0.223674368269906</v>
      </c>
      <c r="BD757" s="17">
        <v>0.17984331958500399</v>
      </c>
      <c r="BE757" s="17">
        <v>0.45408313102330999</v>
      </c>
      <c r="BF757" s="17">
        <v>0.179281938213807</v>
      </c>
      <c r="BG757" s="17">
        <v>0.13523745221119701</v>
      </c>
    </row>
    <row r="758" spans="2:59" x14ac:dyDescent="0.35">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row>
    <row r="759" spans="2:59" x14ac:dyDescent="0.35">
      <c r="B759" s="6" t="s">
        <v>363</v>
      </c>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row>
    <row r="760" spans="2:59" x14ac:dyDescent="0.35">
      <c r="B760" s="24" t="s">
        <v>86</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row>
    <row r="761" spans="2:59" x14ac:dyDescent="0.35">
      <c r="B761" t="s">
        <v>348</v>
      </c>
      <c r="C761" s="17">
        <v>0.53890985544507097</v>
      </c>
      <c r="D761" s="17">
        <v>0.50310387498446896</v>
      </c>
      <c r="E761" s="17">
        <v>0.57571084798460204</v>
      </c>
      <c r="F761" s="17"/>
      <c r="G761" s="17">
        <v>0.607820724261939</v>
      </c>
      <c r="H761" s="17">
        <v>0.47899926624983202</v>
      </c>
      <c r="I761" s="17">
        <v>0.80732565088763497</v>
      </c>
      <c r="J761" s="17">
        <v>0.31455422113417197</v>
      </c>
      <c r="K761" s="17">
        <v>0.59746071985127502</v>
      </c>
      <c r="L761" s="17">
        <v>0.60766157714035696</v>
      </c>
      <c r="M761" s="17"/>
      <c r="N761" s="17">
        <v>0.50937670483337405</v>
      </c>
      <c r="O761" s="17">
        <v>0.46726376919610801</v>
      </c>
      <c r="P761" s="17">
        <v>0.92684110726632296</v>
      </c>
      <c r="Q761" s="17">
        <v>0.53059714635009303</v>
      </c>
      <c r="R761" s="17">
        <v>0.34399455489574898</v>
      </c>
      <c r="S761" s="17"/>
      <c r="T761" s="17">
        <v>0.44112094940972002</v>
      </c>
      <c r="U761" s="17">
        <v>0.56157189431841603</v>
      </c>
      <c r="V761" s="17"/>
      <c r="W761" s="17">
        <v>0.50082090957895897</v>
      </c>
      <c r="X761" s="17">
        <v>0.56911418205489295</v>
      </c>
      <c r="Y761" s="17"/>
      <c r="Z761" s="17">
        <v>0.374956992871603</v>
      </c>
      <c r="AA761" s="17">
        <v>0.65311487843833604</v>
      </c>
      <c r="AB761" s="17">
        <v>0.59641319809383597</v>
      </c>
      <c r="AC761" s="17"/>
      <c r="AD761" s="17">
        <v>0.57346603591116296</v>
      </c>
      <c r="AE761" s="17">
        <v>0.49371869887611403</v>
      </c>
      <c r="AF761" s="17"/>
      <c r="AG761" s="17">
        <v>0.34525699612745597</v>
      </c>
      <c r="AH761" s="17">
        <v>0.60818355102046096</v>
      </c>
      <c r="AI761" s="17">
        <v>0.50190233783437899</v>
      </c>
      <c r="AJ761" s="17"/>
      <c r="AK761" s="17">
        <v>0.75510303984058802</v>
      </c>
      <c r="AL761" s="17">
        <v>0.447489354566807</v>
      </c>
      <c r="AM761" s="17">
        <v>0.53976038209356403</v>
      </c>
      <c r="AN761" s="17"/>
      <c r="AO761" s="17">
        <v>0.65085846217712495</v>
      </c>
      <c r="AP761" s="17">
        <v>0.53863026664313396</v>
      </c>
      <c r="AQ761" s="17">
        <v>0.553575396619851</v>
      </c>
      <c r="AR761" s="17"/>
      <c r="AS761" s="17">
        <v>0.633357166160882</v>
      </c>
      <c r="AT761" s="17">
        <v>0.26526474625006302</v>
      </c>
      <c r="AU761" s="17">
        <v>0.52621411249910899</v>
      </c>
      <c r="AV761" s="17">
        <v>0.68739365949397002</v>
      </c>
      <c r="AW761" s="17">
        <v>0.90829226628830195</v>
      </c>
      <c r="AX761" s="17">
        <v>0.44465035590354501</v>
      </c>
      <c r="AY761" s="17">
        <v>0.46406340783108602</v>
      </c>
      <c r="AZ761" s="17">
        <v>0.58941920435367601</v>
      </c>
      <c r="BA761" s="17">
        <v>0.104525234074711</v>
      </c>
      <c r="BB761" s="17">
        <v>0.31384130880951</v>
      </c>
      <c r="BC761" s="17">
        <v>0.871787718013735</v>
      </c>
      <c r="BD761" s="17">
        <v>0.24729546433635899</v>
      </c>
      <c r="BE761" s="17">
        <v>0</v>
      </c>
      <c r="BF761" s="17" t="s">
        <v>362</v>
      </c>
      <c r="BG761" s="17">
        <v>0.86011442716393305</v>
      </c>
    </row>
    <row r="762" spans="2:59" x14ac:dyDescent="0.35">
      <c r="B762" t="s">
        <v>349</v>
      </c>
      <c r="C762" s="17">
        <v>0.47182265696503001</v>
      </c>
      <c r="D762" s="17">
        <v>0.36641846943086698</v>
      </c>
      <c r="E762" s="17">
        <v>0.58015592054785903</v>
      </c>
      <c r="F762" s="17"/>
      <c r="G762" s="17">
        <v>0.42027138322764301</v>
      </c>
      <c r="H762" s="17">
        <v>0.35115625476704798</v>
      </c>
      <c r="I762" s="17">
        <v>0.55464446108640297</v>
      </c>
      <c r="J762" s="17">
        <v>0.55545351979086399</v>
      </c>
      <c r="K762" s="17">
        <v>0.36721790429856299</v>
      </c>
      <c r="L762" s="17">
        <v>0.49686454748013897</v>
      </c>
      <c r="M762" s="17"/>
      <c r="N762" s="17">
        <v>0.42939346190428501</v>
      </c>
      <c r="O762" s="17">
        <v>0.57256737546793102</v>
      </c>
      <c r="P762" s="17">
        <v>0.43811493352291803</v>
      </c>
      <c r="Q762" s="17">
        <v>0.49077590643438301</v>
      </c>
      <c r="R762" s="17">
        <v>0.38991750826747801</v>
      </c>
      <c r="S762" s="17"/>
      <c r="T762" s="17">
        <v>0.50901450923050096</v>
      </c>
      <c r="U762" s="17">
        <v>0.46320365061775398</v>
      </c>
      <c r="V762" s="17"/>
      <c r="W762" s="17">
        <v>0.39477440681863102</v>
      </c>
      <c r="X762" s="17">
        <v>0.46774452871582001</v>
      </c>
      <c r="Y762" s="17"/>
      <c r="Z762" s="17">
        <v>0.42413087810213501</v>
      </c>
      <c r="AA762" s="17">
        <v>0.61107949095332403</v>
      </c>
      <c r="AB762" s="17">
        <v>0.44199453286187901</v>
      </c>
      <c r="AC762" s="17"/>
      <c r="AD762" s="17">
        <v>0.51650037040090502</v>
      </c>
      <c r="AE762" s="17">
        <v>0.413394974397369</v>
      </c>
      <c r="AF762" s="17"/>
      <c r="AG762" s="17">
        <v>0.57547178081517503</v>
      </c>
      <c r="AH762" s="17">
        <v>0.43902393519987398</v>
      </c>
      <c r="AI762" s="17">
        <v>0.47180654329549099</v>
      </c>
      <c r="AJ762" s="17"/>
      <c r="AK762" s="17">
        <v>0.27888157851756601</v>
      </c>
      <c r="AL762" s="17">
        <v>0.59747429762049897</v>
      </c>
      <c r="AM762" s="17">
        <v>0.43552406615116401</v>
      </c>
      <c r="AN762" s="17"/>
      <c r="AO762" s="17">
        <v>0.269921704159447</v>
      </c>
      <c r="AP762" s="17">
        <v>0.34624726228601199</v>
      </c>
      <c r="AQ762" s="17">
        <v>0.54738303327786197</v>
      </c>
      <c r="AR762" s="17"/>
      <c r="AS762" s="17">
        <v>0.77434471961057405</v>
      </c>
      <c r="AT762" s="17">
        <v>0.59542540656939202</v>
      </c>
      <c r="AU762" s="17">
        <v>0.25971466985548403</v>
      </c>
      <c r="AV762" s="17">
        <v>0.69000265388054105</v>
      </c>
      <c r="AW762" s="17">
        <v>0.32472216637430901</v>
      </c>
      <c r="AX762" s="17">
        <v>0.24015694502659199</v>
      </c>
      <c r="AY762" s="17">
        <v>0.40440504119054499</v>
      </c>
      <c r="AZ762" s="17">
        <v>1</v>
      </c>
      <c r="BA762" s="17">
        <v>0.104525234074711</v>
      </c>
      <c r="BB762" s="17">
        <v>0.71842446297662999</v>
      </c>
      <c r="BC762" s="17">
        <v>0.27676506014964303</v>
      </c>
      <c r="BD762" s="17">
        <v>0.70000543145625405</v>
      </c>
      <c r="BE762" s="17">
        <v>0</v>
      </c>
      <c r="BF762" s="17" t="s">
        <v>362</v>
      </c>
      <c r="BG762" s="17">
        <v>0.74674009936852104</v>
      </c>
    </row>
    <row r="763" spans="2:59" x14ac:dyDescent="0.35">
      <c r="B763" t="s">
        <v>350</v>
      </c>
      <c r="C763" s="17">
        <v>0.45891900538463598</v>
      </c>
      <c r="D763" s="17">
        <v>0.44636139387538298</v>
      </c>
      <c r="E763" s="17">
        <v>0.47182558025066501</v>
      </c>
      <c r="F763" s="17"/>
      <c r="G763" s="17">
        <v>0.38360320145480697</v>
      </c>
      <c r="H763" s="17">
        <v>0.49021092104063502</v>
      </c>
      <c r="I763" s="17">
        <v>0.67398151282372998</v>
      </c>
      <c r="J763" s="17">
        <v>0.30067492043379701</v>
      </c>
      <c r="K763" s="17">
        <v>0.45324252476641702</v>
      </c>
      <c r="L763" s="17">
        <v>0.5048893616615</v>
      </c>
      <c r="M763" s="17"/>
      <c r="N763" s="17">
        <v>0.46230668246657203</v>
      </c>
      <c r="O763" s="17">
        <v>0.55469296127524004</v>
      </c>
      <c r="P763" s="17">
        <v>0.344426800945001</v>
      </c>
      <c r="Q763" s="17">
        <v>0.4161876373185</v>
      </c>
      <c r="R763" s="17">
        <v>0.53847692181166495</v>
      </c>
      <c r="S763" s="17"/>
      <c r="T763" s="17">
        <v>0.45944627632917201</v>
      </c>
      <c r="U763" s="17">
        <v>0.45879681325542299</v>
      </c>
      <c r="V763" s="17"/>
      <c r="W763" s="17">
        <v>0.27041782092966599</v>
      </c>
      <c r="X763" s="17">
        <v>0.52781809751837905</v>
      </c>
      <c r="Y763" s="17"/>
      <c r="Z763" s="17">
        <v>0.49792360690038501</v>
      </c>
      <c r="AA763" s="17">
        <v>0.49770734446090098</v>
      </c>
      <c r="AB763" s="17">
        <v>0.42135089861631198</v>
      </c>
      <c r="AC763" s="17"/>
      <c r="AD763" s="17">
        <v>0.45947845791995501</v>
      </c>
      <c r="AE763" s="17">
        <v>0.45818737628745299</v>
      </c>
      <c r="AF763" s="17"/>
      <c r="AG763" s="17">
        <v>0.39807098370550797</v>
      </c>
      <c r="AH763" s="17">
        <v>0.46343854003242102</v>
      </c>
      <c r="AI763" s="17">
        <v>0.450922365665404</v>
      </c>
      <c r="AJ763" s="17"/>
      <c r="AK763" s="17">
        <v>0.45928017018545703</v>
      </c>
      <c r="AL763" s="17">
        <v>0.47159107295197999</v>
      </c>
      <c r="AM763" s="17">
        <v>0.46638050352598998</v>
      </c>
      <c r="AN763" s="17"/>
      <c r="AO763" s="17">
        <v>0</v>
      </c>
      <c r="AP763" s="17">
        <v>0.57470755897455905</v>
      </c>
      <c r="AQ763" s="17">
        <v>0.40413754837263499</v>
      </c>
      <c r="AR763" s="17"/>
      <c r="AS763" s="17">
        <v>0.60484078714936795</v>
      </c>
      <c r="AT763" s="17">
        <v>0.40641246833864297</v>
      </c>
      <c r="AU763" s="17">
        <v>0.55526494588301301</v>
      </c>
      <c r="AV763" s="17">
        <v>0.425516288632315</v>
      </c>
      <c r="AW763" s="17">
        <v>0.66537042060241203</v>
      </c>
      <c r="AX763" s="17">
        <v>4.2815525626019299E-2</v>
      </c>
      <c r="AY763" s="17">
        <v>0.45307730417108399</v>
      </c>
      <c r="AZ763" s="17">
        <v>0.58941920435367601</v>
      </c>
      <c r="BA763" s="17">
        <v>0.67168899841304697</v>
      </c>
      <c r="BB763" s="17">
        <v>0.341518436278966</v>
      </c>
      <c r="BC763" s="17">
        <v>0.62137680479247304</v>
      </c>
      <c r="BD763" s="17">
        <v>0.51203788711012599</v>
      </c>
      <c r="BE763" s="17">
        <v>0</v>
      </c>
      <c r="BF763" s="17" t="s">
        <v>362</v>
      </c>
      <c r="BG763" s="17">
        <v>0.74674009936852104</v>
      </c>
    </row>
    <row r="764" spans="2:59" x14ac:dyDescent="0.35">
      <c r="B764" t="s">
        <v>351</v>
      </c>
      <c r="C764" s="17">
        <v>0.41366372640547799</v>
      </c>
      <c r="D764" s="17">
        <v>0.35708975154021799</v>
      </c>
      <c r="E764" s="17">
        <v>0.47180983496516099</v>
      </c>
      <c r="F764" s="17"/>
      <c r="G764" s="17">
        <v>0.204638154502567</v>
      </c>
      <c r="H764" s="17">
        <v>0.34261505780919699</v>
      </c>
      <c r="I764" s="17">
        <v>0.59031935504304001</v>
      </c>
      <c r="J764" s="17">
        <v>0.47417081617488399</v>
      </c>
      <c r="K764" s="17">
        <v>0.53081264818281404</v>
      </c>
      <c r="L764" s="17">
        <v>0.22076086909178999</v>
      </c>
      <c r="M764" s="17"/>
      <c r="N764" s="17">
        <v>0.397412118243476</v>
      </c>
      <c r="O764" s="17">
        <v>0.49973224865021598</v>
      </c>
      <c r="P764" s="17">
        <v>0.51532787797042401</v>
      </c>
      <c r="Q764" s="17">
        <v>0.30417429499750398</v>
      </c>
      <c r="R764" s="17">
        <v>0.53847692181166495</v>
      </c>
      <c r="S764" s="17"/>
      <c r="T764" s="17">
        <v>0.43044667497002198</v>
      </c>
      <c r="U764" s="17">
        <v>0.40977437076996698</v>
      </c>
      <c r="V764" s="17"/>
      <c r="W764" s="17">
        <v>0.33747004391647401</v>
      </c>
      <c r="X764" s="17">
        <v>0.44136821394151798</v>
      </c>
      <c r="Y764" s="17"/>
      <c r="Z764" s="17">
        <v>0.301296396165664</v>
      </c>
      <c r="AA764" s="17">
        <v>0.40123932710903198</v>
      </c>
      <c r="AB764" s="17">
        <v>0.42556028403549301</v>
      </c>
      <c r="AC764" s="17"/>
      <c r="AD764" s="17">
        <v>0.39315651633152598</v>
      </c>
      <c r="AE764" s="17">
        <v>0.44048221527619802</v>
      </c>
      <c r="AF764" s="17"/>
      <c r="AG764" s="17">
        <v>0.49522989542067303</v>
      </c>
      <c r="AH764" s="17">
        <v>0.31308713800164001</v>
      </c>
      <c r="AI764" s="17">
        <v>0.44961650186986202</v>
      </c>
      <c r="AJ764" s="17"/>
      <c r="AK764" s="17">
        <v>0.40732001913058202</v>
      </c>
      <c r="AL764" s="17">
        <v>0.38726419531379602</v>
      </c>
      <c r="AM764" s="17">
        <v>0.46889289233717502</v>
      </c>
      <c r="AN764" s="17"/>
      <c r="AO764" s="17">
        <v>0</v>
      </c>
      <c r="AP764" s="17">
        <v>0.38830404245921102</v>
      </c>
      <c r="AQ764" s="17">
        <v>0.47237524028560701</v>
      </c>
      <c r="AR764" s="17"/>
      <c r="AS764" s="17">
        <v>0.83972202654154904</v>
      </c>
      <c r="AT764" s="17">
        <v>0.15467929170519301</v>
      </c>
      <c r="AU764" s="17">
        <v>0.40972158485739602</v>
      </c>
      <c r="AV764" s="17">
        <v>0</v>
      </c>
      <c r="AW764" s="17">
        <v>0.47061070931805099</v>
      </c>
      <c r="AX764" s="17">
        <v>0.18264352044930601</v>
      </c>
      <c r="AY764" s="17">
        <v>0.49961565718227602</v>
      </c>
      <c r="AZ764" s="17">
        <v>0.58941920435367601</v>
      </c>
      <c r="BA764" s="17">
        <v>0.223785767512242</v>
      </c>
      <c r="BB764" s="17">
        <v>0.41503023185182197</v>
      </c>
      <c r="BC764" s="17">
        <v>0.27676506014964303</v>
      </c>
      <c r="BD764" s="17">
        <v>0.51203788711012599</v>
      </c>
      <c r="BE764" s="17">
        <v>1</v>
      </c>
      <c r="BF764" s="17" t="s">
        <v>362</v>
      </c>
      <c r="BG764" s="17">
        <v>0.74674009936852104</v>
      </c>
    </row>
    <row r="765" spans="2:59" x14ac:dyDescent="0.35">
      <c r="B765" t="s">
        <v>352</v>
      </c>
      <c r="C765" s="17">
        <v>0.225627995055977</v>
      </c>
      <c r="D765" s="17">
        <v>0.222887050798807</v>
      </c>
      <c r="E765" s="17">
        <v>0.22844510738922</v>
      </c>
      <c r="F765" s="17"/>
      <c r="G765" s="17">
        <v>0.43174188887216602</v>
      </c>
      <c r="H765" s="17">
        <v>0.111378987051025</v>
      </c>
      <c r="I765" s="17">
        <v>0.18492104586449601</v>
      </c>
      <c r="J765" s="17">
        <v>0.292439696858798</v>
      </c>
      <c r="K765" s="17">
        <v>0.22330843806083001</v>
      </c>
      <c r="L765" s="17">
        <v>0.19498257114899301</v>
      </c>
      <c r="M765" s="17"/>
      <c r="N765" s="17">
        <v>0.23670066386131</v>
      </c>
      <c r="O765" s="17">
        <v>0.24231885145349499</v>
      </c>
      <c r="P765" s="17">
        <v>0.50832707108709896</v>
      </c>
      <c r="Q765" s="17">
        <v>0.1106191266307</v>
      </c>
      <c r="R765" s="17">
        <v>0.20631192085668901</v>
      </c>
      <c r="S765" s="17"/>
      <c r="T765" s="17">
        <v>0.13341266410083699</v>
      </c>
      <c r="U765" s="17">
        <v>0.246998388688035</v>
      </c>
      <c r="V765" s="17"/>
      <c r="W765" s="17">
        <v>0.16105430969116499</v>
      </c>
      <c r="X765" s="17">
        <v>0.27503963290584699</v>
      </c>
      <c r="Y765" s="17"/>
      <c r="Z765" s="17">
        <v>0.231466609943799</v>
      </c>
      <c r="AA765" s="17">
        <v>0.13739079159078599</v>
      </c>
      <c r="AB765" s="17">
        <v>0.22687670760797499</v>
      </c>
      <c r="AC765" s="17"/>
      <c r="AD765" s="17">
        <v>0.23661332523162301</v>
      </c>
      <c r="AE765" s="17">
        <v>0.21126183047316399</v>
      </c>
      <c r="AF765" s="17"/>
      <c r="AG765" s="17">
        <v>8.9728168919842297E-2</v>
      </c>
      <c r="AH765" s="17">
        <v>0.20987678884844099</v>
      </c>
      <c r="AI765" s="17">
        <v>0.26188291764737698</v>
      </c>
      <c r="AJ765" s="17"/>
      <c r="AK765" s="17">
        <v>0.230110075602002</v>
      </c>
      <c r="AL765" s="17">
        <v>0.230531974251244</v>
      </c>
      <c r="AM765" s="17">
        <v>0.23517235881585699</v>
      </c>
      <c r="AN765" s="17"/>
      <c r="AO765" s="17">
        <v>0</v>
      </c>
      <c r="AP765" s="17">
        <v>0.23179393255146299</v>
      </c>
      <c r="AQ765" s="17">
        <v>0.25023188741785102</v>
      </c>
      <c r="AR765" s="17"/>
      <c r="AS765" s="17">
        <v>0.478520651683292</v>
      </c>
      <c r="AT765" s="17">
        <v>0.381665986195039</v>
      </c>
      <c r="AU765" s="17">
        <v>5.7250157136467403E-2</v>
      </c>
      <c r="AV765" s="17">
        <v>0.10546865466891001</v>
      </c>
      <c r="AW765" s="17">
        <v>0.218504821671692</v>
      </c>
      <c r="AX765" s="17">
        <v>0.139868425938178</v>
      </c>
      <c r="AY765" s="17">
        <v>9.5817372084791796E-2</v>
      </c>
      <c r="AZ765" s="17">
        <v>0.315506989441594</v>
      </c>
      <c r="BA765" s="17">
        <v>0.67168899841304697</v>
      </c>
      <c r="BB765" s="17">
        <v>0.28848268470744698</v>
      </c>
      <c r="BC765" s="17">
        <v>0</v>
      </c>
      <c r="BD765" s="17">
        <v>0</v>
      </c>
      <c r="BE765" s="17">
        <v>0</v>
      </c>
      <c r="BF765" s="17" t="s">
        <v>362</v>
      </c>
      <c r="BG765" s="17">
        <v>0</v>
      </c>
    </row>
    <row r="766" spans="2:59" x14ac:dyDescent="0.35">
      <c r="B766" t="s">
        <v>353</v>
      </c>
      <c r="C766" s="17">
        <v>0.22430116678308101</v>
      </c>
      <c r="D766" s="17">
        <v>0.216979092158297</v>
      </c>
      <c r="E766" s="17">
        <v>0.23182671447579201</v>
      </c>
      <c r="F766" s="17"/>
      <c r="G766" s="17">
        <v>0.32259436403945202</v>
      </c>
      <c r="H766" s="17">
        <v>0.22109026759845599</v>
      </c>
      <c r="I766" s="17">
        <v>0.198480308891198</v>
      </c>
      <c r="J766" s="17">
        <v>0.194937974359051</v>
      </c>
      <c r="K766" s="17">
        <v>0.35368805397942499</v>
      </c>
      <c r="L766" s="17">
        <v>0.14701143142004</v>
      </c>
      <c r="M766" s="17"/>
      <c r="N766" s="17">
        <v>0.24748729774666101</v>
      </c>
      <c r="O766" s="17">
        <v>0.118780980332939</v>
      </c>
      <c r="P766" s="17">
        <v>0.202917839777253</v>
      </c>
      <c r="Q766" s="17">
        <v>0.24919312793308601</v>
      </c>
      <c r="R766" s="17">
        <v>0.29592999563988298</v>
      </c>
      <c r="S766" s="17"/>
      <c r="T766" s="17">
        <v>0.162856009005963</v>
      </c>
      <c r="U766" s="17">
        <v>0.23854074272864301</v>
      </c>
      <c r="V766" s="17"/>
      <c r="W766" s="17">
        <v>0.24827488481791901</v>
      </c>
      <c r="X766" s="17">
        <v>0.21199868745263101</v>
      </c>
      <c r="Y766" s="17"/>
      <c r="Z766" s="17">
        <v>7.2704681272954902E-2</v>
      </c>
      <c r="AA766" s="17">
        <v>0.28610217524215797</v>
      </c>
      <c r="AB766" s="17">
        <v>0.33043169649857401</v>
      </c>
      <c r="AC766" s="17"/>
      <c r="AD766" s="17">
        <v>0.23235160468657801</v>
      </c>
      <c r="AE766" s="17">
        <v>0.21377313403065801</v>
      </c>
      <c r="AF766" s="17"/>
      <c r="AG766" s="17">
        <v>0.36040358708651399</v>
      </c>
      <c r="AH766" s="17">
        <v>0.20204861161026699</v>
      </c>
      <c r="AI766" s="17">
        <v>0.20979840407483699</v>
      </c>
      <c r="AJ766" s="17"/>
      <c r="AK766" s="17">
        <v>0.26267121245185099</v>
      </c>
      <c r="AL766" s="17">
        <v>0.18282249340513701</v>
      </c>
      <c r="AM766" s="17">
        <v>0.25714720070111702</v>
      </c>
      <c r="AN766" s="17"/>
      <c r="AO766" s="17">
        <v>0.75406985682066197</v>
      </c>
      <c r="AP766" s="17">
        <v>8.8265256257027205E-2</v>
      </c>
      <c r="AQ766" s="17">
        <v>0.27140261111804898</v>
      </c>
      <c r="AR766" s="17"/>
      <c r="AS766" s="17">
        <v>0.297839625807229</v>
      </c>
      <c r="AT766" s="17">
        <v>6.7039279989105402E-2</v>
      </c>
      <c r="AU766" s="17">
        <v>0.35312779244029502</v>
      </c>
      <c r="AV766" s="17">
        <v>0.25559914688301499</v>
      </c>
      <c r="AW766" s="17">
        <v>0.285928874132099</v>
      </c>
      <c r="AX766" s="17">
        <v>0.20498480914484199</v>
      </c>
      <c r="AY766" s="17">
        <v>0.23432849625205099</v>
      </c>
      <c r="AZ766" s="17">
        <v>0.50043722727363205</v>
      </c>
      <c r="BA766" s="17">
        <v>0</v>
      </c>
      <c r="BB766" s="17">
        <v>0</v>
      </c>
      <c r="BC766" s="17">
        <v>0.128212281986265</v>
      </c>
      <c r="BD766" s="17">
        <v>0.51273646865762901</v>
      </c>
      <c r="BE766" s="17">
        <v>1</v>
      </c>
      <c r="BF766" s="17" t="s">
        <v>362</v>
      </c>
      <c r="BG766" s="17">
        <v>0</v>
      </c>
    </row>
    <row r="767" spans="2:59" x14ac:dyDescent="0.35">
      <c r="B767" t="s">
        <v>354</v>
      </c>
      <c r="C767" s="17">
        <v>0.21123838830085001</v>
      </c>
      <c r="D767" s="17">
        <v>0.29556044475097998</v>
      </c>
      <c r="E767" s="17">
        <v>0.124573106958991</v>
      </c>
      <c r="F767" s="17"/>
      <c r="G767" s="17">
        <v>0.248812715689815</v>
      </c>
      <c r="H767" s="17">
        <v>0.15225915386879901</v>
      </c>
      <c r="I767" s="17">
        <v>0.128669573513853</v>
      </c>
      <c r="J767" s="17">
        <v>0.207979822045782</v>
      </c>
      <c r="K767" s="17">
        <v>0.35279502066325402</v>
      </c>
      <c r="L767" s="17">
        <v>0.204484368728544</v>
      </c>
      <c r="M767" s="17"/>
      <c r="N767" s="17">
        <v>0.20458349052987901</v>
      </c>
      <c r="O767" s="17">
        <v>0.26541709115807499</v>
      </c>
      <c r="P767" s="17">
        <v>0.143371030297859</v>
      </c>
      <c r="Q767" s="17">
        <v>0.18419469864771301</v>
      </c>
      <c r="R767" s="17">
        <v>0.29540684011858898</v>
      </c>
      <c r="S767" s="17"/>
      <c r="T767" s="17">
        <v>0.19475340374877201</v>
      </c>
      <c r="U767" s="17">
        <v>0.21505869242216399</v>
      </c>
      <c r="V767" s="17"/>
      <c r="W767" s="17">
        <v>0.111235617840409</v>
      </c>
      <c r="X767" s="17">
        <v>0.23559494529584701</v>
      </c>
      <c r="Y767" s="17"/>
      <c r="Z767" s="17">
        <v>0.232848777142833</v>
      </c>
      <c r="AA767" s="17">
        <v>2.1240514949953701E-2</v>
      </c>
      <c r="AB767" s="17">
        <v>0.29681886913035899</v>
      </c>
      <c r="AC767" s="17"/>
      <c r="AD767" s="17">
        <v>0.19631926004389499</v>
      </c>
      <c r="AE767" s="17">
        <v>0.23074901279229099</v>
      </c>
      <c r="AF767" s="17"/>
      <c r="AG767" s="17">
        <v>0.199654442403568</v>
      </c>
      <c r="AH767" s="17">
        <v>0.236827119345731</v>
      </c>
      <c r="AI767" s="17">
        <v>0.191976140218274</v>
      </c>
      <c r="AJ767" s="17"/>
      <c r="AK767" s="17">
        <v>0.282856927040186</v>
      </c>
      <c r="AL767" s="17">
        <v>0.139376791770769</v>
      </c>
      <c r="AM767" s="17">
        <v>0.27767982959246701</v>
      </c>
      <c r="AN767" s="17"/>
      <c r="AO767" s="17">
        <v>0.24593014317933801</v>
      </c>
      <c r="AP767" s="17">
        <v>0.20769469620766001</v>
      </c>
      <c r="AQ767" s="17">
        <v>0.184014650000002</v>
      </c>
      <c r="AR767" s="17"/>
      <c r="AS767" s="17">
        <v>0.17151949034115299</v>
      </c>
      <c r="AT767" s="17">
        <v>0.30640447063466197</v>
      </c>
      <c r="AU767" s="17">
        <v>0.106173984995184</v>
      </c>
      <c r="AV767" s="17">
        <v>0.22608061864148801</v>
      </c>
      <c r="AW767" s="17">
        <v>0.33846782526356001</v>
      </c>
      <c r="AX767" s="17">
        <v>0.25854976902703197</v>
      </c>
      <c r="AY767" s="17">
        <v>0</v>
      </c>
      <c r="AZ767" s="17">
        <v>0.315506989441594</v>
      </c>
      <c r="BA767" s="17">
        <v>0.223785767512242</v>
      </c>
      <c r="BB767" s="17">
        <v>0.129669365776932</v>
      </c>
      <c r="BC767" s="17">
        <v>0</v>
      </c>
      <c r="BD767" s="17">
        <v>0.47748432288765102</v>
      </c>
      <c r="BE767" s="17">
        <v>0</v>
      </c>
      <c r="BF767" s="17" t="s">
        <v>362</v>
      </c>
      <c r="BG767" s="17">
        <v>0.196674199640611</v>
      </c>
    </row>
    <row r="768" spans="2:59" x14ac:dyDescent="0.35">
      <c r="B768" t="s">
        <v>355</v>
      </c>
      <c r="C768" s="17">
        <v>0.200025596983708</v>
      </c>
      <c r="D768" s="17">
        <v>0.21999776442549199</v>
      </c>
      <c r="E768" s="17">
        <v>0.179498423154966</v>
      </c>
      <c r="F768" s="17"/>
      <c r="G768" s="17">
        <v>0.35916260933702998</v>
      </c>
      <c r="H768" s="17">
        <v>7.8009726254520698E-2</v>
      </c>
      <c r="I768" s="17">
        <v>0.24764755103675801</v>
      </c>
      <c r="J768" s="17">
        <v>0.171087371555662</v>
      </c>
      <c r="K768" s="17">
        <v>0.29366711965957298</v>
      </c>
      <c r="L768" s="17">
        <v>0.17284442406488801</v>
      </c>
      <c r="M768" s="17"/>
      <c r="N768" s="17">
        <v>0.23930958651763301</v>
      </c>
      <c r="O768" s="17">
        <v>0.172199154373881</v>
      </c>
      <c r="P768" s="17">
        <v>7.3158892733677303E-2</v>
      </c>
      <c r="Q768" s="17">
        <v>0.178797734051449</v>
      </c>
      <c r="R768" s="17">
        <v>0.34682078389254101</v>
      </c>
      <c r="S768" s="17"/>
      <c r="T768" s="17">
        <v>0.180596886444399</v>
      </c>
      <c r="U768" s="17">
        <v>0.20452809334399699</v>
      </c>
      <c r="V768" s="17"/>
      <c r="W768" s="17">
        <v>0.19837443200730101</v>
      </c>
      <c r="X768" s="17">
        <v>0.194200507402402</v>
      </c>
      <c r="Y768" s="17"/>
      <c r="Z768" s="17">
        <v>0.116495736047781</v>
      </c>
      <c r="AA768" s="17">
        <v>0.215067303626675</v>
      </c>
      <c r="AB768" s="17">
        <v>0.23584371499935999</v>
      </c>
      <c r="AC768" s="17"/>
      <c r="AD768" s="17">
        <v>0.195947533378344</v>
      </c>
      <c r="AE768" s="17">
        <v>0.20535872143214201</v>
      </c>
      <c r="AF768" s="17"/>
      <c r="AG768" s="17">
        <v>0.199654442403568</v>
      </c>
      <c r="AH768" s="17">
        <v>0.15678237440166101</v>
      </c>
      <c r="AI768" s="17">
        <v>0.24482410020762299</v>
      </c>
      <c r="AJ768" s="17"/>
      <c r="AK768" s="17">
        <v>0.30995541182465097</v>
      </c>
      <c r="AL768" s="17">
        <v>0.10362577043387899</v>
      </c>
      <c r="AM768" s="17">
        <v>0.27513172262365099</v>
      </c>
      <c r="AN768" s="17"/>
      <c r="AO768" s="17">
        <v>0.103211394643537</v>
      </c>
      <c r="AP768" s="17">
        <v>0.18128029540679799</v>
      </c>
      <c r="AQ768" s="17">
        <v>0.22774546720646899</v>
      </c>
      <c r="AR768" s="17"/>
      <c r="AS768" s="17">
        <v>0.57448240248062599</v>
      </c>
      <c r="AT768" s="17">
        <v>0.37590465533566497</v>
      </c>
      <c r="AU768" s="17">
        <v>0.106173984995184</v>
      </c>
      <c r="AV768" s="17">
        <v>0.186823501746812</v>
      </c>
      <c r="AW768" s="17">
        <v>0.26004199289223701</v>
      </c>
      <c r="AX768" s="17">
        <v>0</v>
      </c>
      <c r="AY768" s="17">
        <v>0</v>
      </c>
      <c r="AZ768" s="17">
        <v>0.315506989441594</v>
      </c>
      <c r="BA768" s="17">
        <v>0.223785767512242</v>
      </c>
      <c r="BB768" s="17">
        <v>0</v>
      </c>
      <c r="BC768" s="17">
        <v>0.128212281986265</v>
      </c>
      <c r="BD768" s="17">
        <v>0.47748432288765102</v>
      </c>
      <c r="BE768" s="17">
        <v>0</v>
      </c>
      <c r="BF768" s="17" t="s">
        <v>362</v>
      </c>
      <c r="BG768" s="17">
        <v>0</v>
      </c>
    </row>
    <row r="769" spans="2:59" x14ac:dyDescent="0.35">
      <c r="B769" t="s">
        <v>356</v>
      </c>
      <c r="C769" s="17">
        <v>0.197646548225522</v>
      </c>
      <c r="D769" s="17">
        <v>0.141405308737105</v>
      </c>
      <c r="E769" s="17">
        <v>0.255450675027875</v>
      </c>
      <c r="F769" s="17"/>
      <c r="G769" s="17">
        <v>0.21449549102391599</v>
      </c>
      <c r="H769" s="17">
        <v>7.8009726254520698E-2</v>
      </c>
      <c r="I769" s="17">
        <v>0.303406725220771</v>
      </c>
      <c r="J769" s="17">
        <v>0.176966422856111</v>
      </c>
      <c r="K769" s="17">
        <v>0.28608418121644003</v>
      </c>
      <c r="L769" s="17">
        <v>0.16316175568050501</v>
      </c>
      <c r="M769" s="17"/>
      <c r="N769" s="17">
        <v>0.16877227702177799</v>
      </c>
      <c r="O769" s="17">
        <v>0.38793610855847199</v>
      </c>
      <c r="P769" s="17">
        <v>7.3158892733677303E-2</v>
      </c>
      <c r="Q769" s="17">
        <v>0.13350659981541901</v>
      </c>
      <c r="R769" s="17">
        <v>0.27905498616730401</v>
      </c>
      <c r="S769" s="17"/>
      <c r="T769" s="17">
        <v>0.16059368795142501</v>
      </c>
      <c r="U769" s="17">
        <v>0.206233343946466</v>
      </c>
      <c r="V769" s="17"/>
      <c r="W769" s="17">
        <v>0.121308208906414</v>
      </c>
      <c r="X769" s="17">
        <v>0.23228774905535701</v>
      </c>
      <c r="Y769" s="17"/>
      <c r="Z769" s="17">
        <v>0.103267173159817</v>
      </c>
      <c r="AA769" s="17">
        <v>0.16678532017269099</v>
      </c>
      <c r="AB769" s="17">
        <v>0.20535347401311599</v>
      </c>
      <c r="AC769" s="17"/>
      <c r="AD769" s="17">
        <v>0.215788940573067</v>
      </c>
      <c r="AE769" s="17">
        <v>0.17392067105811199</v>
      </c>
      <c r="AF769" s="17"/>
      <c r="AG769" s="17">
        <v>0.29850136167668101</v>
      </c>
      <c r="AH769" s="17">
        <v>0.10720151884154799</v>
      </c>
      <c r="AI769" s="17">
        <v>0.26710083250790401</v>
      </c>
      <c r="AJ769" s="17"/>
      <c r="AK769" s="17">
        <v>7.0808308863567801E-2</v>
      </c>
      <c r="AL769" s="17">
        <v>0.21537381683090101</v>
      </c>
      <c r="AM769" s="17">
        <v>0.259396478714497</v>
      </c>
      <c r="AN769" s="17"/>
      <c r="AO769" s="17">
        <v>0</v>
      </c>
      <c r="AP769" s="17">
        <v>0.2438027402813</v>
      </c>
      <c r="AQ769" s="17">
        <v>0.19511568973440599</v>
      </c>
      <c r="AR769" s="17"/>
      <c r="AS769" s="17">
        <v>0.60484078714936795</v>
      </c>
      <c r="AT769" s="17">
        <v>0.15124041478202099</v>
      </c>
      <c r="AU769" s="17">
        <v>0.289800472930001</v>
      </c>
      <c r="AV769" s="17">
        <v>0.11336445065637001</v>
      </c>
      <c r="AW769" s="17">
        <v>0.22470532195624601</v>
      </c>
      <c r="AX769" s="17">
        <v>2.8296444192212101E-2</v>
      </c>
      <c r="AY769" s="17">
        <v>0.14235572509598399</v>
      </c>
      <c r="AZ769" s="17">
        <v>0.315506989441594</v>
      </c>
      <c r="BA769" s="17">
        <v>0</v>
      </c>
      <c r="BB769" s="17">
        <v>0.214970889134592</v>
      </c>
      <c r="BC769" s="17">
        <v>0</v>
      </c>
      <c r="BD769" s="17">
        <v>0.24729546433635899</v>
      </c>
      <c r="BE769" s="17">
        <v>0</v>
      </c>
      <c r="BF769" s="17" t="s">
        <v>362</v>
      </c>
      <c r="BG769" s="17">
        <v>0</v>
      </c>
    </row>
    <row r="770" spans="2:59" x14ac:dyDescent="0.35">
      <c r="B770" t="s">
        <v>357</v>
      </c>
      <c r="C770" s="17">
        <v>0.18020128153470499</v>
      </c>
      <c r="D770" s="17">
        <v>0.171271166234992</v>
      </c>
      <c r="E770" s="17">
        <v>0.18937955573064499</v>
      </c>
      <c r="F770" s="17"/>
      <c r="G770" s="17">
        <v>0.20548843980211901</v>
      </c>
      <c r="H770" s="17">
        <v>0.150998103331693</v>
      </c>
      <c r="I770" s="17">
        <v>0.13407451579528601</v>
      </c>
      <c r="J770" s="17">
        <v>6.9072268755213995E-2</v>
      </c>
      <c r="K770" s="17">
        <v>0.385638652003432</v>
      </c>
      <c r="L770" s="17">
        <v>0.21867426285834399</v>
      </c>
      <c r="M770" s="17"/>
      <c r="N770" s="17">
        <v>0.24614494877637599</v>
      </c>
      <c r="O770" s="17">
        <v>0.193146616893524</v>
      </c>
      <c r="P770" s="17">
        <v>0</v>
      </c>
      <c r="Q770" s="17">
        <v>0.13389618587629501</v>
      </c>
      <c r="R770" s="17">
        <v>0.31105707430162899</v>
      </c>
      <c r="S770" s="17"/>
      <c r="T770" s="17">
        <v>0.19052172368640299</v>
      </c>
      <c r="U770" s="17">
        <v>0.17780957606714101</v>
      </c>
      <c r="V770" s="17"/>
      <c r="W770" s="17">
        <v>0.137025268833907</v>
      </c>
      <c r="X770" s="17">
        <v>0.167529297889835</v>
      </c>
      <c r="Y770" s="17"/>
      <c r="Z770" s="17">
        <v>0.20147532943718299</v>
      </c>
      <c r="AA770" s="17">
        <v>8.6694577541720094E-2</v>
      </c>
      <c r="AB770" s="17">
        <v>0.24295105206369799</v>
      </c>
      <c r="AC770" s="17"/>
      <c r="AD770" s="17">
        <v>0.14130458785319699</v>
      </c>
      <c r="AE770" s="17">
        <v>0.23106878339593001</v>
      </c>
      <c r="AF770" s="17"/>
      <c r="AG770" s="17">
        <v>0.229468404571955</v>
      </c>
      <c r="AH770" s="17">
        <v>0.206935760366001</v>
      </c>
      <c r="AI770" s="17">
        <v>0.151511861529395</v>
      </c>
      <c r="AJ770" s="17"/>
      <c r="AK770" s="17">
        <v>0.16640856292738501</v>
      </c>
      <c r="AL770" s="17">
        <v>0.17715577074670699</v>
      </c>
      <c r="AM770" s="17">
        <v>0.205614110066035</v>
      </c>
      <c r="AN770" s="17"/>
      <c r="AO770" s="17">
        <v>0.24593014317933801</v>
      </c>
      <c r="AP770" s="17">
        <v>0.14271447866202999</v>
      </c>
      <c r="AQ770" s="17">
        <v>0.169149987320593</v>
      </c>
      <c r="AR770" s="17"/>
      <c r="AS770" s="17">
        <v>0.20732694630937601</v>
      </c>
      <c r="AT770" s="17">
        <v>0.35995934164890397</v>
      </c>
      <c r="AU770" s="17">
        <v>8.2543949265740199E-2</v>
      </c>
      <c r="AV770" s="17">
        <v>0</v>
      </c>
      <c r="AW770" s="17">
        <v>0.260473332429907</v>
      </c>
      <c r="AX770" s="17">
        <v>2.8296444192212101E-2</v>
      </c>
      <c r="AY770" s="17">
        <v>0.282251775488298</v>
      </c>
      <c r="AZ770" s="17">
        <v>0.50043722727363205</v>
      </c>
      <c r="BA770" s="17">
        <v>0</v>
      </c>
      <c r="BB770" s="17">
        <v>0.214970889134592</v>
      </c>
      <c r="BC770" s="17">
        <v>0.34461174464283001</v>
      </c>
      <c r="BD770" s="17">
        <v>0.28184902855883398</v>
      </c>
      <c r="BE770" s="17">
        <v>0</v>
      </c>
      <c r="BF770" s="17" t="s">
        <v>362</v>
      </c>
      <c r="BG770" s="17">
        <v>0.25325990063147902</v>
      </c>
    </row>
    <row r="771" spans="2:59" x14ac:dyDescent="0.35">
      <c r="B771" t="s">
        <v>358</v>
      </c>
      <c r="C771" s="17">
        <v>0.15512018329361099</v>
      </c>
      <c r="D771" s="17">
        <v>0.188799538889414</v>
      </c>
      <c r="E771" s="17">
        <v>0.120504912378711</v>
      </c>
      <c r="F771" s="17"/>
      <c r="G771" s="17">
        <v>0.187890568759429</v>
      </c>
      <c r="H771" s="17">
        <v>0.166746970580881</v>
      </c>
      <c r="I771" s="17">
        <v>9.3882498502079303E-2</v>
      </c>
      <c r="J771" s="17">
        <v>9.0306737429837095E-2</v>
      </c>
      <c r="K771" s="17">
        <v>0.374800842741697</v>
      </c>
      <c r="L771" s="17">
        <v>9.1612310837288199E-2</v>
      </c>
      <c r="M771" s="17"/>
      <c r="N771" s="17">
        <v>0.23179611770573499</v>
      </c>
      <c r="O771" s="17">
        <v>0.15553350679568601</v>
      </c>
      <c r="P771" s="17">
        <v>0</v>
      </c>
      <c r="Q771" s="17">
        <v>0.107972179105418</v>
      </c>
      <c r="R771" s="17">
        <v>0.25044199314572002</v>
      </c>
      <c r="S771" s="17"/>
      <c r="T771" s="17">
        <v>4.07963844866812E-2</v>
      </c>
      <c r="U771" s="17">
        <v>0.181614092242491</v>
      </c>
      <c r="V771" s="17"/>
      <c r="W771" s="17">
        <v>0.19672239242376599</v>
      </c>
      <c r="X771" s="17">
        <v>0.14703997482252501</v>
      </c>
      <c r="Y771" s="17"/>
      <c r="Z771" s="17">
        <v>4.7145542282632902E-2</v>
      </c>
      <c r="AA771" s="17">
        <v>2.1240514949953701E-2</v>
      </c>
      <c r="AB771" s="17">
        <v>0.24017875048717999</v>
      </c>
      <c r="AC771" s="17"/>
      <c r="AD771" s="17">
        <v>0.16898963504696601</v>
      </c>
      <c r="AE771" s="17">
        <v>0.13698228271381599</v>
      </c>
      <c r="AF771" s="17"/>
      <c r="AG771" s="17">
        <v>0.27360132682624799</v>
      </c>
      <c r="AH771" s="17">
        <v>9.5069961312019599E-2</v>
      </c>
      <c r="AI771" s="17">
        <v>0.17340437096724301</v>
      </c>
      <c r="AJ771" s="17"/>
      <c r="AK771" s="17">
        <v>0.127602905238417</v>
      </c>
      <c r="AL771" s="17">
        <v>4.90707071178322E-2</v>
      </c>
      <c r="AM771" s="17">
        <v>0.296615933978501</v>
      </c>
      <c r="AN771" s="17"/>
      <c r="AO771" s="17">
        <v>0</v>
      </c>
      <c r="AP771" s="17">
        <v>0.20170631774122699</v>
      </c>
      <c r="AQ771" s="17">
        <v>0.14701115789534799</v>
      </c>
      <c r="AR771" s="17"/>
      <c r="AS771" s="17">
        <v>0.43521837757274401</v>
      </c>
      <c r="AT771" s="17">
        <v>0.167579202482285</v>
      </c>
      <c r="AU771" s="17">
        <v>0.31326727699252999</v>
      </c>
      <c r="AV771" s="17">
        <v>0</v>
      </c>
      <c r="AW771" s="17">
        <v>0.13054263367078101</v>
      </c>
      <c r="AX771" s="17">
        <v>4.6959548647891099E-2</v>
      </c>
      <c r="AY771" s="17">
        <v>0</v>
      </c>
      <c r="AZ771" s="17">
        <v>0.58941920435367601</v>
      </c>
      <c r="BA771" s="17">
        <v>0.104525234074711</v>
      </c>
      <c r="BB771" s="17">
        <v>2.53586241020629E-2</v>
      </c>
      <c r="BC771" s="17">
        <v>0</v>
      </c>
      <c r="BD771" s="17">
        <v>0.51273646865762901</v>
      </c>
      <c r="BE771" s="17">
        <v>0</v>
      </c>
      <c r="BF771" s="17" t="s">
        <v>362</v>
      </c>
      <c r="BG771" s="17">
        <v>0</v>
      </c>
    </row>
    <row r="772" spans="2:59" x14ac:dyDescent="0.35">
      <c r="B772" t="s">
        <v>359</v>
      </c>
      <c r="C772" s="17">
        <v>0.115564513247187</v>
      </c>
      <c r="D772" s="17">
        <v>0.15152240933377301</v>
      </c>
      <c r="E772" s="17">
        <v>7.8607383499665506E-2</v>
      </c>
      <c r="F772" s="17"/>
      <c r="G772" s="17">
        <v>0.30802755813000099</v>
      </c>
      <c r="H772" s="17">
        <v>0.17325512527279199</v>
      </c>
      <c r="I772" s="17">
        <v>5.0412358014596398E-2</v>
      </c>
      <c r="J772" s="17">
        <v>0.12593400284074299</v>
      </c>
      <c r="K772" s="17">
        <v>5.3458053453449103E-2</v>
      </c>
      <c r="L772" s="17">
        <v>8.8843731419680494E-2</v>
      </c>
      <c r="M772" s="17"/>
      <c r="N772" s="17">
        <v>1.8524990033625999E-2</v>
      </c>
      <c r="O772" s="17">
        <v>8.6191273642781702E-2</v>
      </c>
      <c r="P772" s="17">
        <v>0.13931697858403</v>
      </c>
      <c r="Q772" s="17">
        <v>0.158047182533506</v>
      </c>
      <c r="R772" s="17">
        <v>0.30381528515019401</v>
      </c>
      <c r="S772" s="17"/>
      <c r="T772" s="17">
        <v>0.132834702857617</v>
      </c>
      <c r="U772" s="17">
        <v>0.11156224219038501</v>
      </c>
      <c r="V772" s="17"/>
      <c r="W772" s="17">
        <v>0.10016081941589999</v>
      </c>
      <c r="X772" s="17">
        <v>0.11392105433255199</v>
      </c>
      <c r="Y772" s="17"/>
      <c r="Z772" s="17">
        <v>0.21912345069157799</v>
      </c>
      <c r="AA772" s="17">
        <v>0.126989318078048</v>
      </c>
      <c r="AB772" s="17">
        <v>4.1206143635609503E-2</v>
      </c>
      <c r="AC772" s="17"/>
      <c r="AD772" s="17">
        <v>0.12729497795858399</v>
      </c>
      <c r="AE772" s="17">
        <v>0.100223892256984</v>
      </c>
      <c r="AF772" s="17"/>
      <c r="AG772" s="17">
        <v>8.9728168919842297E-2</v>
      </c>
      <c r="AH772" s="17">
        <v>7.0731386924443099E-2</v>
      </c>
      <c r="AI772" s="17">
        <v>0.15657972941997</v>
      </c>
      <c r="AJ772" s="17"/>
      <c r="AK772" s="17">
        <v>9.6810707354165207E-2</v>
      </c>
      <c r="AL772" s="17">
        <v>0.151714916557603</v>
      </c>
      <c r="AM772" s="17">
        <v>9.0550926810131702E-2</v>
      </c>
      <c r="AN772" s="17"/>
      <c r="AO772" s="17">
        <v>0.103211394643537</v>
      </c>
      <c r="AP772" s="17">
        <v>9.7122264658097507E-2</v>
      </c>
      <c r="AQ772" s="17">
        <v>0.13253117185979399</v>
      </c>
      <c r="AR772" s="17"/>
      <c r="AS772" s="17">
        <v>0.26264091753604502</v>
      </c>
      <c r="AT772" s="17">
        <v>9.7685543767779007E-2</v>
      </c>
      <c r="AU772" s="17">
        <v>0.16484004266013</v>
      </c>
      <c r="AV772" s="17">
        <v>0.10546865466891001</v>
      </c>
      <c r="AW772" s="17">
        <v>8.0193464883024299E-2</v>
      </c>
      <c r="AX772" s="17">
        <v>0</v>
      </c>
      <c r="AY772" s="17">
        <v>9.5817372084791796E-2</v>
      </c>
      <c r="AZ772" s="17">
        <v>0.22652501236155001</v>
      </c>
      <c r="BA772" s="17">
        <v>0</v>
      </c>
      <c r="BB772" s="17">
        <v>0.12654754714437499</v>
      </c>
      <c r="BC772" s="17">
        <v>0.128212281986265</v>
      </c>
      <c r="BD772" s="17">
        <v>0</v>
      </c>
      <c r="BE772" s="17">
        <v>0</v>
      </c>
      <c r="BF772" s="17" t="s">
        <v>362</v>
      </c>
      <c r="BG772" s="17">
        <v>0.25325990063147902</v>
      </c>
    </row>
    <row r="773" spans="2:59" x14ac:dyDescent="0.35">
      <c r="B773" t="s">
        <v>133</v>
      </c>
      <c r="C773" s="17">
        <v>3.4256907502507199E-2</v>
      </c>
      <c r="D773" s="17">
        <v>1.9333018610791501E-2</v>
      </c>
      <c r="E773" s="17">
        <v>4.9595516212555701E-2</v>
      </c>
      <c r="F773" s="17"/>
      <c r="G773" s="17">
        <v>0</v>
      </c>
      <c r="H773" s="17">
        <v>0.158615194379578</v>
      </c>
      <c r="I773" s="17">
        <v>0</v>
      </c>
      <c r="J773" s="17">
        <v>3.0750636804155702E-2</v>
      </c>
      <c r="K773" s="17">
        <v>0</v>
      </c>
      <c r="L773" s="17">
        <v>0</v>
      </c>
      <c r="M773" s="17"/>
      <c r="N773" s="17">
        <v>4.2723774173341202E-2</v>
      </c>
      <c r="O773" s="17">
        <v>5.3817282200214402E-2</v>
      </c>
      <c r="P773" s="17">
        <v>0</v>
      </c>
      <c r="Q773" s="17">
        <v>0</v>
      </c>
      <c r="R773" s="17">
        <v>0.121773222467274</v>
      </c>
      <c r="S773" s="17"/>
      <c r="T773" s="17">
        <v>1.9472112130843201E-2</v>
      </c>
      <c r="U773" s="17">
        <v>3.7683202171617997E-2</v>
      </c>
      <c r="V773" s="17"/>
      <c r="W773" s="17">
        <v>4.3170713857263898E-2</v>
      </c>
      <c r="X773" s="17">
        <v>3.2606285306385999E-2</v>
      </c>
      <c r="Y773" s="17"/>
      <c r="Z773" s="17">
        <v>0.10344298550898</v>
      </c>
      <c r="AA773" s="17">
        <v>0</v>
      </c>
      <c r="AB773" s="17">
        <v>0</v>
      </c>
      <c r="AC773" s="17"/>
      <c r="AD773" s="17">
        <v>6.4649409758746404E-3</v>
      </c>
      <c r="AE773" s="17">
        <v>7.0602102304827802E-2</v>
      </c>
      <c r="AF773" s="17"/>
      <c r="AG773" s="17">
        <v>0</v>
      </c>
      <c r="AH773" s="17">
        <v>2.2699385279161498E-2</v>
      </c>
      <c r="AI773" s="17">
        <v>3.32556030318856E-2</v>
      </c>
      <c r="AJ773" s="17"/>
      <c r="AK773" s="17">
        <v>6.7363535355727103E-2</v>
      </c>
      <c r="AL773" s="17">
        <v>2.7315168975270799E-2</v>
      </c>
      <c r="AM773" s="17">
        <v>0</v>
      </c>
      <c r="AN773" s="17"/>
      <c r="AO773" s="17">
        <v>0</v>
      </c>
      <c r="AP773" s="17">
        <v>9.9485344683292495E-2</v>
      </c>
      <c r="AQ773" s="17">
        <v>0</v>
      </c>
      <c r="AR773" s="17"/>
      <c r="AS773" s="17">
        <v>0</v>
      </c>
      <c r="AT773" s="17">
        <v>0</v>
      </c>
      <c r="AU773" s="17">
        <v>0</v>
      </c>
      <c r="AV773" s="17">
        <v>8.3916727477971104E-2</v>
      </c>
      <c r="AW773" s="17">
        <v>0</v>
      </c>
      <c r="AX773" s="17">
        <v>0.110920735843862</v>
      </c>
      <c r="AY773" s="17">
        <v>0.17483205915389799</v>
      </c>
      <c r="AZ773" s="17">
        <v>0</v>
      </c>
      <c r="BA773" s="17">
        <v>0</v>
      </c>
      <c r="BB773" s="17">
        <v>0</v>
      </c>
      <c r="BC773" s="17">
        <v>0</v>
      </c>
      <c r="BD773" s="17">
        <v>0</v>
      </c>
      <c r="BE773" s="17">
        <v>0</v>
      </c>
      <c r="BF773" s="17" t="s">
        <v>362</v>
      </c>
      <c r="BG773" s="17">
        <v>0</v>
      </c>
    </row>
    <row r="774" spans="2:59" x14ac:dyDescent="0.35">
      <c r="B774" t="s">
        <v>248</v>
      </c>
      <c r="C774" s="17">
        <v>1.11003405277944E-2</v>
      </c>
      <c r="D774" s="17">
        <v>0</v>
      </c>
      <c r="E774" s="17">
        <v>2.25091483217633E-2</v>
      </c>
      <c r="F774" s="17"/>
      <c r="G774" s="17">
        <v>0</v>
      </c>
      <c r="H774" s="17">
        <v>0</v>
      </c>
      <c r="I774" s="17">
        <v>0</v>
      </c>
      <c r="J774" s="17">
        <v>0</v>
      </c>
      <c r="K774" s="17">
        <v>7.0358681598742603E-2</v>
      </c>
      <c r="L774" s="17">
        <v>0</v>
      </c>
      <c r="M774" s="17"/>
      <c r="N774" s="17">
        <v>0</v>
      </c>
      <c r="O774" s="17">
        <v>0</v>
      </c>
      <c r="P774" s="17">
        <v>0</v>
      </c>
      <c r="Q774" s="17">
        <v>3.5477228944704002E-2</v>
      </c>
      <c r="R774" s="17">
        <v>0</v>
      </c>
      <c r="S774" s="17"/>
      <c r="T774" s="17">
        <v>0</v>
      </c>
      <c r="U774" s="17">
        <v>1.3672783136542899E-2</v>
      </c>
      <c r="V774" s="17"/>
      <c r="W774" s="17">
        <v>0</v>
      </c>
      <c r="X774" s="17">
        <v>1.7405706260374899E-2</v>
      </c>
      <c r="Y774" s="17"/>
      <c r="Z774" s="17">
        <v>0</v>
      </c>
      <c r="AA774" s="17">
        <v>0</v>
      </c>
      <c r="AB774" s="17">
        <v>0</v>
      </c>
      <c r="AC774" s="17"/>
      <c r="AD774" s="17">
        <v>0</v>
      </c>
      <c r="AE774" s="17">
        <v>2.56169109355836E-2</v>
      </c>
      <c r="AF774" s="17"/>
      <c r="AG774" s="17">
        <v>0</v>
      </c>
      <c r="AH774" s="17">
        <v>0</v>
      </c>
      <c r="AI774" s="17">
        <v>2.2586721605169401E-2</v>
      </c>
      <c r="AJ774" s="17"/>
      <c r="AK774" s="17">
        <v>0</v>
      </c>
      <c r="AL774" s="17">
        <v>0</v>
      </c>
      <c r="AM774" s="17">
        <v>3.1485150061405398E-2</v>
      </c>
      <c r="AN774" s="17"/>
      <c r="AO774" s="17">
        <v>0</v>
      </c>
      <c r="AP774" s="17">
        <v>0</v>
      </c>
      <c r="AQ774" s="17">
        <v>1.9049620630716101E-2</v>
      </c>
      <c r="AR774" s="17"/>
      <c r="AS774" s="17">
        <v>0</v>
      </c>
      <c r="AT774" s="17">
        <v>0</v>
      </c>
      <c r="AU774" s="17">
        <v>0</v>
      </c>
      <c r="AV774" s="17">
        <v>0</v>
      </c>
      <c r="AW774" s="17">
        <v>0</v>
      </c>
      <c r="AX774" s="17">
        <v>0</v>
      </c>
      <c r="AY774" s="17">
        <v>0</v>
      </c>
      <c r="AZ774" s="17">
        <v>0</v>
      </c>
      <c r="BA774" s="17">
        <v>0</v>
      </c>
      <c r="BB774" s="17">
        <v>0</v>
      </c>
      <c r="BC774" s="17">
        <v>0</v>
      </c>
      <c r="BD774" s="17">
        <v>0</v>
      </c>
      <c r="BE774" s="17">
        <v>0</v>
      </c>
      <c r="BF774" s="17" t="s">
        <v>362</v>
      </c>
      <c r="BG774" s="17">
        <v>0</v>
      </c>
    </row>
    <row r="775" spans="2:59"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row>
    <row r="776" spans="2:59" x14ac:dyDescent="0.35">
      <c r="B776" s="6" t="s">
        <v>379</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row>
    <row r="777" spans="2:59" x14ac:dyDescent="0.35">
      <c r="B777" s="24" t="s">
        <v>86</v>
      </c>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row>
    <row r="778" spans="2:59" x14ac:dyDescent="0.35">
      <c r="B778" t="s">
        <v>364</v>
      </c>
      <c r="C778" s="17">
        <v>0.43255265067012</v>
      </c>
      <c r="D778" s="17">
        <v>0.43080418349294097</v>
      </c>
      <c r="E778" s="17">
        <v>0.43704028343231799</v>
      </c>
      <c r="F778" s="17"/>
      <c r="G778" s="17">
        <v>0.40640523577590898</v>
      </c>
      <c r="H778" s="17">
        <v>0.44059470932401701</v>
      </c>
      <c r="I778" s="17">
        <v>0.38777180244973503</v>
      </c>
      <c r="J778" s="17">
        <v>0.36588671421505897</v>
      </c>
      <c r="K778" s="17">
        <v>0.50460529286794398</v>
      </c>
      <c r="L778" s="17">
        <v>0.44980147002791399</v>
      </c>
      <c r="M778" s="17"/>
      <c r="N778" s="17">
        <v>0.46291347181765402</v>
      </c>
      <c r="O778" s="17">
        <v>0.38520509158834298</v>
      </c>
      <c r="P778" s="17">
        <v>0.41713642849506</v>
      </c>
      <c r="Q778" s="17">
        <v>0.46010781876936802</v>
      </c>
      <c r="R778" s="17">
        <v>0.42264386511542101</v>
      </c>
      <c r="S778" s="17"/>
      <c r="T778" s="17">
        <v>0.45891510473745101</v>
      </c>
      <c r="U778" s="17">
        <v>0.42527751070166803</v>
      </c>
      <c r="V778" s="17"/>
      <c r="W778" s="17">
        <v>0.402862883607637</v>
      </c>
      <c r="X778" s="17">
        <v>0.45914214138883302</v>
      </c>
      <c r="Y778" s="17"/>
      <c r="Z778" s="17">
        <v>0.43506392428688501</v>
      </c>
      <c r="AA778" s="17">
        <v>0.40778682396706201</v>
      </c>
      <c r="AB778" s="17">
        <v>0.43398092615501099</v>
      </c>
      <c r="AC778" s="17"/>
      <c r="AD778" s="17">
        <v>0.43513583307579201</v>
      </c>
      <c r="AE778" s="17">
        <v>0.42617536542199502</v>
      </c>
      <c r="AF778" s="17"/>
      <c r="AG778" s="17">
        <v>0.42395073001277001</v>
      </c>
      <c r="AH778" s="17">
        <v>0.38330520936345802</v>
      </c>
      <c r="AI778" s="17">
        <v>0.46924699212593401</v>
      </c>
      <c r="AJ778" s="17"/>
      <c r="AK778" s="17">
        <v>0.459443607758454</v>
      </c>
      <c r="AL778" s="17">
        <v>0.41686517680014701</v>
      </c>
      <c r="AM778" s="17">
        <v>0.45517265878839902</v>
      </c>
      <c r="AN778" s="17"/>
      <c r="AO778" s="17">
        <v>0.38500569811880397</v>
      </c>
      <c r="AP778" s="17">
        <v>0.45970185139390302</v>
      </c>
      <c r="AQ778" s="17">
        <v>0.40761256520252698</v>
      </c>
      <c r="AR778" s="17"/>
      <c r="AS778" s="17">
        <v>0.38382902771294503</v>
      </c>
      <c r="AT778" s="17">
        <v>0.37387077470985702</v>
      </c>
      <c r="AU778" s="17">
        <v>0.45427133905621703</v>
      </c>
      <c r="AV778" s="17">
        <v>0.45675649158383602</v>
      </c>
      <c r="AW778" s="17">
        <v>0.48313485155379099</v>
      </c>
      <c r="AX778" s="17">
        <v>0.37456559739275203</v>
      </c>
      <c r="AY778" s="17">
        <v>0.46047227693003201</v>
      </c>
      <c r="AZ778" s="17">
        <v>0.50765848714570305</v>
      </c>
      <c r="BA778" s="17">
        <v>0.33950939939476299</v>
      </c>
      <c r="BB778" s="17">
        <v>0.49958377939484799</v>
      </c>
      <c r="BC778" s="17">
        <v>0.37705654033434399</v>
      </c>
      <c r="BD778" s="17">
        <v>0.53951151010033205</v>
      </c>
      <c r="BE778" s="17">
        <v>0.323926262971165</v>
      </c>
      <c r="BF778" s="17">
        <v>0.52541568608260902</v>
      </c>
      <c r="BG778" s="17">
        <v>0.52531966950499398</v>
      </c>
    </row>
    <row r="779" spans="2:59" x14ac:dyDescent="0.35">
      <c r="B779" t="s">
        <v>365</v>
      </c>
      <c r="C779" s="17">
        <v>0.40014887912642599</v>
      </c>
      <c r="D779" s="17">
        <v>0.35549320811441598</v>
      </c>
      <c r="E779" s="17">
        <v>0.44700737501835502</v>
      </c>
      <c r="F779" s="17"/>
      <c r="G779" s="17">
        <v>0.38839646672612699</v>
      </c>
      <c r="H779" s="17">
        <v>0.39198057567963801</v>
      </c>
      <c r="I779" s="17">
        <v>0.34759370389885402</v>
      </c>
      <c r="J779" s="17">
        <v>0.30317185733903101</v>
      </c>
      <c r="K779" s="17">
        <v>0.45566062630443899</v>
      </c>
      <c r="L779" s="17">
        <v>0.45105809380602302</v>
      </c>
      <c r="M779" s="17"/>
      <c r="N779" s="17">
        <v>0.44356638710519097</v>
      </c>
      <c r="O779" s="17">
        <v>0.39856317672321501</v>
      </c>
      <c r="P779" s="17">
        <v>0.34139251334548998</v>
      </c>
      <c r="Q779" s="17">
        <v>0.36247403502531</v>
      </c>
      <c r="R779" s="17">
        <v>0.49197418187894398</v>
      </c>
      <c r="S779" s="17"/>
      <c r="T779" s="17">
        <v>0.42291729205348599</v>
      </c>
      <c r="U779" s="17">
        <v>0.39386557217477303</v>
      </c>
      <c r="V779" s="17"/>
      <c r="W779" s="17">
        <v>0.399469907768152</v>
      </c>
      <c r="X779" s="17">
        <v>0.412629722355003</v>
      </c>
      <c r="Y779" s="17"/>
      <c r="Z779" s="17">
        <v>0.41023600584740699</v>
      </c>
      <c r="AA779" s="17">
        <v>0.38812543227488999</v>
      </c>
      <c r="AB779" s="17">
        <v>0.38515128027166301</v>
      </c>
      <c r="AC779" s="17"/>
      <c r="AD779" s="17">
        <v>0.40332555988485802</v>
      </c>
      <c r="AE779" s="17">
        <v>0.39230638248574301</v>
      </c>
      <c r="AF779" s="17"/>
      <c r="AG779" s="17">
        <v>0.32992579058934302</v>
      </c>
      <c r="AH779" s="17">
        <v>0.37996464976626598</v>
      </c>
      <c r="AI779" s="17">
        <v>0.42058588015165799</v>
      </c>
      <c r="AJ779" s="17"/>
      <c r="AK779" s="17">
        <v>0.45495012137878699</v>
      </c>
      <c r="AL779" s="17">
        <v>0.38521381809084299</v>
      </c>
      <c r="AM779" s="17">
        <v>0.34481440274276798</v>
      </c>
      <c r="AN779" s="17"/>
      <c r="AO779" s="17">
        <v>0.44389038174772799</v>
      </c>
      <c r="AP779" s="17">
        <v>0.42132455944230002</v>
      </c>
      <c r="AQ779" s="17">
        <v>0.37163112106901602</v>
      </c>
      <c r="AR779" s="17"/>
      <c r="AS779" s="17">
        <v>0.35516251689777001</v>
      </c>
      <c r="AT779" s="17">
        <v>0.35529541697170303</v>
      </c>
      <c r="AU779" s="17">
        <v>0.49575367384136299</v>
      </c>
      <c r="AV779" s="17">
        <v>0.34867241543847499</v>
      </c>
      <c r="AW779" s="17">
        <v>0.49434418385869899</v>
      </c>
      <c r="AX779" s="17">
        <v>0.41846205485945798</v>
      </c>
      <c r="AY779" s="17">
        <v>0.39764112938783502</v>
      </c>
      <c r="AZ779" s="17">
        <v>0.42038822361142902</v>
      </c>
      <c r="BA779" s="17">
        <v>0.43317281025107801</v>
      </c>
      <c r="BB779" s="17">
        <v>0.39413772064182201</v>
      </c>
      <c r="BC779" s="17">
        <v>0.31984776078342197</v>
      </c>
      <c r="BD779" s="17">
        <v>0.427163641426757</v>
      </c>
      <c r="BE779" s="17">
        <v>0.25430294610792298</v>
      </c>
      <c r="BF779" s="17">
        <v>0.30819132622386403</v>
      </c>
      <c r="BG779" s="17">
        <v>0.38259059343725998</v>
      </c>
    </row>
    <row r="780" spans="2:59" x14ac:dyDescent="0.35">
      <c r="B780" t="s">
        <v>366</v>
      </c>
      <c r="C780" s="17">
        <v>0.36840553655027802</v>
      </c>
      <c r="D780" s="17">
        <v>0.34111110472685202</v>
      </c>
      <c r="E780" s="17">
        <v>0.39465253857760502</v>
      </c>
      <c r="F780" s="17"/>
      <c r="G780" s="17">
        <v>0.235069535551575</v>
      </c>
      <c r="H780" s="17">
        <v>0.30620593372649701</v>
      </c>
      <c r="I780" s="17">
        <v>0.32576355334544699</v>
      </c>
      <c r="J780" s="17">
        <v>0.332308625827125</v>
      </c>
      <c r="K780" s="17">
        <v>0.396816711412733</v>
      </c>
      <c r="L780" s="17">
        <v>0.45684658983368998</v>
      </c>
      <c r="M780" s="17"/>
      <c r="N780" s="17">
        <v>0.34762238530210299</v>
      </c>
      <c r="O780" s="17">
        <v>0.30516842442916697</v>
      </c>
      <c r="P780" s="17">
        <v>0.37910755380803401</v>
      </c>
      <c r="Q780" s="17">
        <v>0.42746070634962102</v>
      </c>
      <c r="R780" s="17">
        <v>0.40696919842501</v>
      </c>
      <c r="S780" s="17"/>
      <c r="T780" s="17">
        <v>0.39288929344905998</v>
      </c>
      <c r="U780" s="17">
        <v>0.36164885305118999</v>
      </c>
      <c r="V780" s="17"/>
      <c r="W780" s="17">
        <v>0.36060540744522801</v>
      </c>
      <c r="X780" s="17">
        <v>0.37399885423884499</v>
      </c>
      <c r="Y780" s="17"/>
      <c r="Z780" s="17">
        <v>0.38497146944043198</v>
      </c>
      <c r="AA780" s="17">
        <v>0.36488508334643499</v>
      </c>
      <c r="AB780" s="17">
        <v>0.34827084691370302</v>
      </c>
      <c r="AC780" s="17"/>
      <c r="AD780" s="17">
        <v>0.36749922580939298</v>
      </c>
      <c r="AE780" s="17">
        <v>0.37064301002694</v>
      </c>
      <c r="AF780" s="17"/>
      <c r="AG780" s="17">
        <v>0.386287724383725</v>
      </c>
      <c r="AH780" s="17">
        <v>0.37769145859901199</v>
      </c>
      <c r="AI780" s="17">
        <v>0.36099312912013798</v>
      </c>
      <c r="AJ780" s="17"/>
      <c r="AK780" s="17">
        <v>0.46744657372314602</v>
      </c>
      <c r="AL780" s="17">
        <v>0.30703493458103598</v>
      </c>
      <c r="AM780" s="17">
        <v>0.38227839826639498</v>
      </c>
      <c r="AN780" s="17"/>
      <c r="AO780" s="17">
        <v>0.39884370872015801</v>
      </c>
      <c r="AP780" s="17">
        <v>0.424835783546475</v>
      </c>
      <c r="AQ780" s="17">
        <v>0.29165275895705001</v>
      </c>
      <c r="AR780" s="17"/>
      <c r="AS780" s="17">
        <v>0.25065786334259699</v>
      </c>
      <c r="AT780" s="17">
        <v>0.403848621582796</v>
      </c>
      <c r="AU780" s="17">
        <v>0.51804339062601001</v>
      </c>
      <c r="AV780" s="17">
        <v>0.34112693830931701</v>
      </c>
      <c r="AW780" s="17">
        <v>0.30307824476561901</v>
      </c>
      <c r="AX780" s="17">
        <v>0.37239235966871698</v>
      </c>
      <c r="AY780" s="17">
        <v>0.41005274020383897</v>
      </c>
      <c r="AZ780" s="17">
        <v>0.40989865135131898</v>
      </c>
      <c r="BA780" s="17">
        <v>0.40097523317147699</v>
      </c>
      <c r="BB780" s="17">
        <v>0.34493647486456802</v>
      </c>
      <c r="BC780" s="17">
        <v>0.36292911140815998</v>
      </c>
      <c r="BD780" s="17">
        <v>0.38745789481173798</v>
      </c>
      <c r="BE780" s="17">
        <v>0.26195923402320898</v>
      </c>
      <c r="BF780" s="17">
        <v>0.50285420809150305</v>
      </c>
      <c r="BG780" s="17">
        <v>7.9938178521323996E-2</v>
      </c>
    </row>
    <row r="781" spans="2:59" x14ac:dyDescent="0.35">
      <c r="B781" t="s">
        <v>367</v>
      </c>
      <c r="C781" s="17">
        <v>0.35224160023246698</v>
      </c>
      <c r="D781" s="17">
        <v>0.35803965603440302</v>
      </c>
      <c r="E781" s="17">
        <v>0.348729701709111</v>
      </c>
      <c r="F781" s="17"/>
      <c r="G781" s="17">
        <v>0.28183596271111</v>
      </c>
      <c r="H781" s="17">
        <v>0.29687130166315101</v>
      </c>
      <c r="I781" s="17">
        <v>0.27704729963130298</v>
      </c>
      <c r="J781" s="17">
        <v>0.36854464272721499</v>
      </c>
      <c r="K781" s="17">
        <v>0.37449651299561698</v>
      </c>
      <c r="L781" s="17">
        <v>0.40776650110919999</v>
      </c>
      <c r="M781" s="17"/>
      <c r="N781" s="17">
        <v>0.357092522148581</v>
      </c>
      <c r="O781" s="17">
        <v>0.288210108762604</v>
      </c>
      <c r="P781" s="17">
        <v>0.39298464592369797</v>
      </c>
      <c r="Q781" s="17">
        <v>0.345820907675708</v>
      </c>
      <c r="R781" s="17">
        <v>0.38577995009763999</v>
      </c>
      <c r="S781" s="17"/>
      <c r="T781" s="17">
        <v>0.330627746506232</v>
      </c>
      <c r="U781" s="17">
        <v>0.35820628814484401</v>
      </c>
      <c r="V781" s="17"/>
      <c r="W781" s="17">
        <v>0.282407141662468</v>
      </c>
      <c r="X781" s="17">
        <v>0.40367880212942597</v>
      </c>
      <c r="Y781" s="17"/>
      <c r="Z781" s="17">
        <v>0.37654826719962697</v>
      </c>
      <c r="AA781" s="17">
        <v>0.36316718292401901</v>
      </c>
      <c r="AB781" s="17">
        <v>0.27718198239069303</v>
      </c>
      <c r="AC781" s="17"/>
      <c r="AD781" s="17">
        <v>0.36304217429531799</v>
      </c>
      <c r="AE781" s="17">
        <v>0.32557745855548798</v>
      </c>
      <c r="AF781" s="17"/>
      <c r="AG781" s="17">
        <v>0.267342109353985</v>
      </c>
      <c r="AH781" s="17">
        <v>0.316262752066993</v>
      </c>
      <c r="AI781" s="17">
        <v>0.39984130113229399</v>
      </c>
      <c r="AJ781" s="17"/>
      <c r="AK781" s="17">
        <v>0.34455671658426201</v>
      </c>
      <c r="AL781" s="17">
        <v>0.36511336566084701</v>
      </c>
      <c r="AM781" s="17">
        <v>0.31099746224463198</v>
      </c>
      <c r="AN781" s="17"/>
      <c r="AO781" s="17">
        <v>0.40234748471565701</v>
      </c>
      <c r="AP781" s="17">
        <v>0.362428320825401</v>
      </c>
      <c r="AQ781" s="17">
        <v>0.33776299595127401</v>
      </c>
      <c r="AR781" s="17"/>
      <c r="AS781" s="17">
        <v>0.36654288627808801</v>
      </c>
      <c r="AT781" s="17">
        <v>0.32349813765548202</v>
      </c>
      <c r="AU781" s="17">
        <v>0.443646335635764</v>
      </c>
      <c r="AV781" s="17">
        <v>0.33947664996896798</v>
      </c>
      <c r="AW781" s="17">
        <v>0.39690907013545701</v>
      </c>
      <c r="AX781" s="17">
        <v>0.29200043873267401</v>
      </c>
      <c r="AY781" s="17">
        <v>0.32436396550852398</v>
      </c>
      <c r="AZ781" s="17">
        <v>0.27562017717291798</v>
      </c>
      <c r="BA781" s="17">
        <v>0.435610216380175</v>
      </c>
      <c r="BB781" s="17">
        <v>0.31210402268942899</v>
      </c>
      <c r="BC781" s="17">
        <v>0.29341561382673997</v>
      </c>
      <c r="BD781" s="17">
        <v>0.44901814803694401</v>
      </c>
      <c r="BE781" s="17">
        <v>0.43146776261152803</v>
      </c>
      <c r="BF781" s="17">
        <v>0.31683324579976901</v>
      </c>
      <c r="BG781" s="17">
        <v>0.11654994486263701</v>
      </c>
    </row>
    <row r="782" spans="2:59" x14ac:dyDescent="0.35">
      <c r="B782" t="s">
        <v>368</v>
      </c>
      <c r="C782" s="17">
        <v>0.33910028148895799</v>
      </c>
      <c r="D782" s="17">
        <v>0.31892651953907802</v>
      </c>
      <c r="E782" s="17">
        <v>0.358094912365573</v>
      </c>
      <c r="F782" s="17"/>
      <c r="G782" s="17">
        <v>0.202340899757397</v>
      </c>
      <c r="H782" s="17">
        <v>0.30453255404973401</v>
      </c>
      <c r="I782" s="17">
        <v>0.29706850997539502</v>
      </c>
      <c r="J782" s="17">
        <v>0.24708986460473201</v>
      </c>
      <c r="K782" s="17">
        <v>0.40639682397001797</v>
      </c>
      <c r="L782" s="17">
        <v>0.42369075692738201</v>
      </c>
      <c r="M782" s="17"/>
      <c r="N782" s="17">
        <v>0.36493289002465501</v>
      </c>
      <c r="O782" s="17">
        <v>0.35361899747444803</v>
      </c>
      <c r="P782" s="17">
        <v>0.32851964029315101</v>
      </c>
      <c r="Q782" s="17">
        <v>0.31755068412402598</v>
      </c>
      <c r="R782" s="17">
        <v>0.307289870610784</v>
      </c>
      <c r="S782" s="17"/>
      <c r="T782" s="17">
        <v>0.33756243902536398</v>
      </c>
      <c r="U782" s="17">
        <v>0.33952467366214101</v>
      </c>
      <c r="V782" s="17"/>
      <c r="W782" s="17">
        <v>0.327158612419366</v>
      </c>
      <c r="X782" s="17">
        <v>0.356999132131682</v>
      </c>
      <c r="Y782" s="17"/>
      <c r="Z782" s="17">
        <v>0.30472230905498099</v>
      </c>
      <c r="AA782" s="17">
        <v>0.26826667598753301</v>
      </c>
      <c r="AB782" s="17">
        <v>0.42438084541326099</v>
      </c>
      <c r="AC782" s="17"/>
      <c r="AD782" s="17">
        <v>0.34606972478544001</v>
      </c>
      <c r="AE782" s="17">
        <v>0.32189432351064401</v>
      </c>
      <c r="AF782" s="17"/>
      <c r="AG782" s="17">
        <v>0.32027929130930699</v>
      </c>
      <c r="AH782" s="17">
        <v>0.351445140102354</v>
      </c>
      <c r="AI782" s="17">
        <v>0.33613349977520002</v>
      </c>
      <c r="AJ782" s="17"/>
      <c r="AK782" s="17">
        <v>0.36504589278346899</v>
      </c>
      <c r="AL782" s="17">
        <v>0.34341199544305101</v>
      </c>
      <c r="AM782" s="17">
        <v>0.290690322900582</v>
      </c>
      <c r="AN782" s="17"/>
      <c r="AO782" s="17">
        <v>0.40487048381749702</v>
      </c>
      <c r="AP782" s="17">
        <v>0.34884920044540302</v>
      </c>
      <c r="AQ782" s="17">
        <v>0.31561699813432997</v>
      </c>
      <c r="AR782" s="17"/>
      <c r="AS782" s="17">
        <v>0.25812347408684599</v>
      </c>
      <c r="AT782" s="17">
        <v>0.25469475724236601</v>
      </c>
      <c r="AU782" s="17">
        <v>0.39982945041222701</v>
      </c>
      <c r="AV782" s="17">
        <v>0.31502933333441302</v>
      </c>
      <c r="AW782" s="17">
        <v>0.44172978630349702</v>
      </c>
      <c r="AX782" s="17">
        <v>0.26994082619783699</v>
      </c>
      <c r="AY782" s="17">
        <v>0.36709670005567702</v>
      </c>
      <c r="AZ782" s="17">
        <v>0.40362413527976898</v>
      </c>
      <c r="BA782" s="17">
        <v>0.38666619609984199</v>
      </c>
      <c r="BB782" s="17">
        <v>0.41263405091974398</v>
      </c>
      <c r="BC782" s="17">
        <v>0.358680924804547</v>
      </c>
      <c r="BD782" s="17">
        <v>0.34122739482974601</v>
      </c>
      <c r="BE782" s="17">
        <v>0.26979742980467097</v>
      </c>
      <c r="BF782" s="17">
        <v>0.324450171158776</v>
      </c>
      <c r="BG782" s="17">
        <v>0.19908199219390799</v>
      </c>
    </row>
    <row r="783" spans="2:59" x14ac:dyDescent="0.35">
      <c r="B783" t="s">
        <v>369</v>
      </c>
      <c r="C783" s="17">
        <v>0.31426169114882102</v>
      </c>
      <c r="D783" s="17">
        <v>0.29133808128098798</v>
      </c>
      <c r="E783" s="17">
        <v>0.33900877847185601</v>
      </c>
      <c r="F783" s="17"/>
      <c r="G783" s="17">
        <v>0.17532322464460401</v>
      </c>
      <c r="H783" s="17">
        <v>0.28900058577186299</v>
      </c>
      <c r="I783" s="17">
        <v>0.263842415974887</v>
      </c>
      <c r="J783" s="17">
        <v>0.22910373374328</v>
      </c>
      <c r="K783" s="17">
        <v>0.41514968561334498</v>
      </c>
      <c r="L783" s="17">
        <v>0.37459389318847602</v>
      </c>
      <c r="M783" s="17"/>
      <c r="N783" s="17">
        <v>0.40224734291234798</v>
      </c>
      <c r="O783" s="17">
        <v>0.34034436625799602</v>
      </c>
      <c r="P783" s="17">
        <v>0.20764455139124099</v>
      </c>
      <c r="Q783" s="17">
        <v>0.26088434443427999</v>
      </c>
      <c r="R783" s="17">
        <v>0.36967650114199702</v>
      </c>
      <c r="S783" s="17"/>
      <c r="T783" s="17">
        <v>0.34499551875193002</v>
      </c>
      <c r="U783" s="17">
        <v>0.30578020088210101</v>
      </c>
      <c r="V783" s="17"/>
      <c r="W783" s="17">
        <v>0.33981170646229902</v>
      </c>
      <c r="X783" s="17">
        <v>0.296367402091266</v>
      </c>
      <c r="Y783" s="17"/>
      <c r="Z783" s="17">
        <v>0.337749276923969</v>
      </c>
      <c r="AA783" s="17">
        <v>0.34425118224982598</v>
      </c>
      <c r="AB783" s="17">
        <v>0.25938059352977499</v>
      </c>
      <c r="AC783" s="17"/>
      <c r="AD783" s="17">
        <v>0.32419036291530701</v>
      </c>
      <c r="AE783" s="17">
        <v>0.28975007638601202</v>
      </c>
      <c r="AF783" s="17"/>
      <c r="AG783" s="17">
        <v>0.32784166619819999</v>
      </c>
      <c r="AH783" s="17">
        <v>0.289915878585285</v>
      </c>
      <c r="AI783" s="17">
        <v>0.33429872554569301</v>
      </c>
      <c r="AJ783" s="17"/>
      <c r="AK783" s="17">
        <v>0.297818365318893</v>
      </c>
      <c r="AL783" s="17">
        <v>0.34834556542228101</v>
      </c>
      <c r="AM783" s="17">
        <v>0.23489447984990899</v>
      </c>
      <c r="AN783" s="17"/>
      <c r="AO783" s="17">
        <v>0.34985730457666198</v>
      </c>
      <c r="AP783" s="17">
        <v>0.32381826630291799</v>
      </c>
      <c r="AQ783" s="17">
        <v>0.30431810746361498</v>
      </c>
      <c r="AR783" s="17"/>
      <c r="AS783" s="17">
        <v>0.145851395082883</v>
      </c>
      <c r="AT783" s="17">
        <v>0.41266539484331899</v>
      </c>
      <c r="AU783" s="17">
        <v>0.219028641097058</v>
      </c>
      <c r="AV783" s="17">
        <v>0.38640170899090198</v>
      </c>
      <c r="AW783" s="17">
        <v>0.19732659422488499</v>
      </c>
      <c r="AX783" s="17">
        <v>0.289828723201278</v>
      </c>
      <c r="AY783" s="17">
        <v>0.28219948930836902</v>
      </c>
      <c r="AZ783" s="17">
        <v>0.40156854710847301</v>
      </c>
      <c r="BA783" s="17">
        <v>0.25587279533777002</v>
      </c>
      <c r="BB783" s="17">
        <v>0.26609550939801802</v>
      </c>
      <c r="BC783" s="17">
        <v>0.39835113541192202</v>
      </c>
      <c r="BD783" s="17">
        <v>0.418767972339817</v>
      </c>
      <c r="BE783" s="17">
        <v>0.36230499778703901</v>
      </c>
      <c r="BF783" s="17">
        <v>0.132170169646533</v>
      </c>
      <c r="BG783" s="17">
        <v>0.348332207183083</v>
      </c>
    </row>
    <row r="784" spans="2:59" x14ac:dyDescent="0.35">
      <c r="B784" t="s">
        <v>370</v>
      </c>
      <c r="C784" s="17">
        <v>0.27596423953478999</v>
      </c>
      <c r="D784" s="17">
        <v>0.27226643862321898</v>
      </c>
      <c r="E784" s="17">
        <v>0.27820790135874701</v>
      </c>
      <c r="F784" s="17"/>
      <c r="G784" s="17">
        <v>0.26401209525313002</v>
      </c>
      <c r="H784" s="17">
        <v>0.21608246722112001</v>
      </c>
      <c r="I784" s="17">
        <v>0.27758543566105798</v>
      </c>
      <c r="J784" s="17">
        <v>0.217882079523887</v>
      </c>
      <c r="K784" s="17">
        <v>0.26685713502874497</v>
      </c>
      <c r="L784" s="17">
        <v>0.34375924238600902</v>
      </c>
      <c r="M784" s="17"/>
      <c r="N784" s="17">
        <v>0.30084505420818702</v>
      </c>
      <c r="O784" s="17">
        <v>0.25169107600616802</v>
      </c>
      <c r="P784" s="17">
        <v>0.26106055258598099</v>
      </c>
      <c r="Q784" s="17">
        <v>0.28141844278128297</v>
      </c>
      <c r="R784" s="17">
        <v>0.27854959201252399</v>
      </c>
      <c r="S784" s="17"/>
      <c r="T784" s="17">
        <v>0.34701843233406698</v>
      </c>
      <c r="U784" s="17">
        <v>0.25635570094274901</v>
      </c>
      <c r="V784" s="17"/>
      <c r="W784" s="17">
        <v>0.25406491785965302</v>
      </c>
      <c r="X784" s="17">
        <v>0.27751155799113197</v>
      </c>
      <c r="Y784" s="17"/>
      <c r="Z784" s="17">
        <v>0.30477531835133098</v>
      </c>
      <c r="AA784" s="17">
        <v>0.28801372616673598</v>
      </c>
      <c r="AB784" s="17">
        <v>0.239903923039226</v>
      </c>
      <c r="AC784" s="17"/>
      <c r="AD784" s="17">
        <v>0.289773568612821</v>
      </c>
      <c r="AE784" s="17">
        <v>0.24187217138564099</v>
      </c>
      <c r="AF784" s="17"/>
      <c r="AG784" s="17">
        <v>0.20178067502128699</v>
      </c>
      <c r="AH784" s="17">
        <v>0.25443180712247199</v>
      </c>
      <c r="AI784" s="17">
        <v>0.29916111257378702</v>
      </c>
      <c r="AJ784" s="17"/>
      <c r="AK784" s="17">
        <v>0.27896381819038801</v>
      </c>
      <c r="AL784" s="17">
        <v>0.29250138414101001</v>
      </c>
      <c r="AM784" s="17">
        <v>0.152192340238373</v>
      </c>
      <c r="AN784" s="17"/>
      <c r="AO784" s="17">
        <v>0.32965169928163102</v>
      </c>
      <c r="AP784" s="17">
        <v>0.29274642638062098</v>
      </c>
      <c r="AQ784" s="17">
        <v>0.23790570048585999</v>
      </c>
      <c r="AR784" s="17"/>
      <c r="AS784" s="17">
        <v>0.25354100353054498</v>
      </c>
      <c r="AT784" s="17">
        <v>0.394669078932884</v>
      </c>
      <c r="AU784" s="17">
        <v>0.21967703983048301</v>
      </c>
      <c r="AV784" s="17">
        <v>0.29358727604421703</v>
      </c>
      <c r="AW784" s="17">
        <v>0.33217040191441799</v>
      </c>
      <c r="AX784" s="17">
        <v>0.23549244543058501</v>
      </c>
      <c r="AY784" s="17">
        <v>0.32644399772092503</v>
      </c>
      <c r="AZ784" s="17">
        <v>0.23892548602736599</v>
      </c>
      <c r="BA784" s="17">
        <v>8.9329139215699002E-2</v>
      </c>
      <c r="BB784" s="17">
        <v>0.28604478117084498</v>
      </c>
      <c r="BC784" s="17">
        <v>0.16509461256826199</v>
      </c>
      <c r="BD784" s="17">
        <v>0.39491306225096601</v>
      </c>
      <c r="BE784" s="17">
        <v>0.65608063527682303</v>
      </c>
      <c r="BF784" s="17">
        <v>0.132170169646533</v>
      </c>
      <c r="BG784" s="17">
        <v>0.26204520625577299</v>
      </c>
    </row>
    <row r="785" spans="2:59" x14ac:dyDescent="0.35">
      <c r="B785" t="s">
        <v>371</v>
      </c>
      <c r="C785" s="17">
        <v>0.26116773047494501</v>
      </c>
      <c r="D785" s="17">
        <v>0.27885890643747102</v>
      </c>
      <c r="E785" s="17">
        <v>0.24527465588037101</v>
      </c>
      <c r="F785" s="17"/>
      <c r="G785" s="17">
        <v>0.244711748201181</v>
      </c>
      <c r="H785" s="17">
        <v>0.23459617595063401</v>
      </c>
      <c r="I785" s="17">
        <v>0.25279746875207898</v>
      </c>
      <c r="J785" s="17">
        <v>0.240178860900331</v>
      </c>
      <c r="K785" s="17">
        <v>0.30740988721652701</v>
      </c>
      <c r="L785" s="17">
        <v>0.26501329116094402</v>
      </c>
      <c r="M785" s="17"/>
      <c r="N785" s="17">
        <v>0.27204581986388698</v>
      </c>
      <c r="O785" s="17">
        <v>0.23911882710453999</v>
      </c>
      <c r="P785" s="17">
        <v>0.28180729108876901</v>
      </c>
      <c r="Q785" s="17">
        <v>0.25023872449262302</v>
      </c>
      <c r="R785" s="17">
        <v>0.25032302544902402</v>
      </c>
      <c r="S785" s="17"/>
      <c r="T785" s="17">
        <v>0.28727276789713302</v>
      </c>
      <c r="U785" s="17">
        <v>0.25396362873832101</v>
      </c>
      <c r="V785" s="17"/>
      <c r="W785" s="17">
        <v>0.25005874066612699</v>
      </c>
      <c r="X785" s="17">
        <v>0.27375767494790798</v>
      </c>
      <c r="Y785" s="17"/>
      <c r="Z785" s="17">
        <v>0.30602671616198301</v>
      </c>
      <c r="AA785" s="17">
        <v>0.216324194083474</v>
      </c>
      <c r="AB785" s="17">
        <v>0.23157203533121501</v>
      </c>
      <c r="AC785" s="17"/>
      <c r="AD785" s="17">
        <v>0.26461878460974397</v>
      </c>
      <c r="AE785" s="17">
        <v>0.25264786885928098</v>
      </c>
      <c r="AF785" s="17"/>
      <c r="AG785" s="17">
        <v>0.26685782382834</v>
      </c>
      <c r="AH785" s="17">
        <v>0.247154943161077</v>
      </c>
      <c r="AI785" s="17">
        <v>0.26574258194164702</v>
      </c>
      <c r="AJ785" s="17"/>
      <c r="AK785" s="17">
        <v>0.31175553863194799</v>
      </c>
      <c r="AL785" s="17">
        <v>0.23151048254533099</v>
      </c>
      <c r="AM785" s="17">
        <v>0.24785230848600601</v>
      </c>
      <c r="AN785" s="17"/>
      <c r="AO785" s="17">
        <v>0.178650003573156</v>
      </c>
      <c r="AP785" s="17">
        <v>0.286064743656403</v>
      </c>
      <c r="AQ785" s="17">
        <v>0.241467312572437</v>
      </c>
      <c r="AR785" s="17"/>
      <c r="AS785" s="17">
        <v>0.301860055107465</v>
      </c>
      <c r="AT785" s="17">
        <v>0.20556315473421999</v>
      </c>
      <c r="AU785" s="17">
        <v>0.27830420330828798</v>
      </c>
      <c r="AV785" s="17">
        <v>0.22254188786072501</v>
      </c>
      <c r="AW785" s="17">
        <v>0.288931971257255</v>
      </c>
      <c r="AX785" s="17">
        <v>0.30083553762739701</v>
      </c>
      <c r="AY785" s="17">
        <v>0.25555155213340203</v>
      </c>
      <c r="AZ785" s="17">
        <v>0.39603009822561203</v>
      </c>
      <c r="BA785" s="17">
        <v>0.392950011268351</v>
      </c>
      <c r="BB785" s="17">
        <v>0.19342818448343199</v>
      </c>
      <c r="BC785" s="17">
        <v>0.13656147332817301</v>
      </c>
      <c r="BD785" s="17">
        <v>4.8849824162863799E-2</v>
      </c>
      <c r="BE785" s="17">
        <v>0.224027275307843</v>
      </c>
      <c r="BF785" s="17">
        <v>0.31925373831904302</v>
      </c>
      <c r="BG785" s="17">
        <v>0.17247131015735701</v>
      </c>
    </row>
    <row r="786" spans="2:59" x14ac:dyDescent="0.35">
      <c r="B786" t="s">
        <v>372</v>
      </c>
      <c r="C786" s="17">
        <v>0.23177474477136001</v>
      </c>
      <c r="D786" s="17">
        <v>0.27235003735074798</v>
      </c>
      <c r="E786" s="17">
        <v>0.192986580177964</v>
      </c>
      <c r="F786" s="17"/>
      <c r="G786" s="17">
        <v>0.15527808208691801</v>
      </c>
      <c r="H786" s="17">
        <v>0.17890262904922499</v>
      </c>
      <c r="I786" s="17">
        <v>0.182479921547333</v>
      </c>
      <c r="J786" s="17">
        <v>0.17671715809702301</v>
      </c>
      <c r="K786" s="17">
        <v>0.276404138838522</v>
      </c>
      <c r="L786" s="17">
        <v>0.30311996608804298</v>
      </c>
      <c r="M786" s="17"/>
      <c r="N786" s="17">
        <v>0.26017842175313699</v>
      </c>
      <c r="O786" s="17">
        <v>0.18869528147263101</v>
      </c>
      <c r="P786" s="17">
        <v>0.21392476924802301</v>
      </c>
      <c r="Q786" s="17">
        <v>0.25072300484061</v>
      </c>
      <c r="R786" s="17">
        <v>0.241356750562602</v>
      </c>
      <c r="S786" s="17"/>
      <c r="T786" s="17">
        <v>0.28116971830496301</v>
      </c>
      <c r="U786" s="17">
        <v>0.21814341343638</v>
      </c>
      <c r="V786" s="17"/>
      <c r="W786" s="17">
        <v>0.22844830470974301</v>
      </c>
      <c r="X786" s="17">
        <v>0.24698339326379301</v>
      </c>
      <c r="Y786" s="17"/>
      <c r="Z786" s="17">
        <v>0.26672095236221199</v>
      </c>
      <c r="AA786" s="17">
        <v>0.2143291736231</v>
      </c>
      <c r="AB786" s="17">
        <v>0.208882971750638</v>
      </c>
      <c r="AC786" s="17"/>
      <c r="AD786" s="17">
        <v>0.231398045622669</v>
      </c>
      <c r="AE786" s="17">
        <v>0.23270472862331601</v>
      </c>
      <c r="AF786" s="17"/>
      <c r="AG786" s="17">
        <v>0.27339006014660799</v>
      </c>
      <c r="AH786" s="17">
        <v>0.204115787022707</v>
      </c>
      <c r="AI786" s="17">
        <v>0.252684138042645</v>
      </c>
      <c r="AJ786" s="17"/>
      <c r="AK786" s="17">
        <v>0.28742456436236102</v>
      </c>
      <c r="AL786" s="17">
        <v>0.20675582339993101</v>
      </c>
      <c r="AM786" s="17">
        <v>0.21196226316648101</v>
      </c>
      <c r="AN786" s="17"/>
      <c r="AO786" s="17">
        <v>0.39286269935401902</v>
      </c>
      <c r="AP786" s="17">
        <v>0.21382055799309299</v>
      </c>
      <c r="AQ786" s="17">
        <v>0.22341925145757199</v>
      </c>
      <c r="AR786" s="17"/>
      <c r="AS786" s="17">
        <v>0.15586459911891301</v>
      </c>
      <c r="AT786" s="17">
        <v>0.23366703680884901</v>
      </c>
      <c r="AU786" s="17">
        <v>0.20049762148585101</v>
      </c>
      <c r="AV786" s="17">
        <v>0.24283928813171099</v>
      </c>
      <c r="AW786" s="17">
        <v>0.27379038137925599</v>
      </c>
      <c r="AX786" s="17">
        <v>0.18509702644317999</v>
      </c>
      <c r="AY786" s="17">
        <v>0.38526456442809698</v>
      </c>
      <c r="AZ786" s="17">
        <v>0.113314987806373</v>
      </c>
      <c r="BA786" s="17">
        <v>0.27504682979466</v>
      </c>
      <c r="BB786" s="17">
        <v>0.343902953141281</v>
      </c>
      <c r="BC786" s="17">
        <v>0.16838022052499799</v>
      </c>
      <c r="BD786" s="17">
        <v>0.348076305817347</v>
      </c>
      <c r="BE786" s="17">
        <v>0.35953889373862402</v>
      </c>
      <c r="BF786" s="17">
        <v>8.1323839948810803E-2</v>
      </c>
      <c r="BG786" s="17">
        <v>0.23603260713249499</v>
      </c>
    </row>
    <row r="787" spans="2:59" x14ac:dyDescent="0.35">
      <c r="B787" t="s">
        <v>373</v>
      </c>
      <c r="C787" s="17">
        <v>0.218217062247064</v>
      </c>
      <c r="D787" s="17">
        <v>0.23747498830155001</v>
      </c>
      <c r="E787" s="17">
        <v>0.200495968854072</v>
      </c>
      <c r="F787" s="17"/>
      <c r="G787" s="17">
        <v>0.24172603680928101</v>
      </c>
      <c r="H787" s="17">
        <v>0.19136667844071401</v>
      </c>
      <c r="I787" s="17">
        <v>0.239711117432612</v>
      </c>
      <c r="J787" s="17">
        <v>0.161986900037878</v>
      </c>
      <c r="K787" s="17">
        <v>0.20458393339113901</v>
      </c>
      <c r="L787" s="17">
        <v>0.25390720130197703</v>
      </c>
      <c r="M787" s="17"/>
      <c r="N787" s="17">
        <v>0.20199952638183599</v>
      </c>
      <c r="O787" s="17">
        <v>0.23357563968268999</v>
      </c>
      <c r="P787" s="17">
        <v>0.18266590216909001</v>
      </c>
      <c r="Q787" s="17">
        <v>0.24940347372521299</v>
      </c>
      <c r="R787" s="17">
        <v>0.249714551202667</v>
      </c>
      <c r="S787" s="17"/>
      <c r="T787" s="17">
        <v>0.25289752291550799</v>
      </c>
      <c r="U787" s="17">
        <v>0.20864643559413701</v>
      </c>
      <c r="V787" s="17"/>
      <c r="W787" s="17">
        <v>0.19663980319844099</v>
      </c>
      <c r="X787" s="17">
        <v>0.24308440946342599</v>
      </c>
      <c r="Y787" s="17"/>
      <c r="Z787" s="17">
        <v>0.247183316129894</v>
      </c>
      <c r="AA787" s="17">
        <v>0.220044454740805</v>
      </c>
      <c r="AB787" s="17">
        <v>0.193018138081746</v>
      </c>
      <c r="AC787" s="17"/>
      <c r="AD787" s="17">
        <v>0.220756505227021</v>
      </c>
      <c r="AE787" s="17">
        <v>0.21194775961517101</v>
      </c>
      <c r="AF787" s="17"/>
      <c r="AG787" s="17">
        <v>0.22686971594713301</v>
      </c>
      <c r="AH787" s="17">
        <v>0.210119977327028</v>
      </c>
      <c r="AI787" s="17">
        <v>0.22370039797521499</v>
      </c>
      <c r="AJ787" s="17"/>
      <c r="AK787" s="17">
        <v>0.25249018398892498</v>
      </c>
      <c r="AL787" s="17">
        <v>0.19547332071281101</v>
      </c>
      <c r="AM787" s="17">
        <v>0.260038185356746</v>
      </c>
      <c r="AN787" s="17"/>
      <c r="AO787" s="17">
        <v>0.18651993207385001</v>
      </c>
      <c r="AP787" s="17">
        <v>0.204068107573319</v>
      </c>
      <c r="AQ787" s="17">
        <v>0.25140033645276599</v>
      </c>
      <c r="AR787" s="17"/>
      <c r="AS787" s="17">
        <v>0.23609957544009899</v>
      </c>
      <c r="AT787" s="17">
        <v>0.25457328179531402</v>
      </c>
      <c r="AU787" s="17">
        <v>0.23700174345866701</v>
      </c>
      <c r="AV787" s="17">
        <v>0.21014853255876001</v>
      </c>
      <c r="AW787" s="17">
        <v>0.16112577221711499</v>
      </c>
      <c r="AX787" s="17">
        <v>0.22581368954515599</v>
      </c>
      <c r="AY787" s="17">
        <v>0.186332917349499</v>
      </c>
      <c r="AZ787" s="17">
        <v>0.203317662237681</v>
      </c>
      <c r="BA787" s="17">
        <v>0.20554170413070499</v>
      </c>
      <c r="BB787" s="17">
        <v>0.30988071905700998</v>
      </c>
      <c r="BC787" s="17">
        <v>0.18489912903848699</v>
      </c>
      <c r="BD787" s="17">
        <v>7.9983414418693902E-2</v>
      </c>
      <c r="BE787" s="17">
        <v>0.25534463381766598</v>
      </c>
      <c r="BF787" s="17">
        <v>5.08463296977225E-2</v>
      </c>
      <c r="BG787" s="17">
        <v>0.33065291692499299</v>
      </c>
    </row>
    <row r="788" spans="2:59" x14ac:dyDescent="0.35">
      <c r="B788" t="s">
        <v>374</v>
      </c>
      <c r="C788" s="17">
        <v>0.190205058044811</v>
      </c>
      <c r="D788" s="17">
        <v>0.23833623598630499</v>
      </c>
      <c r="E788" s="17">
        <v>0.14365460873307401</v>
      </c>
      <c r="F788" s="17"/>
      <c r="G788" s="17">
        <v>0.119674323867628</v>
      </c>
      <c r="H788" s="17">
        <v>0.122098990809738</v>
      </c>
      <c r="I788" s="17">
        <v>0.156493167240603</v>
      </c>
      <c r="J788" s="17">
        <v>0.13084366852979501</v>
      </c>
      <c r="K788" s="17">
        <v>0.252977410066966</v>
      </c>
      <c r="L788" s="17">
        <v>0.25104406082776798</v>
      </c>
      <c r="M788" s="17"/>
      <c r="N788" s="17">
        <v>0.188517661109705</v>
      </c>
      <c r="O788" s="17">
        <v>0.18505539572199201</v>
      </c>
      <c r="P788" s="17">
        <v>0.21883013195956799</v>
      </c>
      <c r="Q788" s="17">
        <v>0.16146703768698401</v>
      </c>
      <c r="R788" s="17">
        <v>0.197851894235516</v>
      </c>
      <c r="S788" s="17"/>
      <c r="T788" s="17">
        <v>0.210950636460222</v>
      </c>
      <c r="U788" s="17">
        <v>0.18447998456291301</v>
      </c>
      <c r="V788" s="17"/>
      <c r="W788" s="17">
        <v>0.217279273394652</v>
      </c>
      <c r="X788" s="17">
        <v>0.18399559578522501</v>
      </c>
      <c r="Y788" s="17"/>
      <c r="Z788" s="17">
        <v>0.16935883379970201</v>
      </c>
      <c r="AA788" s="17">
        <v>0.198489190629831</v>
      </c>
      <c r="AB788" s="17">
        <v>0.21630092663258099</v>
      </c>
      <c r="AC788" s="17"/>
      <c r="AD788" s="17">
        <v>0.21622429096016699</v>
      </c>
      <c r="AE788" s="17">
        <v>0.125969536049028</v>
      </c>
      <c r="AF788" s="17"/>
      <c r="AG788" s="17">
        <v>0.212651328805669</v>
      </c>
      <c r="AH788" s="17">
        <v>0.197412549553561</v>
      </c>
      <c r="AI788" s="17">
        <v>0.18520457397213799</v>
      </c>
      <c r="AJ788" s="17"/>
      <c r="AK788" s="17">
        <v>0.20841555681913601</v>
      </c>
      <c r="AL788" s="17">
        <v>0.199669841019678</v>
      </c>
      <c r="AM788" s="17">
        <v>0.10394898419401399</v>
      </c>
      <c r="AN788" s="17"/>
      <c r="AO788" s="17">
        <v>0.15588749794769799</v>
      </c>
      <c r="AP788" s="17">
        <v>0.205813819366061</v>
      </c>
      <c r="AQ788" s="17">
        <v>0.18912430180286599</v>
      </c>
      <c r="AR788" s="17"/>
      <c r="AS788" s="17">
        <v>0.13231278612470401</v>
      </c>
      <c r="AT788" s="17">
        <v>4.5791084752102799E-2</v>
      </c>
      <c r="AU788" s="17">
        <v>0.140659085232514</v>
      </c>
      <c r="AV788" s="17">
        <v>0.25830347180402502</v>
      </c>
      <c r="AW788" s="17">
        <v>0.25729636171342901</v>
      </c>
      <c r="AX788" s="17">
        <v>0.20827152604143301</v>
      </c>
      <c r="AY788" s="17">
        <v>0.227792284789784</v>
      </c>
      <c r="AZ788" s="17">
        <v>0.184994135233781</v>
      </c>
      <c r="BA788" s="17">
        <v>0.25691755581060799</v>
      </c>
      <c r="BB788" s="17">
        <v>0.22510873247407701</v>
      </c>
      <c r="BC788" s="17">
        <v>9.1968711717626203E-2</v>
      </c>
      <c r="BD788" s="17">
        <v>0.217563593341776</v>
      </c>
      <c r="BE788" s="17">
        <v>0.13325880148788399</v>
      </c>
      <c r="BF788" s="17">
        <v>0.477421190498104</v>
      </c>
      <c r="BG788" s="17">
        <v>0.36245420418820601</v>
      </c>
    </row>
    <row r="789" spans="2:59" x14ac:dyDescent="0.35">
      <c r="B789" t="s">
        <v>375</v>
      </c>
      <c r="C789" s="17">
        <v>0.16376312806644699</v>
      </c>
      <c r="D789" s="17">
        <v>0.19885687251565401</v>
      </c>
      <c r="E789" s="17">
        <v>0.129981532909304</v>
      </c>
      <c r="F789" s="17"/>
      <c r="G789" s="17">
        <v>0.128033536688479</v>
      </c>
      <c r="H789" s="17">
        <v>0.14508192017624699</v>
      </c>
      <c r="I789" s="17">
        <v>0.24026794635120199</v>
      </c>
      <c r="J789" s="17">
        <v>0.12824766486329101</v>
      </c>
      <c r="K789" s="17">
        <v>0.15311366535982901</v>
      </c>
      <c r="L789" s="17">
        <v>0.175423151988467</v>
      </c>
      <c r="M789" s="17"/>
      <c r="N789" s="17">
        <v>0.16834857184623001</v>
      </c>
      <c r="O789" s="17">
        <v>0.176563080018874</v>
      </c>
      <c r="P789" s="17">
        <v>0.15155133348886099</v>
      </c>
      <c r="Q789" s="17">
        <v>0.17398704779330099</v>
      </c>
      <c r="R789" s="17">
        <v>0.13337543400890101</v>
      </c>
      <c r="S789" s="17"/>
      <c r="T789" s="17">
        <v>0.16286506995569799</v>
      </c>
      <c r="U789" s="17">
        <v>0.16401096153592601</v>
      </c>
      <c r="V789" s="17"/>
      <c r="W789" s="17">
        <v>0.17564758615506701</v>
      </c>
      <c r="X789" s="17">
        <v>0.165956224906781</v>
      </c>
      <c r="Y789" s="17"/>
      <c r="Z789" s="17">
        <v>0.15093171083002099</v>
      </c>
      <c r="AA789" s="17">
        <v>0.17290356412626101</v>
      </c>
      <c r="AB789" s="17">
        <v>0.19176626747824299</v>
      </c>
      <c r="AC789" s="17"/>
      <c r="AD789" s="17">
        <v>0.164336931024678</v>
      </c>
      <c r="AE789" s="17">
        <v>0.16234654008844601</v>
      </c>
      <c r="AF789" s="17"/>
      <c r="AG789" s="17">
        <v>0.15279941852326201</v>
      </c>
      <c r="AH789" s="17">
        <v>0.16396366953055</v>
      </c>
      <c r="AI789" s="17">
        <v>0.172281454838356</v>
      </c>
      <c r="AJ789" s="17"/>
      <c r="AK789" s="17">
        <v>0.143494146988148</v>
      </c>
      <c r="AL789" s="17">
        <v>0.16002639003535199</v>
      </c>
      <c r="AM789" s="17">
        <v>0.23629033163227001</v>
      </c>
      <c r="AN789" s="17"/>
      <c r="AO789" s="17">
        <v>0.17355432510455901</v>
      </c>
      <c r="AP789" s="17">
        <v>0.14348034777989599</v>
      </c>
      <c r="AQ789" s="17">
        <v>0.19502261387995501</v>
      </c>
      <c r="AR789" s="17"/>
      <c r="AS789" s="17">
        <v>0.27537140288284701</v>
      </c>
      <c r="AT789" s="17">
        <v>0.11779283626605</v>
      </c>
      <c r="AU789" s="17">
        <v>0.16107747689736401</v>
      </c>
      <c r="AV789" s="17">
        <v>9.5109255771198303E-2</v>
      </c>
      <c r="AW789" s="17">
        <v>0.17471031510505</v>
      </c>
      <c r="AX789" s="17">
        <v>0.19712913415026001</v>
      </c>
      <c r="AY789" s="17">
        <v>0.147515445952697</v>
      </c>
      <c r="AZ789" s="17">
        <v>0.189182498683857</v>
      </c>
      <c r="BA789" s="17">
        <v>0.317787536165967</v>
      </c>
      <c r="BB789" s="17">
        <v>0.21584137949232399</v>
      </c>
      <c r="BC789" s="17">
        <v>0.123862840700283</v>
      </c>
      <c r="BD789" s="17">
        <v>7.2998127487479803E-2</v>
      </c>
      <c r="BE789" s="17">
        <v>9.2507567982367395E-2</v>
      </c>
      <c r="BF789" s="17">
        <v>0.18661838282860599</v>
      </c>
      <c r="BG789" s="17">
        <v>9.8204048122408696E-2</v>
      </c>
    </row>
    <row r="790" spans="2:59" x14ac:dyDescent="0.35">
      <c r="B790" t="s">
        <v>376</v>
      </c>
      <c r="C790" s="17">
        <v>0.12795997451586699</v>
      </c>
      <c r="D790" s="17">
        <v>0.146704058597699</v>
      </c>
      <c r="E790" s="17">
        <v>0.11017440399189</v>
      </c>
      <c r="F790" s="17"/>
      <c r="G790" s="17">
        <v>0.11319249271342301</v>
      </c>
      <c r="H790" s="17">
        <v>0.14208518457226499</v>
      </c>
      <c r="I790" s="17">
        <v>0.127171485220853</v>
      </c>
      <c r="J790" s="17">
        <v>8.0830966399838694E-2</v>
      </c>
      <c r="K790" s="17">
        <v>9.9726273328912499E-2</v>
      </c>
      <c r="L790" s="17">
        <v>0.17021940872393401</v>
      </c>
      <c r="M790" s="17"/>
      <c r="N790" s="17">
        <v>0.114836471353812</v>
      </c>
      <c r="O790" s="17">
        <v>0.139878634788631</v>
      </c>
      <c r="P790" s="17">
        <v>0.14259053020236001</v>
      </c>
      <c r="Q790" s="17">
        <v>0.13721879704651799</v>
      </c>
      <c r="R790" s="17">
        <v>8.9089824798825698E-2</v>
      </c>
      <c r="S790" s="17"/>
      <c r="T790" s="17">
        <v>0.188047083365423</v>
      </c>
      <c r="U790" s="17">
        <v>0.111377977784315</v>
      </c>
      <c r="V790" s="17"/>
      <c r="W790" s="17">
        <v>0.14515165004737601</v>
      </c>
      <c r="X790" s="17">
        <v>0.119115240014653</v>
      </c>
      <c r="Y790" s="17"/>
      <c r="Z790" s="17">
        <v>0.14331999151126301</v>
      </c>
      <c r="AA790" s="17">
        <v>0.10773883206264</v>
      </c>
      <c r="AB790" s="17">
        <v>0.127997778551455</v>
      </c>
      <c r="AC790" s="17"/>
      <c r="AD790" s="17">
        <v>0.137356052005674</v>
      </c>
      <c r="AE790" s="17">
        <v>0.104763212942072</v>
      </c>
      <c r="AF790" s="17"/>
      <c r="AG790" s="17">
        <v>0.15321283798645499</v>
      </c>
      <c r="AH790" s="17">
        <v>0.12865221739313501</v>
      </c>
      <c r="AI790" s="17">
        <v>0.123767417940692</v>
      </c>
      <c r="AJ790" s="17"/>
      <c r="AK790" s="17">
        <v>0.16613140061023901</v>
      </c>
      <c r="AL790" s="17">
        <v>0.113835322332972</v>
      </c>
      <c r="AM790" s="17">
        <v>9.1821925050207406E-2</v>
      </c>
      <c r="AN790" s="17"/>
      <c r="AO790" s="17">
        <v>0.218821763298924</v>
      </c>
      <c r="AP790" s="17">
        <v>0.123034096554446</v>
      </c>
      <c r="AQ790" s="17">
        <v>0.11792426983254101</v>
      </c>
      <c r="AR790" s="17"/>
      <c r="AS790" s="17">
        <v>0.159801005671627</v>
      </c>
      <c r="AT790" s="17">
        <v>9.9752198334792194E-2</v>
      </c>
      <c r="AU790" s="17">
        <v>0.154544097422361</v>
      </c>
      <c r="AV790" s="17">
        <v>0.12962747605809799</v>
      </c>
      <c r="AW790" s="17">
        <v>9.1022404127029902E-2</v>
      </c>
      <c r="AX790" s="17">
        <v>0.122556482990119</v>
      </c>
      <c r="AY790" s="17">
        <v>0.10693118312613401</v>
      </c>
      <c r="AZ790" s="17">
        <v>0.16684037547839001</v>
      </c>
      <c r="BA790" s="17">
        <v>0.166317474233728</v>
      </c>
      <c r="BB790" s="17">
        <v>7.4851058475405796E-2</v>
      </c>
      <c r="BC790" s="17">
        <v>0.15553464829504601</v>
      </c>
      <c r="BD790" s="17">
        <v>0.210333338684912</v>
      </c>
      <c r="BE790" s="17">
        <v>8.9741463933953006E-2</v>
      </c>
      <c r="BF790" s="17">
        <v>7.2825344684460794E-2</v>
      </c>
      <c r="BG790" s="17">
        <v>0.153347367261748</v>
      </c>
    </row>
    <row r="791" spans="2:59" x14ac:dyDescent="0.35">
      <c r="B791" t="s">
        <v>377</v>
      </c>
      <c r="C791" s="17">
        <v>7.1569102793964806E-2</v>
      </c>
      <c r="D791" s="17">
        <v>0.105205305217344</v>
      </c>
      <c r="E791" s="17">
        <v>3.8647143583295199E-2</v>
      </c>
      <c r="F791" s="17"/>
      <c r="G791" s="17">
        <v>6.9751911320033097E-2</v>
      </c>
      <c r="H791" s="17">
        <v>5.5766915969466903E-2</v>
      </c>
      <c r="I791" s="17">
        <v>7.9073715398179201E-2</v>
      </c>
      <c r="J791" s="17">
        <v>4.2493192270644103E-2</v>
      </c>
      <c r="K791" s="17">
        <v>3.7352939539971299E-2</v>
      </c>
      <c r="L791" s="17">
        <v>0.113197346905121</v>
      </c>
      <c r="M791" s="17"/>
      <c r="N791" s="17">
        <v>9.9185088775668104E-2</v>
      </c>
      <c r="O791" s="17">
        <v>6.0717640953385603E-2</v>
      </c>
      <c r="P791" s="17">
        <v>2.96000588653745E-2</v>
      </c>
      <c r="Q791" s="17">
        <v>6.2050492958891298E-2</v>
      </c>
      <c r="R791" s="17">
        <v>0.13080373105006601</v>
      </c>
      <c r="S791" s="17"/>
      <c r="T791" s="17">
        <v>0.120596088621232</v>
      </c>
      <c r="U791" s="17">
        <v>5.8039323539964001E-2</v>
      </c>
      <c r="V791" s="17"/>
      <c r="W791" s="17">
        <v>9.1568755834628507E-2</v>
      </c>
      <c r="X791" s="17">
        <v>6.2617474545631199E-2</v>
      </c>
      <c r="Y791" s="17"/>
      <c r="Z791" s="17">
        <v>8.2009978889951193E-2</v>
      </c>
      <c r="AA791" s="17">
        <v>0.117187224200166</v>
      </c>
      <c r="AB791" s="17">
        <v>3.1541390348952203E-2</v>
      </c>
      <c r="AC791" s="17"/>
      <c r="AD791" s="17">
        <v>6.8390941135410402E-2</v>
      </c>
      <c r="AE791" s="17">
        <v>7.9415255437601501E-2</v>
      </c>
      <c r="AF791" s="17"/>
      <c r="AG791" s="17">
        <v>3.7981415880474101E-2</v>
      </c>
      <c r="AH791" s="17">
        <v>6.2831962053148199E-2</v>
      </c>
      <c r="AI791" s="17">
        <v>8.3796647313635994E-2</v>
      </c>
      <c r="AJ791" s="17"/>
      <c r="AK791" s="17">
        <v>6.6624906846155504E-2</v>
      </c>
      <c r="AL791" s="17">
        <v>7.7687181958149595E-2</v>
      </c>
      <c r="AM791" s="17">
        <v>5.3631281666985497E-2</v>
      </c>
      <c r="AN791" s="17"/>
      <c r="AO791" s="17">
        <v>3.85230303914307E-2</v>
      </c>
      <c r="AP791" s="17">
        <v>7.2922992037994502E-2</v>
      </c>
      <c r="AQ791" s="17">
        <v>7.3480946106643005E-2</v>
      </c>
      <c r="AR791" s="17"/>
      <c r="AS791" s="17">
        <v>7.0865342888166399E-2</v>
      </c>
      <c r="AT791" s="17">
        <v>1.38459163532002E-2</v>
      </c>
      <c r="AU791" s="17">
        <v>4.9368333420142498E-2</v>
      </c>
      <c r="AV791" s="17">
        <v>6.2041080374541403E-2</v>
      </c>
      <c r="AW791" s="17">
        <v>4.5106461343806602E-2</v>
      </c>
      <c r="AX791" s="17">
        <v>9.4127257487582897E-2</v>
      </c>
      <c r="AY791" s="17">
        <v>8.3944758111838894E-2</v>
      </c>
      <c r="AZ791" s="17">
        <v>0.14924671505241599</v>
      </c>
      <c r="BA791" s="17">
        <v>4.21277527244482E-2</v>
      </c>
      <c r="BB791" s="17">
        <v>6.9401765579325495E-2</v>
      </c>
      <c r="BC791" s="17">
        <v>3.8695645750620802E-2</v>
      </c>
      <c r="BD791" s="17">
        <v>7.3280122801048106E-2</v>
      </c>
      <c r="BE791" s="17">
        <v>0.13325880148788399</v>
      </c>
      <c r="BF791" s="17">
        <v>0</v>
      </c>
      <c r="BG791" s="17">
        <v>0.17059619126220699</v>
      </c>
    </row>
    <row r="792" spans="2:59" x14ac:dyDescent="0.35">
      <c r="B792" t="s">
        <v>133</v>
      </c>
      <c r="C792" s="17">
        <v>1.4132259790444799E-2</v>
      </c>
      <c r="D792" s="17">
        <v>4.3665957285054496E-3</v>
      </c>
      <c r="E792" s="17">
        <v>2.3912718369154502E-2</v>
      </c>
      <c r="F792" s="17"/>
      <c r="G792" s="17">
        <v>4.26140191521183E-2</v>
      </c>
      <c r="H792" s="17">
        <v>0</v>
      </c>
      <c r="I792" s="17">
        <v>6.35277737654492E-2</v>
      </c>
      <c r="J792" s="17">
        <v>1.2374368502693999E-2</v>
      </c>
      <c r="K792" s="17">
        <v>0</v>
      </c>
      <c r="L792" s="17">
        <v>0</v>
      </c>
      <c r="M792" s="17"/>
      <c r="N792" s="17">
        <v>1.2114461142554199E-2</v>
      </c>
      <c r="O792" s="17">
        <v>0</v>
      </c>
      <c r="P792" s="17">
        <v>3.02932222032994E-2</v>
      </c>
      <c r="Q792" s="17">
        <v>1.45994403769756E-2</v>
      </c>
      <c r="R792" s="17">
        <v>1.01165440170126E-2</v>
      </c>
      <c r="S792" s="17"/>
      <c r="T792" s="17">
        <v>1.88344987139959E-3</v>
      </c>
      <c r="U792" s="17">
        <v>1.7512514389672499E-2</v>
      </c>
      <c r="V792" s="17"/>
      <c r="W792" s="17">
        <v>1.0754730810636399E-3</v>
      </c>
      <c r="X792" s="17">
        <v>2.0120411133375999E-2</v>
      </c>
      <c r="Y792" s="17"/>
      <c r="Z792" s="17">
        <v>1.4728339803558199E-2</v>
      </c>
      <c r="AA792" s="17">
        <v>7.0702430172002798E-3</v>
      </c>
      <c r="AB792" s="17">
        <v>1.52891962137011E-3</v>
      </c>
      <c r="AC792" s="17"/>
      <c r="AD792" s="17">
        <v>5.09653319649236E-3</v>
      </c>
      <c r="AE792" s="17">
        <v>3.6439397601227601E-2</v>
      </c>
      <c r="AF792" s="17"/>
      <c r="AG792" s="17">
        <v>6.2623106196985799E-3</v>
      </c>
      <c r="AH792" s="17">
        <v>1.12487698729129E-2</v>
      </c>
      <c r="AI792" s="17">
        <v>1.2801873774413299E-2</v>
      </c>
      <c r="AJ792" s="17"/>
      <c r="AK792" s="17">
        <v>1.39685048930624E-2</v>
      </c>
      <c r="AL792" s="17">
        <v>6.4706268087111104E-3</v>
      </c>
      <c r="AM792" s="17">
        <v>3.6078036968989702E-2</v>
      </c>
      <c r="AN792" s="17"/>
      <c r="AO792" s="17">
        <v>3.6004214952195697E-2</v>
      </c>
      <c r="AP792" s="17">
        <v>6.7360908569416697E-3</v>
      </c>
      <c r="AQ792" s="17">
        <v>1.48727694043894E-2</v>
      </c>
      <c r="AR792" s="17"/>
      <c r="AS792" s="17">
        <v>7.4782172013687406E-2</v>
      </c>
      <c r="AT792" s="17">
        <v>0</v>
      </c>
      <c r="AU792" s="17">
        <v>0</v>
      </c>
      <c r="AV792" s="17">
        <v>1.1883792771492201E-2</v>
      </c>
      <c r="AW792" s="17">
        <v>0</v>
      </c>
      <c r="AX792" s="17">
        <v>3.3477443774487997E-2</v>
      </c>
      <c r="AY792" s="17">
        <v>0</v>
      </c>
      <c r="AZ792" s="17">
        <v>0</v>
      </c>
      <c r="BA792" s="17">
        <v>0</v>
      </c>
      <c r="BB792" s="17">
        <v>0</v>
      </c>
      <c r="BC792" s="17">
        <v>0</v>
      </c>
      <c r="BD792" s="17">
        <v>1.424947371591E-2</v>
      </c>
      <c r="BE792" s="17">
        <v>0</v>
      </c>
      <c r="BF792" s="17">
        <v>0</v>
      </c>
      <c r="BG792" s="17">
        <v>0</v>
      </c>
    </row>
    <row r="793" spans="2:59" x14ac:dyDescent="0.35">
      <c r="B793" t="s">
        <v>378</v>
      </c>
      <c r="C793" s="17">
        <v>2.6318555852336799E-3</v>
      </c>
      <c r="D793" s="17">
        <v>5.3009961519558998E-3</v>
      </c>
      <c r="E793" s="17">
        <v>0</v>
      </c>
      <c r="F793" s="17"/>
      <c r="G793" s="17">
        <v>0</v>
      </c>
      <c r="H793" s="17">
        <v>0</v>
      </c>
      <c r="I793" s="17">
        <v>0</v>
      </c>
      <c r="J793" s="17">
        <v>0</v>
      </c>
      <c r="K793" s="17">
        <v>1.02713925417624E-2</v>
      </c>
      <c r="L793" s="17">
        <v>2.5372336406518201E-3</v>
      </c>
      <c r="M793" s="17"/>
      <c r="N793" s="17">
        <v>0</v>
      </c>
      <c r="O793" s="17">
        <v>0</v>
      </c>
      <c r="P793" s="17">
        <v>0</v>
      </c>
      <c r="Q793" s="17">
        <v>9.3351046403457403E-3</v>
      </c>
      <c r="R793" s="17">
        <v>7.4729899011524298E-3</v>
      </c>
      <c r="S793" s="17"/>
      <c r="T793" s="17">
        <v>3.4968875512963299E-3</v>
      </c>
      <c r="U793" s="17">
        <v>2.3931362075073699E-3</v>
      </c>
      <c r="V793" s="17"/>
      <c r="W793" s="17">
        <v>1.99676587417274E-3</v>
      </c>
      <c r="X793" s="17">
        <v>3.2989406974635199E-3</v>
      </c>
      <c r="Y793" s="17"/>
      <c r="Z793" s="17">
        <v>0</v>
      </c>
      <c r="AA793" s="17">
        <v>8.9772010774489906E-3</v>
      </c>
      <c r="AB793" s="17">
        <v>2.2587952705901602E-3</v>
      </c>
      <c r="AC793" s="17"/>
      <c r="AD793" s="17">
        <v>3.6979146962077001E-3</v>
      </c>
      <c r="AE793" s="17">
        <v>0</v>
      </c>
      <c r="AF793" s="17"/>
      <c r="AG793" s="17">
        <v>6.5840888658957398E-3</v>
      </c>
      <c r="AH793" s="17">
        <v>0</v>
      </c>
      <c r="AI793" s="17">
        <v>4.1087278564139003E-3</v>
      </c>
      <c r="AJ793" s="17"/>
      <c r="AK793" s="17">
        <v>0</v>
      </c>
      <c r="AL793" s="17">
        <v>0</v>
      </c>
      <c r="AM793" s="17">
        <v>2.5233250747726199E-2</v>
      </c>
      <c r="AN793" s="17"/>
      <c r="AO793" s="17">
        <v>0</v>
      </c>
      <c r="AP793" s="17">
        <v>3.5744393461344501E-3</v>
      </c>
      <c r="AQ793" s="17">
        <v>2.04079475019403E-3</v>
      </c>
      <c r="AR793" s="17"/>
      <c r="AS793" s="17">
        <v>0</v>
      </c>
      <c r="AT793" s="17">
        <v>0</v>
      </c>
      <c r="AU793" s="17">
        <v>0</v>
      </c>
      <c r="AV793" s="17">
        <v>0</v>
      </c>
      <c r="AW793" s="17">
        <v>2.1475836333065702E-2</v>
      </c>
      <c r="AX793" s="17">
        <v>0</v>
      </c>
      <c r="AY793" s="17">
        <v>0</v>
      </c>
      <c r="AZ793" s="17">
        <v>0</v>
      </c>
      <c r="BA793" s="17">
        <v>0</v>
      </c>
      <c r="BB793" s="17">
        <v>0</v>
      </c>
      <c r="BC793" s="17">
        <v>0</v>
      </c>
      <c r="BD793" s="17">
        <v>0</v>
      </c>
      <c r="BE793" s="17">
        <v>0</v>
      </c>
      <c r="BF793" s="17">
        <v>0</v>
      </c>
      <c r="BG793" s="17">
        <v>4.9631022801069298E-2</v>
      </c>
    </row>
    <row r="794" spans="2:59" x14ac:dyDescent="0.35">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row>
    <row r="795" spans="2:59" x14ac:dyDescent="0.35">
      <c r="B795" s="6" t="s">
        <v>385</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row>
    <row r="796" spans="2:59" x14ac:dyDescent="0.35">
      <c r="B796" s="24" t="s">
        <v>86</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row>
    <row r="797" spans="2:59" x14ac:dyDescent="0.35">
      <c r="B797" t="s">
        <v>380</v>
      </c>
      <c r="C797" s="17">
        <v>6.3477068204728496E-2</v>
      </c>
      <c r="D797" s="17">
        <v>7.6340837667045497E-2</v>
      </c>
      <c r="E797" s="17">
        <v>5.1754920204004101E-2</v>
      </c>
      <c r="F797" s="17"/>
      <c r="G797" s="17">
        <v>4.4442520365237E-2</v>
      </c>
      <c r="H797" s="17">
        <v>6.5377917619359294E-2</v>
      </c>
      <c r="I797" s="17">
        <v>4.2618854166035898E-2</v>
      </c>
      <c r="J797" s="17">
        <v>8.6579891840494305E-2</v>
      </c>
      <c r="K797" s="17">
        <v>8.2832884697673095E-2</v>
      </c>
      <c r="L797" s="17">
        <v>5.1743062782620197E-2</v>
      </c>
      <c r="M797" s="17"/>
      <c r="N797" s="17">
        <v>4.1720714131507602E-2</v>
      </c>
      <c r="O797" s="17">
        <v>6.8329531176868394E-2</v>
      </c>
      <c r="P797" s="17">
        <v>9.26131621761732E-2</v>
      </c>
      <c r="Q797" s="17">
        <v>6.3143344920554095E-2</v>
      </c>
      <c r="R797" s="17">
        <v>5.6077646503784703E-2</v>
      </c>
      <c r="S797" s="17"/>
      <c r="T797" s="17">
        <v>6.5195098090001194E-2</v>
      </c>
      <c r="U797" s="17">
        <v>6.3044410311860297E-2</v>
      </c>
      <c r="V797" s="17"/>
      <c r="W797" s="17">
        <v>6.0000396490463098E-2</v>
      </c>
      <c r="X797" s="17">
        <v>6.7151029805689905E-2</v>
      </c>
      <c r="Y797" s="17"/>
      <c r="Z797" s="17">
        <v>4.4811929074175999E-2</v>
      </c>
      <c r="AA797" s="17">
        <v>6.25953784904454E-2</v>
      </c>
      <c r="AB797" s="17">
        <v>8.7328069765019903E-2</v>
      </c>
      <c r="AC797" s="17"/>
      <c r="AD797" s="17">
        <v>6.7840370825598503E-2</v>
      </c>
      <c r="AE797" s="17">
        <v>5.5286161380951E-2</v>
      </c>
      <c r="AF797" s="17"/>
      <c r="AG797" s="17">
        <v>0.13831593168768599</v>
      </c>
      <c r="AH797" s="17">
        <v>4.9238337960226801E-2</v>
      </c>
      <c r="AI797" s="17">
        <v>6.0681849716712297E-2</v>
      </c>
      <c r="AJ797" s="17"/>
      <c r="AK797" s="17">
        <v>4.44089595608562E-2</v>
      </c>
      <c r="AL797" s="17">
        <v>6.6160377396592099E-2</v>
      </c>
      <c r="AM797" s="17">
        <v>9.93305600235104E-2</v>
      </c>
      <c r="AN797" s="17"/>
      <c r="AO797" s="17">
        <v>0.12622086324759199</v>
      </c>
      <c r="AP797" s="17">
        <v>3.4075412703415797E-2</v>
      </c>
      <c r="AQ797" s="17">
        <v>9.0885334932723799E-2</v>
      </c>
      <c r="AR797" s="17"/>
      <c r="AS797" s="17">
        <v>7.8979214501386202E-2</v>
      </c>
      <c r="AT797" s="17">
        <v>2.1337718636956701E-2</v>
      </c>
      <c r="AU797" s="17">
        <v>5.7230642810992299E-2</v>
      </c>
      <c r="AV797" s="17">
        <v>9.34697949461257E-2</v>
      </c>
      <c r="AW797" s="17">
        <v>6.4267681136948696E-2</v>
      </c>
      <c r="AX797" s="17">
        <v>6.8523447702861701E-2</v>
      </c>
      <c r="AY797" s="17">
        <v>4.0484474195293697E-2</v>
      </c>
      <c r="AZ797" s="17">
        <v>8.3862049055819302E-2</v>
      </c>
      <c r="BA797" s="17">
        <v>7.4367376157449705E-2</v>
      </c>
      <c r="BB797" s="17">
        <v>5.3821087172687403E-2</v>
      </c>
      <c r="BC797" s="17">
        <v>4.6309896367281903E-2</v>
      </c>
      <c r="BD797" s="17">
        <v>9.3805943884302301E-2</v>
      </c>
      <c r="BE797" s="17">
        <v>0.18260181440356499</v>
      </c>
      <c r="BF797" s="17">
        <v>0</v>
      </c>
      <c r="BG797" s="17">
        <v>9.99893631635487E-2</v>
      </c>
    </row>
    <row r="798" spans="2:59" x14ac:dyDescent="0.35">
      <c r="B798" t="s">
        <v>381</v>
      </c>
      <c r="C798" s="17">
        <v>0.12588726390293101</v>
      </c>
      <c r="D798" s="17">
        <v>0.116733323861292</v>
      </c>
      <c r="E798" s="17">
        <v>0.13493355342544</v>
      </c>
      <c r="F798" s="17"/>
      <c r="G798" s="17">
        <v>0.11413420517841801</v>
      </c>
      <c r="H798" s="17">
        <v>0.156607106134838</v>
      </c>
      <c r="I798" s="17">
        <v>0.13606003583162199</v>
      </c>
      <c r="J798" s="17">
        <v>0.16179318947328</v>
      </c>
      <c r="K798" s="17">
        <v>0.104873882238643</v>
      </c>
      <c r="L798" s="17">
        <v>9.8371770784164203E-2</v>
      </c>
      <c r="M798" s="17"/>
      <c r="N798" s="17">
        <v>0.132265746886155</v>
      </c>
      <c r="O798" s="17">
        <v>0.17634236863674799</v>
      </c>
      <c r="P798" s="17">
        <v>0.110395101819573</v>
      </c>
      <c r="Q798" s="17">
        <v>8.3209169088386895E-2</v>
      </c>
      <c r="R798" s="17">
        <v>0.137860266976503</v>
      </c>
      <c r="S798" s="17"/>
      <c r="T798" s="17">
        <v>0.120755042437967</v>
      </c>
      <c r="U798" s="17">
        <v>0.127179730433227</v>
      </c>
      <c r="V798" s="17"/>
      <c r="W798" s="17">
        <v>0.15423206087536001</v>
      </c>
      <c r="X798" s="17">
        <v>0.108387895346406</v>
      </c>
      <c r="Y798" s="17"/>
      <c r="Z798" s="17">
        <v>0.115954226691176</v>
      </c>
      <c r="AA798" s="17">
        <v>0.106225872143089</v>
      </c>
      <c r="AB798" s="17">
        <v>0.16454595742073799</v>
      </c>
      <c r="AC798" s="17"/>
      <c r="AD798" s="17">
        <v>0.141422301922493</v>
      </c>
      <c r="AE798" s="17">
        <v>9.6724480576043298E-2</v>
      </c>
      <c r="AF798" s="17"/>
      <c r="AG798" s="17">
        <v>0.149702772113432</v>
      </c>
      <c r="AH798" s="17">
        <v>0.150275912185523</v>
      </c>
      <c r="AI798" s="17">
        <v>0.10088152886112001</v>
      </c>
      <c r="AJ798" s="17"/>
      <c r="AK798" s="17">
        <v>0.105956781334532</v>
      </c>
      <c r="AL798" s="17">
        <v>0.143873513818077</v>
      </c>
      <c r="AM798" s="17">
        <v>0.117225384277342</v>
      </c>
      <c r="AN798" s="17"/>
      <c r="AO798" s="17">
        <v>0.149720390924412</v>
      </c>
      <c r="AP798" s="17">
        <v>0.124907040832267</v>
      </c>
      <c r="AQ798" s="17">
        <v>0.123705546259658</v>
      </c>
      <c r="AR798" s="17"/>
      <c r="AS798" s="17">
        <v>0.18427143341549401</v>
      </c>
      <c r="AT798" s="17">
        <v>0.18676700276894201</v>
      </c>
      <c r="AU798" s="17">
        <v>0.14464210000804401</v>
      </c>
      <c r="AV798" s="17">
        <v>0.129659081098878</v>
      </c>
      <c r="AW798" s="17">
        <v>9.5425859256360004E-2</v>
      </c>
      <c r="AX798" s="17">
        <v>0.104582183168531</v>
      </c>
      <c r="AY798" s="17">
        <v>7.7619062689987098E-2</v>
      </c>
      <c r="AZ798" s="17">
        <v>6.0162366907319798E-2</v>
      </c>
      <c r="BA798" s="17">
        <v>0.347423147831595</v>
      </c>
      <c r="BB798" s="17">
        <v>0.1191165280969</v>
      </c>
      <c r="BC798" s="17">
        <v>3.6520035783936103E-2</v>
      </c>
      <c r="BD798" s="17">
        <v>0.139122554299661</v>
      </c>
      <c r="BE798" s="17">
        <v>0.29279004968559302</v>
      </c>
      <c r="BF798" s="17">
        <v>6.7218967789105494E-2</v>
      </c>
      <c r="BG798" s="17">
        <v>0.15088848121844201</v>
      </c>
    </row>
    <row r="799" spans="2:59" x14ac:dyDescent="0.35">
      <c r="B799" t="s">
        <v>382</v>
      </c>
      <c r="C799" s="17">
        <v>0.34474142067867602</v>
      </c>
      <c r="D799" s="17">
        <v>0.40296796132600499</v>
      </c>
      <c r="E799" s="17">
        <v>0.28779901248108197</v>
      </c>
      <c r="F799" s="17"/>
      <c r="G799" s="17">
        <v>0.32896971443970502</v>
      </c>
      <c r="H799" s="17">
        <v>0.41108399214862801</v>
      </c>
      <c r="I799" s="17">
        <v>0.34233887689311399</v>
      </c>
      <c r="J799" s="17">
        <v>0.29948233591849999</v>
      </c>
      <c r="K799" s="17">
        <v>0.326054230129808</v>
      </c>
      <c r="L799" s="17">
        <v>0.36341568052765999</v>
      </c>
      <c r="M799" s="17"/>
      <c r="N799" s="17">
        <v>0.35059366455233398</v>
      </c>
      <c r="O799" s="17">
        <v>0.28664067809583799</v>
      </c>
      <c r="P799" s="17">
        <v>0.359873479800221</v>
      </c>
      <c r="Q799" s="17">
        <v>0.370496002369894</v>
      </c>
      <c r="R799" s="17">
        <v>0.35275960169078802</v>
      </c>
      <c r="S799" s="17"/>
      <c r="T799" s="17">
        <v>0.39645036519739402</v>
      </c>
      <c r="U799" s="17">
        <v>0.33171936374608901</v>
      </c>
      <c r="V799" s="17"/>
      <c r="W799" s="17">
        <v>0.405511511961335</v>
      </c>
      <c r="X799" s="17">
        <v>0.31726964528308799</v>
      </c>
      <c r="Y799" s="17"/>
      <c r="Z799" s="17">
        <v>0.30035370189947402</v>
      </c>
      <c r="AA799" s="17">
        <v>0.37993448720068301</v>
      </c>
      <c r="AB799" s="17">
        <v>0.41465938756654802</v>
      </c>
      <c r="AC799" s="17"/>
      <c r="AD799" s="17">
        <v>0.34884231769778401</v>
      </c>
      <c r="AE799" s="17">
        <v>0.33704310857518799</v>
      </c>
      <c r="AF799" s="17"/>
      <c r="AG799" s="17">
        <v>0.413860895369425</v>
      </c>
      <c r="AH799" s="17">
        <v>0.409050094938123</v>
      </c>
      <c r="AI799" s="17">
        <v>0.29103080898640099</v>
      </c>
      <c r="AJ799" s="17"/>
      <c r="AK799" s="17">
        <v>0.38912598247866298</v>
      </c>
      <c r="AL799" s="17">
        <v>0.34382836674447598</v>
      </c>
      <c r="AM799" s="17">
        <v>0.32080182352877101</v>
      </c>
      <c r="AN799" s="17"/>
      <c r="AO799" s="17">
        <v>0.43103763690300501</v>
      </c>
      <c r="AP799" s="17">
        <v>0.35684757246237397</v>
      </c>
      <c r="AQ799" s="17">
        <v>0.32874538095824601</v>
      </c>
      <c r="AR799" s="17"/>
      <c r="AS799" s="17">
        <v>0.32000315017374997</v>
      </c>
      <c r="AT799" s="17">
        <v>0.26975734004674101</v>
      </c>
      <c r="AU799" s="17">
        <v>0.322399813983553</v>
      </c>
      <c r="AV799" s="17">
        <v>0.194989470046291</v>
      </c>
      <c r="AW799" s="17">
        <v>0.38478245396051702</v>
      </c>
      <c r="AX799" s="17">
        <v>0.45602932779538902</v>
      </c>
      <c r="AY799" s="17">
        <v>0.37410145255522398</v>
      </c>
      <c r="AZ799" s="17">
        <v>0.46084139102675198</v>
      </c>
      <c r="BA799" s="17">
        <v>0.26920295439731701</v>
      </c>
      <c r="BB799" s="17">
        <v>0.39661666260724499</v>
      </c>
      <c r="BC799" s="17">
        <v>0.50945882037499501</v>
      </c>
      <c r="BD799" s="17">
        <v>0.29835621588454803</v>
      </c>
      <c r="BE799" s="17">
        <v>0.175017349086416</v>
      </c>
      <c r="BF799" s="17">
        <v>0.67949369439572804</v>
      </c>
      <c r="BG799" s="17">
        <v>0.35966352823908099</v>
      </c>
    </row>
    <row r="800" spans="2:59" x14ac:dyDescent="0.35">
      <c r="B800" t="s">
        <v>383</v>
      </c>
      <c r="C800" s="17">
        <v>0.17215713513349801</v>
      </c>
      <c r="D800" s="17">
        <v>0.18567770093737701</v>
      </c>
      <c r="E800" s="17">
        <v>0.16027087356059699</v>
      </c>
      <c r="F800" s="17"/>
      <c r="G800" s="17">
        <v>0.22004718881822899</v>
      </c>
      <c r="H800" s="17">
        <v>0.12861849723601201</v>
      </c>
      <c r="I800" s="17">
        <v>0.15353131383670299</v>
      </c>
      <c r="J800" s="17">
        <v>0.11682387143106999</v>
      </c>
      <c r="K800" s="17">
        <v>0.17785698874226499</v>
      </c>
      <c r="L800" s="17">
        <v>0.22202174952769699</v>
      </c>
      <c r="M800" s="17"/>
      <c r="N800" s="17">
        <v>0.197917851929443</v>
      </c>
      <c r="O800" s="17">
        <v>0.15895939286591601</v>
      </c>
      <c r="P800" s="17">
        <v>0.13818056329438999</v>
      </c>
      <c r="Q800" s="17">
        <v>0.17376244984397399</v>
      </c>
      <c r="R800" s="17">
        <v>0.190835526158428</v>
      </c>
      <c r="S800" s="17"/>
      <c r="T800" s="17">
        <v>0.17520436035737899</v>
      </c>
      <c r="U800" s="17">
        <v>0.17138974100621299</v>
      </c>
      <c r="V800" s="17"/>
      <c r="W800" s="17">
        <v>0.15822366482992101</v>
      </c>
      <c r="X800" s="17">
        <v>0.18800301455114399</v>
      </c>
      <c r="Y800" s="17"/>
      <c r="Z800" s="17">
        <v>0.24578297041445599</v>
      </c>
      <c r="AA800" s="17">
        <v>0.174514161566071</v>
      </c>
      <c r="AB800" s="17">
        <v>0.12862527223652001</v>
      </c>
      <c r="AC800" s="17"/>
      <c r="AD800" s="17">
        <v>0.191490565703235</v>
      </c>
      <c r="AE800" s="17">
        <v>0.135863909075043</v>
      </c>
      <c r="AF800" s="17"/>
      <c r="AG800" s="17">
        <v>0.14036278896461399</v>
      </c>
      <c r="AH800" s="17">
        <v>0.135848239240589</v>
      </c>
      <c r="AI800" s="17">
        <v>0.21358715621059499</v>
      </c>
      <c r="AJ800" s="17"/>
      <c r="AK800" s="17">
        <v>0.193579758425593</v>
      </c>
      <c r="AL800" s="17">
        <v>0.17149449065525901</v>
      </c>
      <c r="AM800" s="17">
        <v>0.138926192688161</v>
      </c>
      <c r="AN800" s="17"/>
      <c r="AO800" s="17">
        <v>0.109007478136326</v>
      </c>
      <c r="AP800" s="17">
        <v>0.20726133248818901</v>
      </c>
      <c r="AQ800" s="17">
        <v>0.147430733957366</v>
      </c>
      <c r="AR800" s="17"/>
      <c r="AS800" s="17">
        <v>8.5213939305118294E-2</v>
      </c>
      <c r="AT800" s="17">
        <v>0.17009217958508299</v>
      </c>
      <c r="AU800" s="17">
        <v>0.137538668846718</v>
      </c>
      <c r="AV800" s="17">
        <v>0.22596784147893101</v>
      </c>
      <c r="AW800" s="17">
        <v>0.192414839714699</v>
      </c>
      <c r="AX800" s="17">
        <v>0.107878316878428</v>
      </c>
      <c r="AY800" s="17">
        <v>0.14512277541468099</v>
      </c>
      <c r="AZ800" s="17">
        <v>0.20027902675357701</v>
      </c>
      <c r="BA800" s="17">
        <v>0.22778567409407899</v>
      </c>
      <c r="BB800" s="17">
        <v>0.22530597596362401</v>
      </c>
      <c r="BC800" s="17">
        <v>0.25161874164756498</v>
      </c>
      <c r="BD800" s="17">
        <v>0.14505523895709399</v>
      </c>
      <c r="BE800" s="17">
        <v>9.9515617624270206E-2</v>
      </c>
      <c r="BF800" s="17">
        <v>0.25328733781516599</v>
      </c>
      <c r="BG800" s="17">
        <v>0.19560292129829299</v>
      </c>
    </row>
    <row r="801" spans="2:59" x14ac:dyDescent="0.35">
      <c r="B801" t="s">
        <v>384</v>
      </c>
      <c r="C801" s="17">
        <v>5.2294379453242897E-2</v>
      </c>
      <c r="D801" s="17">
        <v>5.4481047388480398E-2</v>
      </c>
      <c r="E801" s="17">
        <v>5.0472762975546398E-2</v>
      </c>
      <c r="F801" s="17"/>
      <c r="G801" s="17">
        <v>9.1124525832155606E-2</v>
      </c>
      <c r="H801" s="17">
        <v>3.6137114533166897E-2</v>
      </c>
      <c r="I801" s="17">
        <v>2.77722505617044E-2</v>
      </c>
      <c r="J801" s="17">
        <v>6.4401245560630802E-2</v>
      </c>
      <c r="K801" s="17">
        <v>4.1532156308042599E-2</v>
      </c>
      <c r="L801" s="17">
        <v>5.9559014759185201E-2</v>
      </c>
      <c r="M801" s="17"/>
      <c r="N801" s="17">
        <v>6.18394774362762E-2</v>
      </c>
      <c r="O801" s="17">
        <v>4.8395567824874003E-2</v>
      </c>
      <c r="P801" s="17">
        <v>8.0478313328367607E-2</v>
      </c>
      <c r="Q801" s="17">
        <v>3.3868833532676001E-2</v>
      </c>
      <c r="R801" s="17">
        <v>2.31807669517585E-2</v>
      </c>
      <c r="S801" s="17"/>
      <c r="T801" s="17">
        <v>7.2915762722381094E-2</v>
      </c>
      <c r="U801" s="17">
        <v>4.7101219363459998E-2</v>
      </c>
      <c r="V801" s="17"/>
      <c r="W801" s="17">
        <v>5.1665680206188301E-2</v>
      </c>
      <c r="X801" s="17">
        <v>5.5374746717452697E-2</v>
      </c>
      <c r="Y801" s="17"/>
      <c r="Z801" s="17">
        <v>8.2106606805182294E-2</v>
      </c>
      <c r="AA801" s="17">
        <v>2.3761667795819699E-2</v>
      </c>
      <c r="AB801" s="17">
        <v>3.5202360344288801E-2</v>
      </c>
      <c r="AC801" s="17"/>
      <c r="AD801" s="17">
        <v>5.87306481203069E-2</v>
      </c>
      <c r="AE801" s="17">
        <v>4.0212046063722598E-2</v>
      </c>
      <c r="AF801" s="17"/>
      <c r="AG801" s="17">
        <v>1.5313053047776399E-2</v>
      </c>
      <c r="AH801" s="17">
        <v>2.47703462571418E-2</v>
      </c>
      <c r="AI801" s="17">
        <v>9.1647992983411794E-2</v>
      </c>
      <c r="AJ801" s="17"/>
      <c r="AK801" s="17">
        <v>5.8060398759389099E-2</v>
      </c>
      <c r="AL801" s="17">
        <v>5.6955079014419402E-2</v>
      </c>
      <c r="AM801" s="17">
        <v>4.1193824293968902E-2</v>
      </c>
      <c r="AN801" s="17"/>
      <c r="AO801" s="17">
        <v>4.7355970376478998E-2</v>
      </c>
      <c r="AP801" s="17">
        <v>4.3814472411251401E-2</v>
      </c>
      <c r="AQ801" s="17">
        <v>6.8181880026056199E-2</v>
      </c>
      <c r="AR801" s="17"/>
      <c r="AS801" s="17">
        <v>5.3846456914125401E-2</v>
      </c>
      <c r="AT801" s="17">
        <v>8.5379376189082604E-2</v>
      </c>
      <c r="AU801" s="17">
        <v>2.98952958193511E-2</v>
      </c>
      <c r="AV801" s="17">
        <v>6.6983017376787898E-2</v>
      </c>
      <c r="AW801" s="17">
        <v>0.101050202182453</v>
      </c>
      <c r="AX801" s="17">
        <v>1.40120255480135E-2</v>
      </c>
      <c r="AY801" s="17">
        <v>8.9021936688156694E-2</v>
      </c>
      <c r="AZ801" s="17">
        <v>7.0851313325450596E-2</v>
      </c>
      <c r="BA801" s="17">
        <v>0</v>
      </c>
      <c r="BB801" s="17">
        <v>2.3459708594602301E-2</v>
      </c>
      <c r="BC801" s="17">
        <v>4.9115430029721399E-3</v>
      </c>
      <c r="BD801" s="17">
        <v>1.8316176561889899E-2</v>
      </c>
      <c r="BE801" s="17">
        <v>0</v>
      </c>
      <c r="BF801" s="17">
        <v>0</v>
      </c>
      <c r="BG801" s="17">
        <v>3.4506864698971601E-2</v>
      </c>
    </row>
    <row r="802" spans="2:59" x14ac:dyDescent="0.35">
      <c r="B802" t="s">
        <v>133</v>
      </c>
      <c r="C802" s="17">
        <v>0.24144273262692401</v>
      </c>
      <c r="D802" s="17">
        <v>0.16379912881980099</v>
      </c>
      <c r="E802" s="17">
        <v>0.31476887735332998</v>
      </c>
      <c r="F802" s="17"/>
      <c r="G802" s="17">
        <v>0.20128184536625601</v>
      </c>
      <c r="H802" s="17">
        <v>0.20217537232799701</v>
      </c>
      <c r="I802" s="17">
        <v>0.29767866871081999</v>
      </c>
      <c r="J802" s="17">
        <v>0.27091946577602499</v>
      </c>
      <c r="K802" s="17">
        <v>0.26684985788356902</v>
      </c>
      <c r="L802" s="17">
        <v>0.204888721618673</v>
      </c>
      <c r="M802" s="17"/>
      <c r="N802" s="17">
        <v>0.21566254506428501</v>
      </c>
      <c r="O802" s="17">
        <v>0.26133246139975602</v>
      </c>
      <c r="P802" s="17">
        <v>0.21845937958127501</v>
      </c>
      <c r="Q802" s="17">
        <v>0.27552020024451501</v>
      </c>
      <c r="R802" s="17">
        <v>0.23928619171873799</v>
      </c>
      <c r="S802" s="17"/>
      <c r="T802" s="17">
        <v>0.16947937119487699</v>
      </c>
      <c r="U802" s="17">
        <v>0.25956553513915098</v>
      </c>
      <c r="V802" s="17"/>
      <c r="W802" s="17">
        <v>0.17036668563673299</v>
      </c>
      <c r="X802" s="17">
        <v>0.26381366829621899</v>
      </c>
      <c r="Y802" s="17"/>
      <c r="Z802" s="17">
        <v>0.21099056511553499</v>
      </c>
      <c r="AA802" s="17">
        <v>0.25296843280389197</v>
      </c>
      <c r="AB802" s="17">
        <v>0.169638952666885</v>
      </c>
      <c r="AC802" s="17"/>
      <c r="AD802" s="17">
        <v>0.19167379573058299</v>
      </c>
      <c r="AE802" s="17">
        <v>0.33487029432905202</v>
      </c>
      <c r="AF802" s="17"/>
      <c r="AG802" s="17">
        <v>0.142444558817068</v>
      </c>
      <c r="AH802" s="17">
        <v>0.230817069418396</v>
      </c>
      <c r="AI802" s="17">
        <v>0.24217066324176001</v>
      </c>
      <c r="AJ802" s="17"/>
      <c r="AK802" s="17">
        <v>0.208868119440967</v>
      </c>
      <c r="AL802" s="17">
        <v>0.21768817237117599</v>
      </c>
      <c r="AM802" s="17">
        <v>0.282522215188246</v>
      </c>
      <c r="AN802" s="17"/>
      <c r="AO802" s="17">
        <v>0.13665766041218599</v>
      </c>
      <c r="AP802" s="17">
        <v>0.233094169102502</v>
      </c>
      <c r="AQ802" s="17">
        <v>0.24105112386595001</v>
      </c>
      <c r="AR802" s="17"/>
      <c r="AS802" s="17">
        <v>0.27768580569012602</v>
      </c>
      <c r="AT802" s="17">
        <v>0.26666638277319499</v>
      </c>
      <c r="AU802" s="17">
        <v>0.30829347853134198</v>
      </c>
      <c r="AV802" s="17">
        <v>0.28893079505298602</v>
      </c>
      <c r="AW802" s="17">
        <v>0.16205896374902301</v>
      </c>
      <c r="AX802" s="17">
        <v>0.24897469890677801</v>
      </c>
      <c r="AY802" s="17">
        <v>0.273650298456658</v>
      </c>
      <c r="AZ802" s="17">
        <v>0.124003852931081</v>
      </c>
      <c r="BA802" s="17">
        <v>8.12208475195592E-2</v>
      </c>
      <c r="BB802" s="17">
        <v>0.181680037564942</v>
      </c>
      <c r="BC802" s="17">
        <v>0.15118096282325</v>
      </c>
      <c r="BD802" s="17">
        <v>0.30534387041250499</v>
      </c>
      <c r="BE802" s="17">
        <v>0.25007516920015599</v>
      </c>
      <c r="BF802" s="17">
        <v>0</v>
      </c>
      <c r="BG802" s="17">
        <v>0.159348841381664</v>
      </c>
    </row>
    <row r="803" spans="2:59" x14ac:dyDescent="0.35">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row>
    <row r="804" spans="2:59" x14ac:dyDescent="0.35">
      <c r="B804" s="6" t="s">
        <v>390</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row>
    <row r="805" spans="2:59" x14ac:dyDescent="0.35">
      <c r="B805" s="24" t="s">
        <v>86</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row>
    <row r="806" spans="2:59" x14ac:dyDescent="0.35">
      <c r="B806" t="s">
        <v>386</v>
      </c>
      <c r="C806" s="17">
        <v>5.3618193413712503E-2</v>
      </c>
      <c r="D806" s="17">
        <v>4.9759091775319002E-2</v>
      </c>
      <c r="E806" s="17">
        <v>5.7434164950978001E-2</v>
      </c>
      <c r="F806" s="17"/>
      <c r="G806" s="17">
        <v>1.1696851358006201E-2</v>
      </c>
      <c r="H806" s="17">
        <v>7.4868234052005295E-2</v>
      </c>
      <c r="I806" s="17">
        <v>4.9140464609361001E-2</v>
      </c>
      <c r="J806" s="17">
        <v>2.90722462375868E-2</v>
      </c>
      <c r="K806" s="17">
        <v>4.5183217263491303E-2</v>
      </c>
      <c r="L806" s="17">
        <v>8.1002549875684907E-2</v>
      </c>
      <c r="M806" s="17"/>
      <c r="N806" s="17">
        <v>4.5714302824333697E-2</v>
      </c>
      <c r="O806" s="17">
        <v>6.1853452432118101E-2</v>
      </c>
      <c r="P806" s="17">
        <v>7.3957945894861196E-2</v>
      </c>
      <c r="Q806" s="17">
        <v>4.5891056775090297E-2</v>
      </c>
      <c r="R806" s="17">
        <v>3.7540543190493297E-2</v>
      </c>
      <c r="S806" s="17"/>
      <c r="T806" s="17">
        <v>9.2134708764956094E-2</v>
      </c>
      <c r="U806" s="17">
        <v>4.3918435269022803E-2</v>
      </c>
      <c r="V806" s="17"/>
      <c r="W806" s="17">
        <v>6.2801048520009797E-2</v>
      </c>
      <c r="X806" s="17">
        <v>4.1121424567177503E-2</v>
      </c>
      <c r="Y806" s="17"/>
      <c r="Z806" s="17">
        <v>7.5657632065973202E-2</v>
      </c>
      <c r="AA806" s="17">
        <v>3.4621884016078498E-2</v>
      </c>
      <c r="AB806" s="17">
        <v>5.6876403729337402E-2</v>
      </c>
      <c r="AC806" s="17"/>
      <c r="AD806" s="17">
        <v>6.2813611340870296E-2</v>
      </c>
      <c r="AE806" s="17">
        <v>3.6356312221519603E-2</v>
      </c>
      <c r="AF806" s="17"/>
      <c r="AG806" s="17">
        <v>0.102693596903725</v>
      </c>
      <c r="AH806" s="17">
        <v>5.7531983361431803E-2</v>
      </c>
      <c r="AI806" s="17">
        <v>4.2971635013332697E-2</v>
      </c>
      <c r="AJ806" s="17"/>
      <c r="AK806" s="17">
        <v>8.2762189104775605E-2</v>
      </c>
      <c r="AL806" s="17">
        <v>3.7974524182462999E-2</v>
      </c>
      <c r="AM806" s="17">
        <v>5.9609473669654002E-2</v>
      </c>
      <c r="AN806" s="17"/>
      <c r="AO806" s="17">
        <v>0.19748333409445901</v>
      </c>
      <c r="AP806" s="17">
        <v>4.6197780038696498E-2</v>
      </c>
      <c r="AQ806" s="17">
        <v>3.4608848452135098E-2</v>
      </c>
      <c r="AR806" s="17"/>
      <c r="AS806" s="17">
        <v>6.4465520490087996E-2</v>
      </c>
      <c r="AT806" s="17">
        <v>4.8914978573614099E-2</v>
      </c>
      <c r="AU806" s="17">
        <v>8.2361113017485305E-2</v>
      </c>
      <c r="AV806" s="17">
        <v>2.9469687965213799E-2</v>
      </c>
      <c r="AW806" s="17">
        <v>2.7850210146572501E-2</v>
      </c>
      <c r="AX806" s="17">
        <v>4.7201772178408603E-2</v>
      </c>
      <c r="AY806" s="17">
        <v>4.0427705459184497E-2</v>
      </c>
      <c r="AZ806" s="17">
        <v>0</v>
      </c>
      <c r="BA806" s="17">
        <v>0.13592883264229</v>
      </c>
      <c r="BB806" s="17">
        <v>7.54909647688837E-2</v>
      </c>
      <c r="BC806" s="17">
        <v>8.2739087374097395E-2</v>
      </c>
      <c r="BD806" s="17">
        <v>5.2102539754821299E-2</v>
      </c>
      <c r="BE806" s="17">
        <v>0.105279323745995</v>
      </c>
      <c r="BF806" s="17">
        <v>0</v>
      </c>
      <c r="BG806" s="17">
        <v>0.134321035851621</v>
      </c>
    </row>
    <row r="807" spans="2:59" x14ac:dyDescent="0.35">
      <c r="B807" t="s">
        <v>387</v>
      </c>
      <c r="C807" s="17">
        <v>0.33635333010426199</v>
      </c>
      <c r="D807" s="17">
        <v>0.37392667208089397</v>
      </c>
      <c r="E807" s="17">
        <v>0.30067645517657599</v>
      </c>
      <c r="F807" s="17"/>
      <c r="G807" s="17">
        <v>0.44263549737044899</v>
      </c>
      <c r="H807" s="17">
        <v>0.37139579783392701</v>
      </c>
      <c r="I807" s="17">
        <v>0.29218954236264799</v>
      </c>
      <c r="J807" s="17">
        <v>0.30984165133177799</v>
      </c>
      <c r="K807" s="17">
        <v>0.29125246599495602</v>
      </c>
      <c r="L807" s="17">
        <v>0.35870311118655002</v>
      </c>
      <c r="M807" s="17"/>
      <c r="N807" s="17">
        <v>0.37355869358175497</v>
      </c>
      <c r="O807" s="17">
        <v>0.310179751084945</v>
      </c>
      <c r="P807" s="17">
        <v>0.36461505922668103</v>
      </c>
      <c r="Q807" s="17">
        <v>0.298996675704849</v>
      </c>
      <c r="R807" s="17">
        <v>0.31882522074854702</v>
      </c>
      <c r="S807" s="17"/>
      <c r="T807" s="17">
        <v>0.33069905618367101</v>
      </c>
      <c r="U807" s="17">
        <v>0.33777726705736899</v>
      </c>
      <c r="V807" s="17"/>
      <c r="W807" s="17">
        <v>0.37017552546841198</v>
      </c>
      <c r="X807" s="17">
        <v>0.32174177400395698</v>
      </c>
      <c r="Y807" s="17"/>
      <c r="Z807" s="17">
        <v>0.335400400860978</v>
      </c>
      <c r="AA807" s="17">
        <v>0.335599336069347</v>
      </c>
      <c r="AB807" s="17">
        <v>0.37439858899074102</v>
      </c>
      <c r="AC807" s="17"/>
      <c r="AD807" s="17">
        <v>0.37230647741511003</v>
      </c>
      <c r="AE807" s="17">
        <v>0.26886113319906901</v>
      </c>
      <c r="AF807" s="17"/>
      <c r="AG807" s="17">
        <v>0.44064323183958298</v>
      </c>
      <c r="AH807" s="17">
        <v>0.37897082356163098</v>
      </c>
      <c r="AI807" s="17">
        <v>0.28549411790900298</v>
      </c>
      <c r="AJ807" s="17"/>
      <c r="AK807" s="17">
        <v>0.39138955441840301</v>
      </c>
      <c r="AL807" s="17">
        <v>0.34826062821512899</v>
      </c>
      <c r="AM807" s="17">
        <v>0.26160229720954098</v>
      </c>
      <c r="AN807" s="17"/>
      <c r="AO807" s="17">
        <v>0.28036625153892702</v>
      </c>
      <c r="AP807" s="17">
        <v>0.39733863097255501</v>
      </c>
      <c r="AQ807" s="17">
        <v>0.29163509620573602</v>
      </c>
      <c r="AR807" s="17"/>
      <c r="AS807" s="17">
        <v>0.28895528766564099</v>
      </c>
      <c r="AT807" s="17">
        <v>0.32863797636088499</v>
      </c>
      <c r="AU807" s="17">
        <v>0.39237502106056699</v>
      </c>
      <c r="AV807" s="17">
        <v>0.341121737006082</v>
      </c>
      <c r="AW807" s="17">
        <v>0.34179165583951998</v>
      </c>
      <c r="AX807" s="17">
        <v>0.35360626595885303</v>
      </c>
      <c r="AY807" s="17">
        <v>0.291460754298071</v>
      </c>
      <c r="AZ807" s="17">
        <v>0.42686348734072799</v>
      </c>
      <c r="BA807" s="17">
        <v>0.441918105396646</v>
      </c>
      <c r="BB807" s="17">
        <v>0.25850341233526303</v>
      </c>
      <c r="BC807" s="17">
        <v>0.290717044176376</v>
      </c>
      <c r="BD807" s="17">
        <v>0.41301215203010999</v>
      </c>
      <c r="BE807" s="17">
        <v>0.43456217231549299</v>
      </c>
      <c r="BF807" s="17">
        <v>0.31531099937791002</v>
      </c>
      <c r="BG807" s="17">
        <v>0.290287236614371</v>
      </c>
    </row>
    <row r="808" spans="2:59" x14ac:dyDescent="0.35">
      <c r="B808" t="s">
        <v>388</v>
      </c>
      <c r="C808" s="17">
        <v>0.38719871965261798</v>
      </c>
      <c r="D808" s="17">
        <v>0.363296749369863</v>
      </c>
      <c r="E808" s="17">
        <v>0.40900065533233099</v>
      </c>
      <c r="F808" s="17"/>
      <c r="G808" s="17">
        <v>0.32469272275890199</v>
      </c>
      <c r="H808" s="17">
        <v>0.37192037782080301</v>
      </c>
      <c r="I808" s="17">
        <v>0.388081107678241</v>
      </c>
      <c r="J808" s="17">
        <v>0.36658778092143801</v>
      </c>
      <c r="K808" s="17">
        <v>0.39645491209804501</v>
      </c>
      <c r="L808" s="17">
        <v>0.420687324648368</v>
      </c>
      <c r="M808" s="17"/>
      <c r="N808" s="17">
        <v>0.412029863349828</v>
      </c>
      <c r="O808" s="17">
        <v>0.36949672995306898</v>
      </c>
      <c r="P808" s="17">
        <v>0.29981392098707199</v>
      </c>
      <c r="Q808" s="17">
        <v>0.43995807552646299</v>
      </c>
      <c r="R808" s="17">
        <v>0.40556793599942098</v>
      </c>
      <c r="S808" s="17"/>
      <c r="T808" s="17">
        <v>0.40895191282349302</v>
      </c>
      <c r="U808" s="17">
        <v>0.38172053164136999</v>
      </c>
      <c r="V808" s="17"/>
      <c r="W808" s="17">
        <v>0.39350929352952602</v>
      </c>
      <c r="X808" s="17">
        <v>0.40066807939900401</v>
      </c>
      <c r="Y808" s="17"/>
      <c r="Z808" s="17">
        <v>0.40893708939876799</v>
      </c>
      <c r="AA808" s="17">
        <v>0.396356236263402</v>
      </c>
      <c r="AB808" s="17">
        <v>0.40029615351699699</v>
      </c>
      <c r="AC808" s="17"/>
      <c r="AD808" s="17">
        <v>0.37874010655352902</v>
      </c>
      <c r="AE808" s="17">
        <v>0.40307745137790002</v>
      </c>
      <c r="AF808" s="17"/>
      <c r="AG808" s="17">
        <v>0.34948446488642199</v>
      </c>
      <c r="AH808" s="17">
        <v>0.404917524719347</v>
      </c>
      <c r="AI808" s="17">
        <v>0.40524287823261201</v>
      </c>
      <c r="AJ808" s="17"/>
      <c r="AK808" s="17">
        <v>0.34834288056093499</v>
      </c>
      <c r="AL808" s="17">
        <v>0.429046078761466</v>
      </c>
      <c r="AM808" s="17">
        <v>0.36145814314878499</v>
      </c>
      <c r="AN808" s="17"/>
      <c r="AO808" s="17">
        <v>0.418465956643856</v>
      </c>
      <c r="AP808" s="17">
        <v>0.38163015006867201</v>
      </c>
      <c r="AQ808" s="17">
        <v>0.40510952131378503</v>
      </c>
      <c r="AR808" s="17"/>
      <c r="AS808" s="17">
        <v>0.357629931626607</v>
      </c>
      <c r="AT808" s="17">
        <v>0.29792438988958603</v>
      </c>
      <c r="AU808" s="17">
        <v>0.33324138969978401</v>
      </c>
      <c r="AV808" s="17">
        <v>0.39556686684299702</v>
      </c>
      <c r="AW808" s="17">
        <v>0.35418561519959202</v>
      </c>
      <c r="AX808" s="17">
        <v>0.39119172510658801</v>
      </c>
      <c r="AY808" s="17">
        <v>0.51461431769967103</v>
      </c>
      <c r="AZ808" s="17">
        <v>0.42056827804220998</v>
      </c>
      <c r="BA808" s="17">
        <v>0.32697791987007202</v>
      </c>
      <c r="BB808" s="17">
        <v>0.53908790002962503</v>
      </c>
      <c r="BC808" s="17">
        <v>0.41813006542009601</v>
      </c>
      <c r="BD808" s="17">
        <v>0.36454272938395099</v>
      </c>
      <c r="BE808" s="17">
        <v>0.38496204591643302</v>
      </c>
      <c r="BF808" s="17">
        <v>0.39745723399948402</v>
      </c>
      <c r="BG808" s="17">
        <v>0.368420414591557</v>
      </c>
    </row>
    <row r="809" spans="2:59" x14ac:dyDescent="0.35">
      <c r="B809" t="s">
        <v>389</v>
      </c>
      <c r="C809" s="17">
        <v>0.10873386226948201</v>
      </c>
      <c r="D809" s="17">
        <v>0.131259786644641</v>
      </c>
      <c r="E809" s="17">
        <v>8.8197069906409006E-2</v>
      </c>
      <c r="F809" s="17"/>
      <c r="G809" s="17">
        <v>8.9626968330644499E-2</v>
      </c>
      <c r="H809" s="17">
        <v>9.5424256694270196E-2</v>
      </c>
      <c r="I809" s="17">
        <v>0.13014636719275499</v>
      </c>
      <c r="J809" s="17">
        <v>0.143781558183525</v>
      </c>
      <c r="K809" s="17">
        <v>0.13882544258044799</v>
      </c>
      <c r="L809" s="17">
        <v>6.6260791406029695E-2</v>
      </c>
      <c r="M809" s="17"/>
      <c r="N809" s="17">
        <v>9.7952393432307897E-2</v>
      </c>
      <c r="O809" s="17">
        <v>0.13880749598914699</v>
      </c>
      <c r="P809" s="17">
        <v>9.6227329845648302E-2</v>
      </c>
      <c r="Q809" s="17">
        <v>0.114361847710945</v>
      </c>
      <c r="R809" s="17">
        <v>9.2171014797825801E-2</v>
      </c>
      <c r="S809" s="17"/>
      <c r="T809" s="17">
        <v>9.2793532902931894E-2</v>
      </c>
      <c r="U809" s="17">
        <v>0.11274817504394299</v>
      </c>
      <c r="V809" s="17"/>
      <c r="W809" s="17">
        <v>9.5672150647390999E-2</v>
      </c>
      <c r="X809" s="17">
        <v>0.11587036226559599</v>
      </c>
      <c r="Y809" s="17"/>
      <c r="Z809" s="17">
        <v>8.5779790085464394E-2</v>
      </c>
      <c r="AA809" s="17">
        <v>0.10548987206388601</v>
      </c>
      <c r="AB809" s="17">
        <v>0.11513255388308601</v>
      </c>
      <c r="AC809" s="17"/>
      <c r="AD809" s="17">
        <v>0.108954700172186</v>
      </c>
      <c r="AE809" s="17">
        <v>0.108319299530799</v>
      </c>
      <c r="AF809" s="17"/>
      <c r="AG809" s="17">
        <v>6.5973973584722304E-2</v>
      </c>
      <c r="AH809" s="17">
        <v>5.6670693067560299E-2</v>
      </c>
      <c r="AI809" s="17">
        <v>0.17014221182803699</v>
      </c>
      <c r="AJ809" s="17"/>
      <c r="AK809" s="17">
        <v>7.7491681114991801E-2</v>
      </c>
      <c r="AL809" s="17">
        <v>9.2811784895743099E-2</v>
      </c>
      <c r="AM809" s="17">
        <v>0.21971513137413301</v>
      </c>
      <c r="AN809" s="17"/>
      <c r="AO809" s="17">
        <v>6.2229229734960402E-2</v>
      </c>
      <c r="AP809" s="17">
        <v>8.10538577411683E-2</v>
      </c>
      <c r="AQ809" s="17">
        <v>0.15602794404364401</v>
      </c>
      <c r="AR809" s="17"/>
      <c r="AS809" s="17">
        <v>8.4520135056222606E-2</v>
      </c>
      <c r="AT809" s="17">
        <v>0.12835999147751601</v>
      </c>
      <c r="AU809" s="17">
        <v>0.10814462377230701</v>
      </c>
      <c r="AV809" s="17">
        <v>0.10608082059503</v>
      </c>
      <c r="AW809" s="17">
        <v>0.191455462594285</v>
      </c>
      <c r="AX809" s="17">
        <v>5.8948700429907401E-2</v>
      </c>
      <c r="AY809" s="17">
        <v>8.1689236465701504E-2</v>
      </c>
      <c r="AZ809" s="17">
        <v>9.6622835595796E-2</v>
      </c>
      <c r="BA809" s="17">
        <v>6.9017141986798397E-2</v>
      </c>
      <c r="BB809" s="17">
        <v>9.6991286517540604E-2</v>
      </c>
      <c r="BC809" s="17">
        <v>0.12619661348169101</v>
      </c>
      <c r="BD809" s="17">
        <v>9.3805943884302301E-2</v>
      </c>
      <c r="BE809" s="17">
        <v>7.5196458022078694E-2</v>
      </c>
      <c r="BF809" s="17">
        <v>0.25070385151130298</v>
      </c>
      <c r="BG809" s="17">
        <v>0.11304787460250899</v>
      </c>
    </row>
    <row r="810" spans="2:59" x14ac:dyDescent="0.35">
      <c r="B810" t="s">
        <v>133</v>
      </c>
      <c r="C810" s="17">
        <v>0.114095894559927</v>
      </c>
      <c r="D810" s="17">
        <v>8.1757700129282102E-2</v>
      </c>
      <c r="E810" s="17">
        <v>0.14469165463370601</v>
      </c>
      <c r="F810" s="17"/>
      <c r="G810" s="17">
        <v>0.13134796018199801</v>
      </c>
      <c r="H810" s="17">
        <v>8.6391333598994396E-2</v>
      </c>
      <c r="I810" s="17">
        <v>0.14044251815699399</v>
      </c>
      <c r="J810" s="17">
        <v>0.15071676332567199</v>
      </c>
      <c r="K810" s="17">
        <v>0.12828396206306</v>
      </c>
      <c r="L810" s="17">
        <v>7.3346222883366799E-2</v>
      </c>
      <c r="M810" s="17"/>
      <c r="N810" s="17">
        <v>7.0744746811774506E-2</v>
      </c>
      <c r="O810" s="17">
        <v>0.11966257054072101</v>
      </c>
      <c r="P810" s="17">
        <v>0.165385744045737</v>
      </c>
      <c r="Q810" s="17">
        <v>0.100792344282652</v>
      </c>
      <c r="R810" s="17">
        <v>0.14589528526371301</v>
      </c>
      <c r="S810" s="17"/>
      <c r="T810" s="17">
        <v>7.5420789324947404E-2</v>
      </c>
      <c r="U810" s="17">
        <v>0.123835590988296</v>
      </c>
      <c r="V810" s="17"/>
      <c r="W810" s="17">
        <v>7.7841981834660803E-2</v>
      </c>
      <c r="X810" s="17">
        <v>0.120598359764266</v>
      </c>
      <c r="Y810" s="17"/>
      <c r="Z810" s="17">
        <v>9.4225087588816397E-2</v>
      </c>
      <c r="AA810" s="17">
        <v>0.12793267158728699</v>
      </c>
      <c r="AB810" s="17">
        <v>5.32962998798387E-2</v>
      </c>
      <c r="AC810" s="17"/>
      <c r="AD810" s="17">
        <v>7.7185104518305098E-2</v>
      </c>
      <c r="AE810" s="17">
        <v>0.183385803670712</v>
      </c>
      <c r="AF810" s="17"/>
      <c r="AG810" s="17">
        <v>4.1204732785547302E-2</v>
      </c>
      <c r="AH810" s="17">
        <v>0.10190897529003</v>
      </c>
      <c r="AI810" s="17">
        <v>9.6149157017015097E-2</v>
      </c>
      <c r="AJ810" s="17"/>
      <c r="AK810" s="17">
        <v>0.100013694800894</v>
      </c>
      <c r="AL810" s="17">
        <v>9.1906983945198903E-2</v>
      </c>
      <c r="AM810" s="17">
        <v>9.7614954597886397E-2</v>
      </c>
      <c r="AN810" s="17"/>
      <c r="AO810" s="17">
        <v>4.1455227987797397E-2</v>
      </c>
      <c r="AP810" s="17">
        <v>9.3779581178908805E-2</v>
      </c>
      <c r="AQ810" s="17">
        <v>0.11261858998469899</v>
      </c>
      <c r="AR810" s="17"/>
      <c r="AS810" s="17">
        <v>0.20442912516144199</v>
      </c>
      <c r="AT810" s="17">
        <v>0.19616266369839999</v>
      </c>
      <c r="AU810" s="17">
        <v>8.3877852449856904E-2</v>
      </c>
      <c r="AV810" s="17">
        <v>0.127760887590677</v>
      </c>
      <c r="AW810" s="17">
        <v>8.4717056220030701E-2</v>
      </c>
      <c r="AX810" s="17">
        <v>0.14905153632624199</v>
      </c>
      <c r="AY810" s="17">
        <v>7.1807986077371794E-2</v>
      </c>
      <c r="AZ810" s="17">
        <v>5.5945399021265697E-2</v>
      </c>
      <c r="BA810" s="17">
        <v>2.6158000104194699E-2</v>
      </c>
      <c r="BB810" s="17">
        <v>2.99264363486887E-2</v>
      </c>
      <c r="BC810" s="17">
        <v>8.2217189547739905E-2</v>
      </c>
      <c r="BD810" s="17">
        <v>7.6536634946814897E-2</v>
      </c>
      <c r="BE810" s="17">
        <v>0</v>
      </c>
      <c r="BF810" s="17">
        <v>3.6527915111302503E-2</v>
      </c>
      <c r="BG810" s="17">
        <v>9.3923438339942295E-2</v>
      </c>
    </row>
    <row r="811" spans="2:59" x14ac:dyDescent="0.35">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row>
    <row r="812" spans="2:59" x14ac:dyDescent="0.35">
      <c r="B812" s="6" t="s">
        <v>391</v>
      </c>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row>
    <row r="813" spans="2:59" x14ac:dyDescent="0.35">
      <c r="B813" s="24" t="s">
        <v>86</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row>
    <row r="814" spans="2:59" x14ac:dyDescent="0.35">
      <c r="B814" t="s">
        <v>386</v>
      </c>
      <c r="C814" s="17">
        <v>6.01880461384178E-2</v>
      </c>
      <c r="D814" s="17">
        <v>7.4476574223096503E-2</v>
      </c>
      <c r="E814" s="17">
        <v>4.7125067407492199E-2</v>
      </c>
      <c r="F814" s="17"/>
      <c r="G814" s="17">
        <v>4.8601562138457802E-2</v>
      </c>
      <c r="H814" s="17">
        <v>9.6065190708793394E-2</v>
      </c>
      <c r="I814" s="17">
        <v>5.2564938198753901E-2</v>
      </c>
      <c r="J814" s="17">
        <v>4.1249294599841502E-2</v>
      </c>
      <c r="K814" s="17">
        <v>3.2534751222254799E-2</v>
      </c>
      <c r="L814" s="17">
        <v>8.1636740992080695E-2</v>
      </c>
      <c r="M814" s="17"/>
      <c r="N814" s="17">
        <v>4.06317609072952E-2</v>
      </c>
      <c r="O814" s="17">
        <v>8.0174477793499802E-2</v>
      </c>
      <c r="P814" s="17">
        <v>9.7439043442790294E-2</v>
      </c>
      <c r="Q814" s="17">
        <v>3.8114596275358598E-2</v>
      </c>
      <c r="R814" s="17">
        <v>5.1274686035152998E-2</v>
      </c>
      <c r="S814" s="17"/>
      <c r="T814" s="17">
        <v>8.9713424488635202E-2</v>
      </c>
      <c r="U814" s="17">
        <v>5.2752559659023202E-2</v>
      </c>
      <c r="V814" s="17"/>
      <c r="W814" s="17">
        <v>6.9269445174581099E-2</v>
      </c>
      <c r="X814" s="17">
        <v>5.6619842624857503E-2</v>
      </c>
      <c r="Y814" s="17"/>
      <c r="Z814" s="17">
        <v>6.6138904942347795E-2</v>
      </c>
      <c r="AA814" s="17">
        <v>5.8071917149542497E-2</v>
      </c>
      <c r="AB814" s="17">
        <v>6.9646250793956394E-2</v>
      </c>
      <c r="AC814" s="17"/>
      <c r="AD814" s="17">
        <v>6.9682610588508997E-2</v>
      </c>
      <c r="AE814" s="17">
        <v>4.2364599199149498E-2</v>
      </c>
      <c r="AF814" s="17"/>
      <c r="AG814" s="17">
        <v>0.136262566247948</v>
      </c>
      <c r="AH814" s="17">
        <v>6.6350867526085905E-2</v>
      </c>
      <c r="AI814" s="17">
        <v>3.67443246937482E-2</v>
      </c>
      <c r="AJ814" s="17"/>
      <c r="AK814" s="17">
        <v>9.0156117557426294E-2</v>
      </c>
      <c r="AL814" s="17">
        <v>5.1980897108440297E-2</v>
      </c>
      <c r="AM814" s="17">
        <v>4.3877793300065797E-2</v>
      </c>
      <c r="AN814" s="17"/>
      <c r="AO814" s="17">
        <v>0.19423489220205001</v>
      </c>
      <c r="AP814" s="17">
        <v>5.9720955339200597E-2</v>
      </c>
      <c r="AQ814" s="17">
        <v>4.0550087132840501E-2</v>
      </c>
      <c r="AR814" s="17"/>
      <c r="AS814" s="17">
        <v>7.91612050075641E-2</v>
      </c>
      <c r="AT814" s="17">
        <v>5.6371516456368898E-2</v>
      </c>
      <c r="AU814" s="17">
        <v>6.4463995348566505E-2</v>
      </c>
      <c r="AV814" s="17">
        <v>7.6662828758469095E-2</v>
      </c>
      <c r="AW814" s="17">
        <v>1.2471208094098201E-2</v>
      </c>
      <c r="AX814" s="17">
        <v>6.8445264739601705E-2</v>
      </c>
      <c r="AY814" s="17">
        <v>4.2461582046046699E-2</v>
      </c>
      <c r="AZ814" s="17">
        <v>4.0395329967875301E-2</v>
      </c>
      <c r="BA814" s="17">
        <v>9.3358864626088903E-2</v>
      </c>
      <c r="BB814" s="17">
        <v>4.3532672699972699E-2</v>
      </c>
      <c r="BC814" s="17">
        <v>8.2739087374097395E-2</v>
      </c>
      <c r="BD814" s="17">
        <v>4.0567148672492899E-2</v>
      </c>
      <c r="BE814" s="17">
        <v>0.105279323745995</v>
      </c>
      <c r="BF814" s="17">
        <v>0</v>
      </c>
      <c r="BG814" s="17">
        <v>0.134321035851621</v>
      </c>
    </row>
    <row r="815" spans="2:59" x14ac:dyDescent="0.35">
      <c r="B815" t="s">
        <v>387</v>
      </c>
      <c r="C815" s="17">
        <v>0.36956894317202599</v>
      </c>
      <c r="D815" s="17">
        <v>0.38389090760639999</v>
      </c>
      <c r="E815" s="17">
        <v>0.35568949196509703</v>
      </c>
      <c r="F815" s="17"/>
      <c r="G815" s="17">
        <v>0.43279307925515798</v>
      </c>
      <c r="H815" s="17">
        <v>0.39069210617642403</v>
      </c>
      <c r="I815" s="17">
        <v>0.33184964504129799</v>
      </c>
      <c r="J815" s="17">
        <v>0.30837500169198601</v>
      </c>
      <c r="K815" s="17">
        <v>0.38217424067994599</v>
      </c>
      <c r="L815" s="17">
        <v>0.39575687047622798</v>
      </c>
      <c r="M815" s="17"/>
      <c r="N815" s="17">
        <v>0.43703996712846099</v>
      </c>
      <c r="O815" s="17">
        <v>0.35241253026563202</v>
      </c>
      <c r="P815" s="17">
        <v>0.33929501238946302</v>
      </c>
      <c r="Q815" s="17">
        <v>0.351861764831642</v>
      </c>
      <c r="R815" s="17">
        <v>0.32617560102645998</v>
      </c>
      <c r="S815" s="17"/>
      <c r="T815" s="17">
        <v>0.34290050221309198</v>
      </c>
      <c r="U815" s="17">
        <v>0.37628495642085302</v>
      </c>
      <c r="V815" s="17"/>
      <c r="W815" s="17">
        <v>0.41925799781315098</v>
      </c>
      <c r="X815" s="17">
        <v>0.33853261931626899</v>
      </c>
      <c r="Y815" s="17"/>
      <c r="Z815" s="17">
        <v>0.38726150641872598</v>
      </c>
      <c r="AA815" s="17">
        <v>0.38679293966099998</v>
      </c>
      <c r="AB815" s="17">
        <v>0.39037903871479901</v>
      </c>
      <c r="AC815" s="17"/>
      <c r="AD815" s="17">
        <v>0.39934571384898898</v>
      </c>
      <c r="AE815" s="17">
        <v>0.31367120347333799</v>
      </c>
      <c r="AF815" s="17"/>
      <c r="AG815" s="17">
        <v>0.43250893317104</v>
      </c>
      <c r="AH815" s="17">
        <v>0.416014971590071</v>
      </c>
      <c r="AI815" s="17">
        <v>0.33425347943783701</v>
      </c>
      <c r="AJ815" s="17"/>
      <c r="AK815" s="17">
        <v>0.40893871199965598</v>
      </c>
      <c r="AL815" s="17">
        <v>0.37594529483615402</v>
      </c>
      <c r="AM815" s="17">
        <v>0.34310253086426901</v>
      </c>
      <c r="AN815" s="17"/>
      <c r="AO815" s="17">
        <v>0.28048936417597298</v>
      </c>
      <c r="AP815" s="17">
        <v>0.42302289124324799</v>
      </c>
      <c r="AQ815" s="17">
        <v>0.33749781909538901</v>
      </c>
      <c r="AR815" s="17"/>
      <c r="AS815" s="17">
        <v>0.32010684074791401</v>
      </c>
      <c r="AT815" s="17">
        <v>0.26419672262925098</v>
      </c>
      <c r="AU815" s="17">
        <v>0.39463711701252502</v>
      </c>
      <c r="AV815" s="17">
        <v>0.44502957567839901</v>
      </c>
      <c r="AW815" s="17">
        <v>0.36333850532624101</v>
      </c>
      <c r="AX815" s="17">
        <v>0.34499306045436801</v>
      </c>
      <c r="AY815" s="17">
        <v>0.32205144559100002</v>
      </c>
      <c r="AZ815" s="17">
        <v>0.49873778664826002</v>
      </c>
      <c r="BA815" s="17">
        <v>0.55491450140174803</v>
      </c>
      <c r="BB815" s="17">
        <v>0.40578433424680199</v>
      </c>
      <c r="BC815" s="17">
        <v>0.218884583324754</v>
      </c>
      <c r="BD815" s="17">
        <v>0.414513110705932</v>
      </c>
      <c r="BE815" s="17">
        <v>0.32455206350441701</v>
      </c>
      <c r="BF815" s="17">
        <v>0.33476834607184303</v>
      </c>
      <c r="BG815" s="17">
        <v>0.36421715395159798</v>
      </c>
    </row>
    <row r="816" spans="2:59" x14ac:dyDescent="0.35">
      <c r="B816" t="s">
        <v>388</v>
      </c>
      <c r="C816" s="17">
        <v>0.33594753798750399</v>
      </c>
      <c r="D816" s="17">
        <v>0.32101129518890598</v>
      </c>
      <c r="E816" s="17">
        <v>0.349186009805246</v>
      </c>
      <c r="F816" s="17"/>
      <c r="G816" s="17">
        <v>0.28687683170429101</v>
      </c>
      <c r="H816" s="17">
        <v>0.33100672066285802</v>
      </c>
      <c r="I816" s="17">
        <v>0.35072712671428402</v>
      </c>
      <c r="J816" s="17">
        <v>0.33019206845724097</v>
      </c>
      <c r="K816" s="17">
        <v>0.304446628666102</v>
      </c>
      <c r="L816" s="17">
        <v>0.368226118374476</v>
      </c>
      <c r="M816" s="17"/>
      <c r="N816" s="17">
        <v>0.33793459411807297</v>
      </c>
      <c r="O816" s="17">
        <v>0.30625224790358702</v>
      </c>
      <c r="P816" s="17">
        <v>0.29527874059130199</v>
      </c>
      <c r="Q816" s="17">
        <v>0.370244540095098</v>
      </c>
      <c r="R816" s="17">
        <v>0.38625200061759302</v>
      </c>
      <c r="S816" s="17"/>
      <c r="T816" s="17">
        <v>0.37217877116004999</v>
      </c>
      <c r="U816" s="17">
        <v>0.32682329100273</v>
      </c>
      <c r="V816" s="17"/>
      <c r="W816" s="17">
        <v>0.34582455357874098</v>
      </c>
      <c r="X816" s="17">
        <v>0.34583344359116902</v>
      </c>
      <c r="Y816" s="17"/>
      <c r="Z816" s="17">
        <v>0.34651650945548201</v>
      </c>
      <c r="AA816" s="17">
        <v>0.33097643447575598</v>
      </c>
      <c r="AB816" s="17">
        <v>0.35734534406950702</v>
      </c>
      <c r="AC816" s="17"/>
      <c r="AD816" s="17">
        <v>0.33019314500762698</v>
      </c>
      <c r="AE816" s="17">
        <v>0.34674983634291001</v>
      </c>
      <c r="AF816" s="17"/>
      <c r="AG816" s="17">
        <v>0.31678979365568699</v>
      </c>
      <c r="AH816" s="17">
        <v>0.34729076277879001</v>
      </c>
      <c r="AI816" s="17">
        <v>0.35078013554834597</v>
      </c>
      <c r="AJ816" s="17"/>
      <c r="AK816" s="17">
        <v>0.35413624254148901</v>
      </c>
      <c r="AL816" s="17">
        <v>0.35460630554735401</v>
      </c>
      <c r="AM816" s="17">
        <v>0.2766772778023</v>
      </c>
      <c r="AN816" s="17"/>
      <c r="AO816" s="17">
        <v>0.391074286407328</v>
      </c>
      <c r="AP816" s="17">
        <v>0.343480047318729</v>
      </c>
      <c r="AQ816" s="17">
        <v>0.33266457007585098</v>
      </c>
      <c r="AR816" s="17"/>
      <c r="AS816" s="17">
        <v>0.29250427847162602</v>
      </c>
      <c r="AT816" s="17">
        <v>0.35468578401235701</v>
      </c>
      <c r="AU816" s="17">
        <v>0.30809381894365401</v>
      </c>
      <c r="AV816" s="17">
        <v>0.27470605679063198</v>
      </c>
      <c r="AW816" s="17">
        <v>0.35374855714980702</v>
      </c>
      <c r="AX816" s="17">
        <v>0.38356401166515303</v>
      </c>
      <c r="AY816" s="17">
        <v>0.43749087767275502</v>
      </c>
      <c r="AZ816" s="17">
        <v>0.28861469773815501</v>
      </c>
      <c r="BA816" s="17">
        <v>0.17323456253967201</v>
      </c>
      <c r="BB816" s="17">
        <v>0.42329940473990701</v>
      </c>
      <c r="BC816" s="17">
        <v>0.47159495042237998</v>
      </c>
      <c r="BD816" s="17">
        <v>0.35970186925221198</v>
      </c>
      <c r="BE816" s="17">
        <v>0.24644840878443899</v>
      </c>
      <c r="BF816" s="17">
        <v>0.48422599529675397</v>
      </c>
      <c r="BG816" s="17">
        <v>0.257220624077871</v>
      </c>
    </row>
    <row r="817" spans="2:59" x14ac:dyDescent="0.35">
      <c r="B817" t="s">
        <v>389</v>
      </c>
      <c r="C817" s="17">
        <v>0.114806744143508</v>
      </c>
      <c r="D817" s="17">
        <v>0.14098106324717699</v>
      </c>
      <c r="E817" s="17">
        <v>9.0896189936754995E-2</v>
      </c>
      <c r="F817" s="17"/>
      <c r="G817" s="17">
        <v>9.1622028366764002E-2</v>
      </c>
      <c r="H817" s="17">
        <v>8.3298040759719805E-2</v>
      </c>
      <c r="I817" s="17">
        <v>0.12101308276136701</v>
      </c>
      <c r="J817" s="17">
        <v>0.14767473441964399</v>
      </c>
      <c r="K817" s="17">
        <v>0.155491189446301</v>
      </c>
      <c r="L817" s="17">
        <v>8.4918034465765499E-2</v>
      </c>
      <c r="M817" s="17"/>
      <c r="N817" s="17">
        <v>0.105380565481868</v>
      </c>
      <c r="O817" s="17">
        <v>0.11409355040858001</v>
      </c>
      <c r="P817" s="17">
        <v>0.113398050857368</v>
      </c>
      <c r="Q817" s="17">
        <v>0.129510398713029</v>
      </c>
      <c r="R817" s="17">
        <v>0.110873403613119</v>
      </c>
      <c r="S817" s="17"/>
      <c r="T817" s="17">
        <v>0.110662266366322</v>
      </c>
      <c r="U817" s="17">
        <v>0.11585046348592901</v>
      </c>
      <c r="V817" s="17"/>
      <c r="W817" s="17">
        <v>9.5400333857294503E-2</v>
      </c>
      <c r="X817" s="17">
        <v>0.130945681711305</v>
      </c>
      <c r="Y817" s="17"/>
      <c r="Z817" s="17">
        <v>0.11080064035840299</v>
      </c>
      <c r="AA817" s="17">
        <v>0.101588328202818</v>
      </c>
      <c r="AB817" s="17">
        <v>0.10657934101264301</v>
      </c>
      <c r="AC817" s="17"/>
      <c r="AD817" s="17">
        <v>0.118375195856218</v>
      </c>
      <c r="AE817" s="17">
        <v>0.10810795241997399</v>
      </c>
      <c r="AF817" s="17"/>
      <c r="AG817" s="17">
        <v>7.2833485909375301E-2</v>
      </c>
      <c r="AH817" s="17">
        <v>5.3375614144424897E-2</v>
      </c>
      <c r="AI817" s="17">
        <v>0.187171413326046</v>
      </c>
      <c r="AJ817" s="17"/>
      <c r="AK817" s="17">
        <v>6.8302626093560803E-2</v>
      </c>
      <c r="AL817" s="17">
        <v>0.10847698165273501</v>
      </c>
      <c r="AM817" s="17">
        <v>0.233271102335186</v>
      </c>
      <c r="AN817" s="17"/>
      <c r="AO817" s="17">
        <v>9.2363039853099002E-2</v>
      </c>
      <c r="AP817" s="17">
        <v>8.5925859711234495E-2</v>
      </c>
      <c r="AQ817" s="17">
        <v>0.161064255203475</v>
      </c>
      <c r="AR817" s="17"/>
      <c r="AS817" s="17">
        <v>7.9326521523853499E-2</v>
      </c>
      <c r="AT817" s="17">
        <v>0.135961441636302</v>
      </c>
      <c r="AU817" s="17">
        <v>0.13651453301490701</v>
      </c>
      <c r="AV817" s="17">
        <v>9.12176969525689E-2</v>
      </c>
      <c r="AW817" s="17">
        <v>0.185616905730841</v>
      </c>
      <c r="AX817" s="17">
        <v>6.1107946484737302E-2</v>
      </c>
      <c r="AY817" s="17">
        <v>9.9633719819815794E-2</v>
      </c>
      <c r="AZ817" s="17">
        <v>0.108218233868091</v>
      </c>
      <c r="BA817" s="17">
        <v>0.137710147414943</v>
      </c>
      <c r="BB817" s="17">
        <v>8.8649710736777396E-2</v>
      </c>
      <c r="BC817" s="17">
        <v>0.14456418933102899</v>
      </c>
      <c r="BD817" s="17">
        <v>0.110443670532058</v>
      </c>
      <c r="BE817" s="17">
        <v>0.15251894867964799</v>
      </c>
      <c r="BF817" s="17">
        <v>0.14447774352010101</v>
      </c>
      <c r="BG817" s="17">
        <v>0.150317747778968</v>
      </c>
    </row>
    <row r="818" spans="2:59" x14ac:dyDescent="0.35">
      <c r="B818" t="s">
        <v>133</v>
      </c>
      <c r="C818" s="17">
        <v>0.119488728558545</v>
      </c>
      <c r="D818" s="17">
        <v>7.9640159734421095E-2</v>
      </c>
      <c r="E818" s="17">
        <v>0.15710324088541</v>
      </c>
      <c r="F818" s="17"/>
      <c r="G818" s="17">
        <v>0.140106498535329</v>
      </c>
      <c r="H818" s="17">
        <v>9.8937941692203796E-2</v>
      </c>
      <c r="I818" s="17">
        <v>0.14384520728429701</v>
      </c>
      <c r="J818" s="17">
        <v>0.172508900831288</v>
      </c>
      <c r="K818" s="17">
        <v>0.12535318998539499</v>
      </c>
      <c r="L818" s="17">
        <v>6.94622356914497E-2</v>
      </c>
      <c r="M818" s="17"/>
      <c r="N818" s="17">
        <v>7.9013112364302501E-2</v>
      </c>
      <c r="O818" s="17">
        <v>0.14706719362870199</v>
      </c>
      <c r="P818" s="17">
        <v>0.154589152719076</v>
      </c>
      <c r="Q818" s="17">
        <v>0.110268700084872</v>
      </c>
      <c r="R818" s="17">
        <v>0.12542430870767601</v>
      </c>
      <c r="S818" s="17"/>
      <c r="T818" s="17">
        <v>8.4545035771901603E-2</v>
      </c>
      <c r="U818" s="17">
        <v>0.12828872943146499</v>
      </c>
      <c r="V818" s="17"/>
      <c r="W818" s="17">
        <v>7.0247669576233004E-2</v>
      </c>
      <c r="X818" s="17">
        <v>0.12806841275639999</v>
      </c>
      <c r="Y818" s="17"/>
      <c r="Z818" s="17">
        <v>8.9282438825041402E-2</v>
      </c>
      <c r="AA818" s="17">
        <v>0.12257038051088399</v>
      </c>
      <c r="AB818" s="17">
        <v>7.6050025409094196E-2</v>
      </c>
      <c r="AC818" s="17"/>
      <c r="AD818" s="17">
        <v>8.2403334698656697E-2</v>
      </c>
      <c r="AE818" s="17">
        <v>0.18910640856462799</v>
      </c>
      <c r="AF818" s="17"/>
      <c r="AG818" s="17">
        <v>4.16052210159501E-2</v>
      </c>
      <c r="AH818" s="17">
        <v>0.116967783960629</v>
      </c>
      <c r="AI818" s="17">
        <v>9.1050646994022197E-2</v>
      </c>
      <c r="AJ818" s="17"/>
      <c r="AK818" s="17">
        <v>7.8466301807867095E-2</v>
      </c>
      <c r="AL818" s="17">
        <v>0.10899052085531701</v>
      </c>
      <c r="AM818" s="17">
        <v>0.10307129569817899</v>
      </c>
      <c r="AN818" s="17"/>
      <c r="AO818" s="17">
        <v>4.18384173615498E-2</v>
      </c>
      <c r="AP818" s="17">
        <v>8.7850246387587094E-2</v>
      </c>
      <c r="AQ818" s="17">
        <v>0.128223268492444</v>
      </c>
      <c r="AR818" s="17"/>
      <c r="AS818" s="17">
        <v>0.228901154249043</v>
      </c>
      <c r="AT818" s="17">
        <v>0.188784535265722</v>
      </c>
      <c r="AU818" s="17">
        <v>9.62905356803479E-2</v>
      </c>
      <c r="AV818" s="17">
        <v>0.112383841819931</v>
      </c>
      <c r="AW818" s="17">
        <v>8.4824823699012397E-2</v>
      </c>
      <c r="AX818" s="17">
        <v>0.14188971665614</v>
      </c>
      <c r="AY818" s="17">
        <v>9.8362374870382893E-2</v>
      </c>
      <c r="AZ818" s="17">
        <v>6.4033951777618295E-2</v>
      </c>
      <c r="BA818" s="17">
        <v>4.0781924017548203E-2</v>
      </c>
      <c r="BB818" s="17">
        <v>3.8733877576540697E-2</v>
      </c>
      <c r="BC818" s="17">
        <v>8.2217189547739905E-2</v>
      </c>
      <c r="BD818" s="17">
        <v>7.4774200837304697E-2</v>
      </c>
      <c r="BE818" s="17">
        <v>0.17120125528550001</v>
      </c>
      <c r="BF818" s="17">
        <v>3.6527915111302503E-2</v>
      </c>
      <c r="BG818" s="17">
        <v>9.3923438339942295E-2</v>
      </c>
    </row>
    <row r="819" spans="2:59" x14ac:dyDescent="0.35">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row>
    <row r="820" spans="2:59" x14ac:dyDescent="0.35">
      <c r="B820" s="6" t="s">
        <v>394</v>
      </c>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row>
    <row r="821" spans="2:59" x14ac:dyDescent="0.35">
      <c r="B821" s="24" t="s">
        <v>86</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row>
    <row r="822" spans="2:59" x14ac:dyDescent="0.35">
      <c r="B822" t="s">
        <v>392</v>
      </c>
      <c r="C822" s="17">
        <v>0.44211160310648501</v>
      </c>
      <c r="D822" s="17">
        <v>0.49523488254784698</v>
      </c>
      <c r="E822" s="17">
        <v>0.392384385236352</v>
      </c>
      <c r="F822" s="17"/>
      <c r="G822" s="17">
        <v>0.41433171598636998</v>
      </c>
      <c r="H822" s="17">
        <v>0.426294473581597</v>
      </c>
      <c r="I822" s="17">
        <v>0.43039090679985698</v>
      </c>
      <c r="J822" s="17">
        <v>0.385388231162131</v>
      </c>
      <c r="K822" s="17">
        <v>0.46608728163378998</v>
      </c>
      <c r="L822" s="17">
        <v>0.487989735227914</v>
      </c>
      <c r="M822" s="17"/>
      <c r="N822" s="17">
        <v>0.46882650660196301</v>
      </c>
      <c r="O822" s="17">
        <v>0.41671722042931397</v>
      </c>
      <c r="P822" s="17">
        <v>0.44780644199784703</v>
      </c>
      <c r="Q822" s="17">
        <v>0.40924617352985898</v>
      </c>
      <c r="R822" s="17">
        <v>0.48091692113731899</v>
      </c>
      <c r="S822" s="17"/>
      <c r="T822" s="17">
        <v>0.49777160737151399</v>
      </c>
      <c r="U822" s="17">
        <v>0.428094536017737</v>
      </c>
      <c r="V822" s="17"/>
      <c r="W822" s="17">
        <v>0.48114120349360601</v>
      </c>
      <c r="X822" s="17">
        <v>0.42854931273332098</v>
      </c>
      <c r="Y822" s="17"/>
      <c r="Z822" s="17">
        <v>0.60384747904278002</v>
      </c>
      <c r="AA822" s="17">
        <v>0.43874039148656302</v>
      </c>
      <c r="AB822" s="17">
        <v>0.334448841757504</v>
      </c>
      <c r="AC822" s="17"/>
      <c r="AD822" s="17">
        <v>0.50213911576450698</v>
      </c>
      <c r="AE822" s="17">
        <v>0.329426372269359</v>
      </c>
      <c r="AF822" s="17"/>
      <c r="AG822" s="17">
        <v>0.21314640042418101</v>
      </c>
      <c r="AH822" s="17">
        <v>0.42314352907140201</v>
      </c>
      <c r="AI822" s="17">
        <v>0.54298916546677101</v>
      </c>
      <c r="AJ822" s="17"/>
      <c r="AK822" s="17">
        <v>0.52113454038089901</v>
      </c>
      <c r="AL822" s="17">
        <v>0.46201568820243</v>
      </c>
      <c r="AM822" s="17">
        <v>0.302542171531057</v>
      </c>
      <c r="AN822" s="17"/>
      <c r="AO822" s="17">
        <v>0.37656392003761702</v>
      </c>
      <c r="AP822" s="17">
        <v>0.45954941438282498</v>
      </c>
      <c r="AQ822" s="17">
        <v>0.44179034105467002</v>
      </c>
      <c r="AR822" s="17"/>
      <c r="AS822" s="17">
        <v>0.36622165619879299</v>
      </c>
      <c r="AT822" s="17">
        <v>0.43653735862742499</v>
      </c>
      <c r="AU822" s="17">
        <v>0.433445769344739</v>
      </c>
      <c r="AV822" s="17">
        <v>0.43965741432454197</v>
      </c>
      <c r="AW822" s="17">
        <v>0.44475480008790802</v>
      </c>
      <c r="AX822" s="17">
        <v>0.511974420095199</v>
      </c>
      <c r="AY822" s="17">
        <v>0.46405474809510899</v>
      </c>
      <c r="AZ822" s="17">
        <v>0.48710130582636302</v>
      </c>
      <c r="BA822" s="17">
        <v>0.49405601131253102</v>
      </c>
      <c r="BB822" s="17">
        <v>0.43557640896137501</v>
      </c>
      <c r="BC822" s="17">
        <v>0.49567827282647198</v>
      </c>
      <c r="BD822" s="17">
        <v>0.39620695684319401</v>
      </c>
      <c r="BE822" s="17">
        <v>0.236964448328395</v>
      </c>
      <c r="BF822" s="17">
        <v>0.44252584736695999</v>
      </c>
      <c r="BG822" s="17">
        <v>0.50749628732184804</v>
      </c>
    </row>
    <row r="823" spans="2:59" x14ac:dyDescent="0.35">
      <c r="B823" t="s">
        <v>393</v>
      </c>
      <c r="C823" s="17">
        <v>0.36058009032153399</v>
      </c>
      <c r="D823" s="17">
        <v>0.33353172040336698</v>
      </c>
      <c r="E823" s="17">
        <v>0.387263421652013</v>
      </c>
      <c r="F823" s="17"/>
      <c r="G823" s="17">
        <v>0.38699826704262802</v>
      </c>
      <c r="H823" s="17">
        <v>0.41742354433434797</v>
      </c>
      <c r="I823" s="17">
        <v>0.38385664525164298</v>
      </c>
      <c r="J823" s="17">
        <v>0.37780560177834399</v>
      </c>
      <c r="K823" s="17">
        <v>0.29817801413606398</v>
      </c>
      <c r="L823" s="17">
        <v>0.341195438552921</v>
      </c>
      <c r="M823" s="17"/>
      <c r="N823" s="17">
        <v>0.393159695199778</v>
      </c>
      <c r="O823" s="17">
        <v>0.339126292908706</v>
      </c>
      <c r="P823" s="17">
        <v>0.356825917082362</v>
      </c>
      <c r="Q823" s="17">
        <v>0.35504159757688902</v>
      </c>
      <c r="R823" s="17">
        <v>0.33712677890786202</v>
      </c>
      <c r="S823" s="17"/>
      <c r="T823" s="17">
        <v>0.376244708760057</v>
      </c>
      <c r="U823" s="17">
        <v>0.35663521086146599</v>
      </c>
      <c r="V823" s="17"/>
      <c r="W823" s="17">
        <v>0.35764846956281998</v>
      </c>
      <c r="X823" s="17">
        <v>0.36982002689299698</v>
      </c>
      <c r="Y823" s="17"/>
      <c r="Z823" s="17">
        <v>0.247357492408566</v>
      </c>
      <c r="AA823" s="17">
        <v>0.34763237335012798</v>
      </c>
      <c r="AB823" s="17">
        <v>0.48915702033339598</v>
      </c>
      <c r="AC823" s="17"/>
      <c r="AD823" s="17">
        <v>0.35403554883882299</v>
      </c>
      <c r="AE823" s="17">
        <v>0.37286567629781497</v>
      </c>
      <c r="AF823" s="17"/>
      <c r="AG823" s="17">
        <v>0.65313518320631303</v>
      </c>
      <c r="AH823" s="17">
        <v>0.39419553071878599</v>
      </c>
      <c r="AI823" s="17">
        <v>0.26171150123296799</v>
      </c>
      <c r="AJ823" s="17"/>
      <c r="AK823" s="17">
        <v>0.33115779799035999</v>
      </c>
      <c r="AL823" s="17">
        <v>0.34539826468639001</v>
      </c>
      <c r="AM823" s="17">
        <v>0.47862754237430699</v>
      </c>
      <c r="AN823" s="17"/>
      <c r="AO823" s="17">
        <v>0.48156891087679599</v>
      </c>
      <c r="AP823" s="17">
        <v>0.35694836382952999</v>
      </c>
      <c r="AQ823" s="17">
        <v>0.359300249218589</v>
      </c>
      <c r="AR823" s="17"/>
      <c r="AS823" s="17">
        <v>0.29187485837870097</v>
      </c>
      <c r="AT823" s="17">
        <v>0.32593421235056802</v>
      </c>
      <c r="AU823" s="17">
        <v>0.39334813673008201</v>
      </c>
      <c r="AV823" s="17">
        <v>0.381176858641672</v>
      </c>
      <c r="AW823" s="17">
        <v>0.37282089668433999</v>
      </c>
      <c r="AX823" s="17">
        <v>0.33160754612994597</v>
      </c>
      <c r="AY823" s="17">
        <v>0.34146332053223399</v>
      </c>
      <c r="AZ823" s="17">
        <v>0.36228525583763399</v>
      </c>
      <c r="BA823" s="17">
        <v>0.40592385361984301</v>
      </c>
      <c r="BB823" s="17">
        <v>0.43190964366839102</v>
      </c>
      <c r="BC823" s="17">
        <v>0.31902730980018601</v>
      </c>
      <c r="BD823" s="17">
        <v>0.45999156563902999</v>
      </c>
      <c r="BE823" s="17">
        <v>0.64728965088471602</v>
      </c>
      <c r="BF823" s="17">
        <v>0.43687004040219202</v>
      </c>
      <c r="BG823" s="17">
        <v>0.35437093712274398</v>
      </c>
    </row>
    <row r="824" spans="2:59" x14ac:dyDescent="0.35">
      <c r="B824" t="s">
        <v>133</v>
      </c>
      <c r="C824" s="17">
        <v>0.19730830657198101</v>
      </c>
      <c r="D824" s="17">
        <v>0.17123339704878601</v>
      </c>
      <c r="E824" s="17">
        <v>0.22035219311163501</v>
      </c>
      <c r="F824" s="17"/>
      <c r="G824" s="17">
        <v>0.19867001697100201</v>
      </c>
      <c r="H824" s="17">
        <v>0.156281982084054</v>
      </c>
      <c r="I824" s="17">
        <v>0.18575244794849899</v>
      </c>
      <c r="J824" s="17">
        <v>0.23680616705952401</v>
      </c>
      <c r="K824" s="17">
        <v>0.235734704230146</v>
      </c>
      <c r="L824" s="17">
        <v>0.17081482621916499</v>
      </c>
      <c r="M824" s="17"/>
      <c r="N824" s="17">
        <v>0.13801379819826001</v>
      </c>
      <c r="O824" s="17">
        <v>0.244156486661981</v>
      </c>
      <c r="P824" s="17">
        <v>0.195367640919791</v>
      </c>
      <c r="Q824" s="17">
        <v>0.235712228893252</v>
      </c>
      <c r="R824" s="17">
        <v>0.18195629995481899</v>
      </c>
      <c r="S824" s="17"/>
      <c r="T824" s="17">
        <v>0.12598368386842901</v>
      </c>
      <c r="U824" s="17">
        <v>0.21527025312079701</v>
      </c>
      <c r="V824" s="17"/>
      <c r="W824" s="17">
        <v>0.16121032694357401</v>
      </c>
      <c r="X824" s="17">
        <v>0.20163066037368199</v>
      </c>
      <c r="Y824" s="17"/>
      <c r="Z824" s="17">
        <v>0.14879502854865401</v>
      </c>
      <c r="AA824" s="17">
        <v>0.213627235163309</v>
      </c>
      <c r="AB824" s="17">
        <v>0.1763941379091</v>
      </c>
      <c r="AC824" s="17"/>
      <c r="AD824" s="17">
        <v>0.14382533539667</v>
      </c>
      <c r="AE824" s="17">
        <v>0.29770795143282602</v>
      </c>
      <c r="AF824" s="17"/>
      <c r="AG824" s="17">
        <v>0.13371841636950599</v>
      </c>
      <c r="AH824" s="17">
        <v>0.18266094020981199</v>
      </c>
      <c r="AI824" s="17">
        <v>0.19529933330026</v>
      </c>
      <c r="AJ824" s="17"/>
      <c r="AK824" s="17">
        <v>0.14770766162874099</v>
      </c>
      <c r="AL824" s="17">
        <v>0.19258604711117999</v>
      </c>
      <c r="AM824" s="17">
        <v>0.21883028609463701</v>
      </c>
      <c r="AN824" s="17"/>
      <c r="AO824" s="17">
        <v>0.141867169085587</v>
      </c>
      <c r="AP824" s="17">
        <v>0.183502221787644</v>
      </c>
      <c r="AQ824" s="17">
        <v>0.19890940972674201</v>
      </c>
      <c r="AR824" s="17"/>
      <c r="AS824" s="17">
        <v>0.34190348542250598</v>
      </c>
      <c r="AT824" s="17">
        <v>0.23752842902200699</v>
      </c>
      <c r="AU824" s="17">
        <v>0.17320609392517899</v>
      </c>
      <c r="AV824" s="17">
        <v>0.179165727033786</v>
      </c>
      <c r="AW824" s="17">
        <v>0.18242430322775199</v>
      </c>
      <c r="AX824" s="17">
        <v>0.156418033774854</v>
      </c>
      <c r="AY824" s="17">
        <v>0.19448193137265701</v>
      </c>
      <c r="AZ824" s="17">
        <v>0.15061343833600299</v>
      </c>
      <c r="BA824" s="17">
        <v>0.100020135067626</v>
      </c>
      <c r="BB824" s="17">
        <v>0.132513947370234</v>
      </c>
      <c r="BC824" s="17">
        <v>0.18529441737334201</v>
      </c>
      <c r="BD824" s="17">
        <v>0.143801477517776</v>
      </c>
      <c r="BE824" s="17">
        <v>0.115745900786889</v>
      </c>
      <c r="BF824" s="17">
        <v>0.12060411223084801</v>
      </c>
      <c r="BG824" s="17">
        <v>0.13813277555540801</v>
      </c>
    </row>
    <row r="825" spans="2:59" x14ac:dyDescent="0.3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row>
    <row r="826" spans="2:59" x14ac:dyDescent="0.35">
      <c r="B826" s="6" t="s">
        <v>396</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row>
    <row r="827" spans="2:59" x14ac:dyDescent="0.35">
      <c r="B827" s="24" t="s">
        <v>86</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row>
    <row r="828" spans="2:59" x14ac:dyDescent="0.35">
      <c r="B828" t="s">
        <v>392</v>
      </c>
      <c r="C828" s="17">
        <v>0.12890000908313701</v>
      </c>
      <c r="D828" s="17">
        <v>0.14927207941939799</v>
      </c>
      <c r="E828" s="17">
        <v>0.11045279146398</v>
      </c>
      <c r="F828" s="17"/>
      <c r="G828" s="17">
        <v>0.198658897450468</v>
      </c>
      <c r="H828" s="17">
        <v>0.23085209392478301</v>
      </c>
      <c r="I828" s="17">
        <v>0.16869915901771801</v>
      </c>
      <c r="J828" s="17">
        <v>7.6900422624451806E-2</v>
      </c>
      <c r="K828" s="17">
        <v>6.2614691965391406E-2</v>
      </c>
      <c r="L828" s="17">
        <v>0.117248392146297</v>
      </c>
      <c r="M828" s="17"/>
      <c r="N828" s="17">
        <v>0.113405605801553</v>
      </c>
      <c r="O828" s="17">
        <v>0.111061760204928</v>
      </c>
      <c r="P828" s="17">
        <v>0.14222288521520199</v>
      </c>
      <c r="Q828" s="17">
        <v>0.12889174387556801</v>
      </c>
      <c r="R828" s="17">
        <v>0.175114997151915</v>
      </c>
      <c r="S828" s="17"/>
      <c r="T828" s="17">
        <v>0.18308330974092901</v>
      </c>
      <c r="U828" s="17">
        <v>0.115254825787899</v>
      </c>
      <c r="V828" s="17"/>
      <c r="W828" s="17">
        <v>0.18827770973600499</v>
      </c>
      <c r="X828" s="17">
        <v>9.8884777896055306E-2</v>
      </c>
      <c r="Y828" s="17"/>
      <c r="Z828" s="17">
        <v>0.16894923419309099</v>
      </c>
      <c r="AA828" s="17">
        <v>0.13606348397748999</v>
      </c>
      <c r="AB828" s="17">
        <v>9.6948896304354798E-2</v>
      </c>
      <c r="AC828" s="17"/>
      <c r="AD828" s="17">
        <v>0.14629777740432501</v>
      </c>
      <c r="AE828" s="17">
        <v>9.6240459278153404E-2</v>
      </c>
      <c r="AF828" s="17"/>
      <c r="AG828" s="17">
        <v>0.14795730682025801</v>
      </c>
      <c r="AH828" s="17">
        <v>0.12957912543405201</v>
      </c>
      <c r="AI828" s="17">
        <v>0.12826338669079901</v>
      </c>
      <c r="AJ828" s="17"/>
      <c r="AK828" s="17">
        <v>0.149469074683658</v>
      </c>
      <c r="AL828" s="17">
        <v>0.11984962233292699</v>
      </c>
      <c r="AM828" s="17">
        <v>0.12828010740757101</v>
      </c>
      <c r="AN828" s="17"/>
      <c r="AO828" s="17">
        <v>0.26914254225467898</v>
      </c>
      <c r="AP828" s="17">
        <v>0.13233922346370799</v>
      </c>
      <c r="AQ828" s="17">
        <v>0.101359974555521</v>
      </c>
      <c r="AR828" s="17"/>
      <c r="AS828" s="17">
        <v>0.18113107842816001</v>
      </c>
      <c r="AT828" s="17">
        <v>0.13700454156070699</v>
      </c>
      <c r="AU828" s="17">
        <v>0.163311949853751</v>
      </c>
      <c r="AV828" s="17">
        <v>0.154894246747318</v>
      </c>
      <c r="AW828" s="17">
        <v>8.1649880000718295E-2</v>
      </c>
      <c r="AX828" s="17">
        <v>0.110302480428269</v>
      </c>
      <c r="AY828" s="17">
        <v>0.123968048951879</v>
      </c>
      <c r="AZ828" s="17">
        <v>6.2383052185310997E-2</v>
      </c>
      <c r="BA828" s="17">
        <v>8.6816803444356397E-2</v>
      </c>
      <c r="BB828" s="17">
        <v>0.14781144712507099</v>
      </c>
      <c r="BC828" s="17">
        <v>0.115849971238386</v>
      </c>
      <c r="BD828" s="17">
        <v>0.20324026856807301</v>
      </c>
      <c r="BE828" s="17">
        <v>0.37739739931236399</v>
      </c>
      <c r="BF828" s="17">
        <v>7.5441521060841801E-2</v>
      </c>
      <c r="BG828" s="17">
        <v>0.15128487365225701</v>
      </c>
    </row>
    <row r="829" spans="2:59" x14ac:dyDescent="0.35">
      <c r="B829" t="s">
        <v>395</v>
      </c>
      <c r="C829" s="17">
        <v>0.80223684679879903</v>
      </c>
      <c r="D829" s="17">
        <v>0.79239672620106205</v>
      </c>
      <c r="E829" s="17">
        <v>0.81264890557494296</v>
      </c>
      <c r="F829" s="17"/>
      <c r="G829" s="17">
        <v>0.70873477344524305</v>
      </c>
      <c r="H829" s="17">
        <v>0.660023227912785</v>
      </c>
      <c r="I829" s="17">
        <v>0.72703331094445101</v>
      </c>
      <c r="J829" s="17">
        <v>0.87062963953140204</v>
      </c>
      <c r="K829" s="17">
        <v>0.85750359727279801</v>
      </c>
      <c r="L829" s="17">
        <v>0.85376779091174204</v>
      </c>
      <c r="M829" s="17"/>
      <c r="N829" s="17">
        <v>0.85495668828132199</v>
      </c>
      <c r="O829" s="17">
        <v>0.78393851700168105</v>
      </c>
      <c r="P829" s="17">
        <v>0.76231818055461698</v>
      </c>
      <c r="Q829" s="17">
        <v>0.81709493270632705</v>
      </c>
      <c r="R829" s="17">
        <v>0.74609306588867597</v>
      </c>
      <c r="S829" s="17"/>
      <c r="T829" s="17">
        <v>0.76981023051263597</v>
      </c>
      <c r="U829" s="17">
        <v>0.81040296288064395</v>
      </c>
      <c r="V829" s="17"/>
      <c r="W829" s="17">
        <v>0.75426602323052705</v>
      </c>
      <c r="X829" s="17">
        <v>0.84078380902546901</v>
      </c>
      <c r="Y829" s="17"/>
      <c r="Z829" s="17">
        <v>0.77872829427661505</v>
      </c>
      <c r="AA829" s="17">
        <v>0.80799203196820002</v>
      </c>
      <c r="AB829" s="17">
        <v>0.85108201271300798</v>
      </c>
      <c r="AC829" s="17"/>
      <c r="AD829" s="17">
        <v>0.81644395786507096</v>
      </c>
      <c r="AE829" s="17">
        <v>0.77556688299150001</v>
      </c>
      <c r="AF829" s="17"/>
      <c r="AG829" s="17">
        <v>0.81900770703102699</v>
      </c>
      <c r="AH829" s="17">
        <v>0.81610779256246202</v>
      </c>
      <c r="AI829" s="17">
        <v>0.81010714172346299</v>
      </c>
      <c r="AJ829" s="17"/>
      <c r="AK829" s="17">
        <v>0.81932350809350196</v>
      </c>
      <c r="AL829" s="17">
        <v>0.82691917829319095</v>
      </c>
      <c r="AM829" s="17">
        <v>0.77085349071125298</v>
      </c>
      <c r="AN829" s="17"/>
      <c r="AO829" s="17">
        <v>0.71292703284331604</v>
      </c>
      <c r="AP829" s="17">
        <v>0.81510633983890302</v>
      </c>
      <c r="AQ829" s="17">
        <v>0.82061135799296103</v>
      </c>
      <c r="AR829" s="17"/>
      <c r="AS829" s="17">
        <v>0.62438439645287602</v>
      </c>
      <c r="AT829" s="17">
        <v>0.72361199604586801</v>
      </c>
      <c r="AU829" s="17">
        <v>0.80050160041079599</v>
      </c>
      <c r="AV829" s="17">
        <v>0.78761835317828999</v>
      </c>
      <c r="AW829" s="17">
        <v>0.85898458589530502</v>
      </c>
      <c r="AX829" s="17">
        <v>0.80397095610229896</v>
      </c>
      <c r="AY829" s="17">
        <v>0.83401016069133804</v>
      </c>
      <c r="AZ829" s="17">
        <v>0.90417248712610798</v>
      </c>
      <c r="BA829" s="17">
        <v>0.91318319655564395</v>
      </c>
      <c r="BB829" s="17">
        <v>0.83144907755447905</v>
      </c>
      <c r="BC829" s="17">
        <v>0.88415002876161497</v>
      </c>
      <c r="BD829" s="17">
        <v>0.78677908710645905</v>
      </c>
      <c r="BE829" s="17">
        <v>0.482537540298556</v>
      </c>
      <c r="BF829" s="17">
        <v>0.81833237094795597</v>
      </c>
      <c r="BG829" s="17">
        <v>0.84871512634774304</v>
      </c>
    </row>
    <row r="830" spans="2:59" x14ac:dyDescent="0.35">
      <c r="B830" t="s">
        <v>133</v>
      </c>
      <c r="C830" s="17">
        <v>6.8863144118064198E-2</v>
      </c>
      <c r="D830" s="17">
        <v>5.8331194379540298E-2</v>
      </c>
      <c r="E830" s="17">
        <v>7.6898302961076997E-2</v>
      </c>
      <c r="F830" s="17"/>
      <c r="G830" s="17">
        <v>9.2606329104288995E-2</v>
      </c>
      <c r="H830" s="17">
        <v>0.109124678162432</v>
      </c>
      <c r="I830" s="17">
        <v>0.104267530037831</v>
      </c>
      <c r="J830" s="17">
        <v>5.2469937844146101E-2</v>
      </c>
      <c r="K830" s="17">
        <v>7.9881710761810901E-2</v>
      </c>
      <c r="L830" s="17">
        <v>2.8983816941961199E-2</v>
      </c>
      <c r="M830" s="17"/>
      <c r="N830" s="17">
        <v>3.1637705917124698E-2</v>
      </c>
      <c r="O830" s="17">
        <v>0.104999722793391</v>
      </c>
      <c r="P830" s="17">
        <v>9.54589342301813E-2</v>
      </c>
      <c r="Q830" s="17">
        <v>5.4013323418105101E-2</v>
      </c>
      <c r="R830" s="17">
        <v>7.8791936959409198E-2</v>
      </c>
      <c r="S830" s="17"/>
      <c r="T830" s="17">
        <v>4.7106459746435098E-2</v>
      </c>
      <c r="U830" s="17">
        <v>7.4342211331457395E-2</v>
      </c>
      <c r="V830" s="17"/>
      <c r="W830" s="17">
        <v>5.7456267033467401E-2</v>
      </c>
      <c r="X830" s="17">
        <v>6.0331413078476101E-2</v>
      </c>
      <c r="Y830" s="17"/>
      <c r="Z830" s="17">
        <v>5.2322471530294103E-2</v>
      </c>
      <c r="AA830" s="17">
        <v>5.5944484054310198E-2</v>
      </c>
      <c r="AB830" s="17">
        <v>5.1969090982637502E-2</v>
      </c>
      <c r="AC830" s="17"/>
      <c r="AD830" s="17">
        <v>3.7258264730603799E-2</v>
      </c>
      <c r="AE830" s="17">
        <v>0.12819265773034599</v>
      </c>
      <c r="AF830" s="17"/>
      <c r="AG830" s="17">
        <v>3.3034986148714897E-2</v>
      </c>
      <c r="AH830" s="17">
        <v>5.4313082003486203E-2</v>
      </c>
      <c r="AI830" s="17">
        <v>6.1629471585738498E-2</v>
      </c>
      <c r="AJ830" s="17"/>
      <c r="AK830" s="17">
        <v>3.1207417222839699E-2</v>
      </c>
      <c r="AL830" s="17">
        <v>5.3231199373881502E-2</v>
      </c>
      <c r="AM830" s="17">
        <v>0.100866401881176</v>
      </c>
      <c r="AN830" s="17"/>
      <c r="AO830" s="17">
        <v>1.7930424902004399E-2</v>
      </c>
      <c r="AP830" s="17">
        <v>5.25544366973889E-2</v>
      </c>
      <c r="AQ830" s="17">
        <v>7.8028667451517597E-2</v>
      </c>
      <c r="AR830" s="17"/>
      <c r="AS830" s="17">
        <v>0.194484525118964</v>
      </c>
      <c r="AT830" s="17">
        <v>0.139383462393425</v>
      </c>
      <c r="AU830" s="17">
        <v>3.6186449735452798E-2</v>
      </c>
      <c r="AV830" s="17">
        <v>5.7487400074391397E-2</v>
      </c>
      <c r="AW830" s="17">
        <v>5.9365534103976998E-2</v>
      </c>
      <c r="AX830" s="17">
        <v>8.5726563469431305E-2</v>
      </c>
      <c r="AY830" s="17">
        <v>4.2021790356783002E-2</v>
      </c>
      <c r="AZ830" s="17">
        <v>3.3444460688580598E-2</v>
      </c>
      <c r="BA830" s="17">
        <v>0</v>
      </c>
      <c r="BB830" s="17">
        <v>2.0739475320450399E-2</v>
      </c>
      <c r="BC830" s="17">
        <v>0</v>
      </c>
      <c r="BD830" s="17">
        <v>9.98064432546872E-3</v>
      </c>
      <c r="BE830" s="17">
        <v>0.14006506038908101</v>
      </c>
      <c r="BF830" s="17">
        <v>0.106226107991202</v>
      </c>
      <c r="BG830" s="17">
        <v>0</v>
      </c>
    </row>
    <row r="831" spans="2:59" x14ac:dyDescent="0.35">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row>
    <row r="832" spans="2:59" x14ac:dyDescent="0.35">
      <c r="B832" s="6" t="s">
        <v>398</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row>
    <row r="833" spans="2:59" x14ac:dyDescent="0.35">
      <c r="B833" s="24" t="s">
        <v>86</v>
      </c>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row>
    <row r="834" spans="2:59" x14ac:dyDescent="0.35">
      <c r="B834" t="s">
        <v>392</v>
      </c>
      <c r="C834" s="17">
        <v>0.19172485834230699</v>
      </c>
      <c r="D834" s="17">
        <v>0.222461831025071</v>
      </c>
      <c r="E834" s="17">
        <v>0.16388070694214499</v>
      </c>
      <c r="F834" s="17"/>
      <c r="G834" s="17">
        <v>0.29317645915530399</v>
      </c>
      <c r="H834" s="17">
        <v>0.222572670877941</v>
      </c>
      <c r="I834" s="17">
        <v>0.18040110975762</v>
      </c>
      <c r="J834" s="17">
        <v>0.174851296024612</v>
      </c>
      <c r="K834" s="17">
        <v>0.11636577824993601</v>
      </c>
      <c r="L834" s="17">
        <v>0.211751867601807</v>
      </c>
      <c r="M834" s="17"/>
      <c r="N834" s="17">
        <v>0.21001501100289</v>
      </c>
      <c r="O834" s="17">
        <v>0.18432290172061799</v>
      </c>
      <c r="P834" s="17">
        <v>0.194854707664434</v>
      </c>
      <c r="Q834" s="17">
        <v>0.15433282759286601</v>
      </c>
      <c r="R834" s="17">
        <v>0.233247322703035</v>
      </c>
      <c r="S834" s="17"/>
      <c r="T834" s="17">
        <v>0.27114730947398202</v>
      </c>
      <c r="U834" s="17">
        <v>0.17172360536782699</v>
      </c>
      <c r="V834" s="17"/>
      <c r="W834" s="17">
        <v>0.223755720284608</v>
      </c>
      <c r="X834" s="17">
        <v>0.17739593597014999</v>
      </c>
      <c r="Y834" s="17"/>
      <c r="Z834" s="17">
        <v>0.288708506634347</v>
      </c>
      <c r="AA834" s="17">
        <v>0.19461553101884799</v>
      </c>
      <c r="AB834" s="17">
        <v>0.11908956537205</v>
      </c>
      <c r="AC834" s="17"/>
      <c r="AD834" s="17">
        <v>0.229104632598159</v>
      </c>
      <c r="AE834" s="17">
        <v>0.121554559688471</v>
      </c>
      <c r="AF834" s="17"/>
      <c r="AG834" s="17">
        <v>0.150146305592437</v>
      </c>
      <c r="AH834" s="17">
        <v>0.171805299238415</v>
      </c>
      <c r="AI834" s="17">
        <v>0.22487505863601401</v>
      </c>
      <c r="AJ834" s="17"/>
      <c r="AK834" s="17">
        <v>0.23723796692058</v>
      </c>
      <c r="AL834" s="17">
        <v>0.19630011909529099</v>
      </c>
      <c r="AM834" s="17">
        <v>0.123823100828466</v>
      </c>
      <c r="AN834" s="17"/>
      <c r="AO834" s="17">
        <v>0.22986892104391199</v>
      </c>
      <c r="AP834" s="17">
        <v>0.21723568442326099</v>
      </c>
      <c r="AQ834" s="17">
        <v>0.162970774638522</v>
      </c>
      <c r="AR834" s="17"/>
      <c r="AS834" s="17">
        <v>0.152203769728505</v>
      </c>
      <c r="AT834" s="17">
        <v>0.24005178674507199</v>
      </c>
      <c r="AU834" s="17">
        <v>0.18282018270074901</v>
      </c>
      <c r="AV834" s="17">
        <v>0.203634606781424</v>
      </c>
      <c r="AW834" s="17">
        <v>0.19957298160702999</v>
      </c>
      <c r="AX834" s="17">
        <v>0.174581868681288</v>
      </c>
      <c r="AY834" s="17">
        <v>0.176303456749592</v>
      </c>
      <c r="AZ834" s="17">
        <v>0.20588825146793199</v>
      </c>
      <c r="BA834" s="17">
        <v>0.20102052966749701</v>
      </c>
      <c r="BB834" s="17">
        <v>0.115117139863732</v>
      </c>
      <c r="BC834" s="17">
        <v>0.26450827062377402</v>
      </c>
      <c r="BD834" s="17">
        <v>0.19009500597788601</v>
      </c>
      <c r="BE834" s="17">
        <v>0.28330608922954897</v>
      </c>
      <c r="BF834" s="17">
        <v>0.29208873063942298</v>
      </c>
      <c r="BG834" s="17">
        <v>0.15345789650105099</v>
      </c>
    </row>
    <row r="835" spans="2:59" x14ac:dyDescent="0.35">
      <c r="B835" t="s">
        <v>397</v>
      </c>
      <c r="C835" s="17">
        <v>0.70896771668221203</v>
      </c>
      <c r="D835" s="17">
        <v>0.69342547547933198</v>
      </c>
      <c r="E835" s="17">
        <v>0.72430751649881098</v>
      </c>
      <c r="F835" s="17"/>
      <c r="G835" s="17">
        <v>0.58455965753574202</v>
      </c>
      <c r="H835" s="17">
        <v>0.658786276460678</v>
      </c>
      <c r="I835" s="17">
        <v>0.69874797723822801</v>
      </c>
      <c r="J835" s="17">
        <v>0.73902454877888701</v>
      </c>
      <c r="K835" s="17">
        <v>0.76708976781981197</v>
      </c>
      <c r="L835" s="17">
        <v>0.717711909267715</v>
      </c>
      <c r="M835" s="17"/>
      <c r="N835" s="17">
        <v>0.73357975360832794</v>
      </c>
      <c r="O835" s="17">
        <v>0.67681458376285497</v>
      </c>
      <c r="P835" s="17">
        <v>0.71709046072144</v>
      </c>
      <c r="Q835" s="17">
        <v>0.73910684578368901</v>
      </c>
      <c r="R835" s="17">
        <v>0.62724386357433304</v>
      </c>
      <c r="S835" s="17"/>
      <c r="T835" s="17">
        <v>0.65143691379525503</v>
      </c>
      <c r="U835" s="17">
        <v>0.72345591398626197</v>
      </c>
      <c r="V835" s="17"/>
      <c r="W835" s="17">
        <v>0.70899814676857997</v>
      </c>
      <c r="X835" s="17">
        <v>0.715993612277804</v>
      </c>
      <c r="Y835" s="17"/>
      <c r="Z835" s="17">
        <v>0.62992315216361205</v>
      </c>
      <c r="AA835" s="17">
        <v>0.70414904159928204</v>
      </c>
      <c r="AB835" s="17">
        <v>0.80662800705496296</v>
      </c>
      <c r="AC835" s="17"/>
      <c r="AD835" s="17">
        <v>0.708953544016522</v>
      </c>
      <c r="AE835" s="17">
        <v>0.70899432198424905</v>
      </c>
      <c r="AF835" s="17"/>
      <c r="AG835" s="17">
        <v>0.76542772860269304</v>
      </c>
      <c r="AH835" s="17">
        <v>0.73002931720511</v>
      </c>
      <c r="AI835" s="17">
        <v>0.692545328968452</v>
      </c>
      <c r="AJ835" s="17"/>
      <c r="AK835" s="17">
        <v>0.69512468600107102</v>
      </c>
      <c r="AL835" s="17">
        <v>0.72371448702463903</v>
      </c>
      <c r="AM835" s="17">
        <v>0.72225866435335195</v>
      </c>
      <c r="AN835" s="17"/>
      <c r="AO835" s="17">
        <v>0.71358265791706699</v>
      </c>
      <c r="AP835" s="17">
        <v>0.68552452779206396</v>
      </c>
      <c r="AQ835" s="17">
        <v>0.754365019957421</v>
      </c>
      <c r="AR835" s="17"/>
      <c r="AS835" s="17">
        <v>0.63116384625077704</v>
      </c>
      <c r="AT835" s="17">
        <v>0.64110719645570902</v>
      </c>
      <c r="AU835" s="17">
        <v>0.73589824555245897</v>
      </c>
      <c r="AV835" s="17">
        <v>0.67688465965698696</v>
      </c>
      <c r="AW835" s="17">
        <v>0.73598585309890496</v>
      </c>
      <c r="AX835" s="17">
        <v>0.70641277318815998</v>
      </c>
      <c r="AY835" s="17">
        <v>0.72673820607815698</v>
      </c>
      <c r="AZ835" s="17">
        <v>0.69718807740705802</v>
      </c>
      <c r="BA835" s="17">
        <v>0.74768765488959499</v>
      </c>
      <c r="BB835" s="17">
        <v>0.855585021863008</v>
      </c>
      <c r="BC835" s="17">
        <v>0.70487932986910895</v>
      </c>
      <c r="BD835" s="17">
        <v>0.75590738090322995</v>
      </c>
      <c r="BE835" s="17">
        <v>0.57662885038137002</v>
      </c>
      <c r="BF835" s="17">
        <v>0.544707655685708</v>
      </c>
      <c r="BG835" s="17">
        <v>0.76321388430187898</v>
      </c>
    </row>
    <row r="836" spans="2:59" x14ac:dyDescent="0.35">
      <c r="B836" t="s">
        <v>133</v>
      </c>
      <c r="C836" s="17">
        <v>9.9307424975480896E-2</v>
      </c>
      <c r="D836" s="17">
        <v>8.4112693495597204E-2</v>
      </c>
      <c r="E836" s="17">
        <v>0.11181177655904399</v>
      </c>
      <c r="F836" s="17"/>
      <c r="G836" s="17">
        <v>0.12226388330895401</v>
      </c>
      <c r="H836" s="17">
        <v>0.118641052661382</v>
      </c>
      <c r="I836" s="17">
        <v>0.120850913004152</v>
      </c>
      <c r="J836" s="17">
        <v>8.6124155196501503E-2</v>
      </c>
      <c r="K836" s="17">
        <v>0.11654445393025201</v>
      </c>
      <c r="L836" s="17">
        <v>7.0536223130477804E-2</v>
      </c>
      <c r="M836" s="17"/>
      <c r="N836" s="17">
        <v>5.6405235388782102E-2</v>
      </c>
      <c r="O836" s="17">
        <v>0.13886251451652601</v>
      </c>
      <c r="P836" s="17">
        <v>8.8054831614125598E-2</v>
      </c>
      <c r="Q836" s="17">
        <v>0.106560326623445</v>
      </c>
      <c r="R836" s="17">
        <v>0.13950881372263199</v>
      </c>
      <c r="S836" s="17"/>
      <c r="T836" s="17">
        <v>7.7415776730762706E-2</v>
      </c>
      <c r="U836" s="17">
        <v>0.104820480645911</v>
      </c>
      <c r="V836" s="17"/>
      <c r="W836" s="17">
        <v>6.7246132946812295E-2</v>
      </c>
      <c r="X836" s="17">
        <v>0.106610451752046</v>
      </c>
      <c r="Y836" s="17"/>
      <c r="Z836" s="17">
        <v>8.1368341202040798E-2</v>
      </c>
      <c r="AA836" s="17">
        <v>0.10123542738187</v>
      </c>
      <c r="AB836" s="17">
        <v>7.4282427572987003E-2</v>
      </c>
      <c r="AC836" s="17"/>
      <c r="AD836" s="17">
        <v>6.1941823385318902E-2</v>
      </c>
      <c r="AE836" s="17">
        <v>0.16945111832727999</v>
      </c>
      <c r="AF836" s="17"/>
      <c r="AG836" s="17">
        <v>8.4425965804869302E-2</v>
      </c>
      <c r="AH836" s="17">
        <v>9.81653835564755E-2</v>
      </c>
      <c r="AI836" s="17">
        <v>8.2579612395534394E-2</v>
      </c>
      <c r="AJ836" s="17"/>
      <c r="AK836" s="17">
        <v>6.7637347078349896E-2</v>
      </c>
      <c r="AL836" s="17">
        <v>7.9985393880070102E-2</v>
      </c>
      <c r="AM836" s="17">
        <v>0.15391823481818201</v>
      </c>
      <c r="AN836" s="17"/>
      <c r="AO836" s="17">
        <v>5.6548421039021197E-2</v>
      </c>
      <c r="AP836" s="17">
        <v>9.7239787784674805E-2</v>
      </c>
      <c r="AQ836" s="17">
        <v>8.2664205404056904E-2</v>
      </c>
      <c r="AR836" s="17"/>
      <c r="AS836" s="17">
        <v>0.21663238402071899</v>
      </c>
      <c r="AT836" s="17">
        <v>0.118841016799218</v>
      </c>
      <c r="AU836" s="17">
        <v>8.1281571746791598E-2</v>
      </c>
      <c r="AV836" s="17">
        <v>0.119480733561589</v>
      </c>
      <c r="AW836" s="17">
        <v>6.44411652940656E-2</v>
      </c>
      <c r="AX836" s="17">
        <v>0.11900535813055201</v>
      </c>
      <c r="AY836" s="17">
        <v>9.6958337172251399E-2</v>
      </c>
      <c r="AZ836" s="17">
        <v>9.6923671125009603E-2</v>
      </c>
      <c r="BA836" s="17">
        <v>5.1291815442908097E-2</v>
      </c>
      <c r="BB836" s="17">
        <v>2.92978382732593E-2</v>
      </c>
      <c r="BC836" s="17">
        <v>3.0612399507117399E-2</v>
      </c>
      <c r="BD836" s="17">
        <v>5.3997613118884E-2</v>
      </c>
      <c r="BE836" s="17">
        <v>0.14006506038908101</v>
      </c>
      <c r="BF836" s="17">
        <v>0.16320361367486899</v>
      </c>
      <c r="BG836" s="17">
        <v>8.3328219197069994E-2</v>
      </c>
    </row>
    <row r="837" spans="2:59" x14ac:dyDescent="0.35">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row>
    <row r="838" spans="2:59" x14ac:dyDescent="0.35">
      <c r="B838" s="6" t="s">
        <v>400</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row>
    <row r="839" spans="2:59" x14ac:dyDescent="0.35">
      <c r="B839" s="24" t="s">
        <v>86</v>
      </c>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row>
    <row r="840" spans="2:59" x14ac:dyDescent="0.35">
      <c r="B840" t="s">
        <v>392</v>
      </c>
      <c r="C840" s="17">
        <v>0.185322240928354</v>
      </c>
      <c r="D840" s="17">
        <v>0.16935671536387201</v>
      </c>
      <c r="E840" s="17">
        <v>0.20095894909873399</v>
      </c>
      <c r="F840" s="17"/>
      <c r="G840" s="17">
        <v>0.29247556546319697</v>
      </c>
      <c r="H840" s="17">
        <v>0.24333665326573201</v>
      </c>
      <c r="I840" s="17">
        <v>0.17290280767637201</v>
      </c>
      <c r="J840" s="17">
        <v>0.152951385410381</v>
      </c>
      <c r="K840" s="17">
        <v>0.14862074805855799</v>
      </c>
      <c r="L840" s="17">
        <v>0.178770224853012</v>
      </c>
      <c r="M840" s="17"/>
      <c r="N840" s="17">
        <v>0.17566887211905999</v>
      </c>
      <c r="O840" s="17">
        <v>0.181311038311429</v>
      </c>
      <c r="P840" s="17">
        <v>0.21030078065265401</v>
      </c>
      <c r="Q840" s="17">
        <v>0.16138487732840801</v>
      </c>
      <c r="R840" s="17">
        <v>0.22152245805246601</v>
      </c>
      <c r="S840" s="17"/>
      <c r="T840" s="17">
        <v>0.18908271480443201</v>
      </c>
      <c r="U840" s="17">
        <v>0.18437522672484299</v>
      </c>
      <c r="V840" s="17"/>
      <c r="W840" s="17">
        <v>0.22388376889559899</v>
      </c>
      <c r="X840" s="17">
        <v>0.16768548905025199</v>
      </c>
      <c r="Y840" s="17"/>
      <c r="Z840" s="17">
        <v>0.21409906742151999</v>
      </c>
      <c r="AA840" s="17">
        <v>0.19469321269714199</v>
      </c>
      <c r="AB840" s="17">
        <v>0.173977259170771</v>
      </c>
      <c r="AC840" s="17"/>
      <c r="AD840" s="17">
        <v>0.20347746110481699</v>
      </c>
      <c r="AE840" s="17">
        <v>0.15124078251213199</v>
      </c>
      <c r="AF840" s="17"/>
      <c r="AG840" s="17">
        <v>0.248225471517524</v>
      </c>
      <c r="AH840" s="17">
        <v>0.21633528633224</v>
      </c>
      <c r="AI840" s="17">
        <v>0.14758386834050799</v>
      </c>
      <c r="AJ840" s="17"/>
      <c r="AK840" s="17">
        <v>0.24297791420220699</v>
      </c>
      <c r="AL840" s="17">
        <v>0.15928080051686599</v>
      </c>
      <c r="AM840" s="17">
        <v>0.172727764345977</v>
      </c>
      <c r="AN840" s="17"/>
      <c r="AO840" s="17">
        <v>0.20197695676774399</v>
      </c>
      <c r="AP840" s="17">
        <v>0.21129784406726601</v>
      </c>
      <c r="AQ840" s="17">
        <v>0.154425718336094</v>
      </c>
      <c r="AR840" s="17"/>
      <c r="AS840" s="17">
        <v>0.13663595773665699</v>
      </c>
      <c r="AT840" s="17">
        <v>0.174512708977032</v>
      </c>
      <c r="AU840" s="17">
        <v>0.28404215899030699</v>
      </c>
      <c r="AV840" s="17">
        <v>0.20689502365003101</v>
      </c>
      <c r="AW840" s="17">
        <v>0.121598517580774</v>
      </c>
      <c r="AX840" s="17">
        <v>0.144588479560638</v>
      </c>
      <c r="AY840" s="17">
        <v>0.129333497585954</v>
      </c>
      <c r="AZ840" s="17">
        <v>0.12404839910156699</v>
      </c>
      <c r="BA840" s="17">
        <v>0.213548244381806</v>
      </c>
      <c r="BB840" s="17">
        <v>0.220346537800544</v>
      </c>
      <c r="BC840" s="17">
        <v>0.18041288178724499</v>
      </c>
      <c r="BD840" s="17">
        <v>0.41413928989299098</v>
      </c>
      <c r="BE840" s="17">
        <v>0.105279323745995</v>
      </c>
      <c r="BF840" s="17">
        <v>0.26081646943182901</v>
      </c>
      <c r="BG840" s="17">
        <v>0.23731235630634101</v>
      </c>
    </row>
    <row r="841" spans="2:59" x14ac:dyDescent="0.35">
      <c r="B841" t="s">
        <v>399</v>
      </c>
      <c r="C841" s="17">
        <v>0.72869659994647495</v>
      </c>
      <c r="D841" s="17">
        <v>0.77622777426381395</v>
      </c>
      <c r="E841" s="17">
        <v>0.68329965059303199</v>
      </c>
      <c r="F841" s="17"/>
      <c r="G841" s="17">
        <v>0.62667705722479805</v>
      </c>
      <c r="H841" s="17">
        <v>0.63299908596231502</v>
      </c>
      <c r="I841" s="17">
        <v>0.72097770861241395</v>
      </c>
      <c r="J841" s="17">
        <v>0.76582379329176398</v>
      </c>
      <c r="K841" s="17">
        <v>0.77021410644527899</v>
      </c>
      <c r="L841" s="17">
        <v>0.75533758112885097</v>
      </c>
      <c r="M841" s="17"/>
      <c r="N841" s="17">
        <v>0.77640071654966702</v>
      </c>
      <c r="O841" s="17">
        <v>0.70309608169769999</v>
      </c>
      <c r="P841" s="17">
        <v>0.71725210712691401</v>
      </c>
      <c r="Q841" s="17">
        <v>0.74495867820641704</v>
      </c>
      <c r="R841" s="17">
        <v>0.64311325101406902</v>
      </c>
      <c r="S841" s="17"/>
      <c r="T841" s="17">
        <v>0.74001901117667901</v>
      </c>
      <c r="U841" s="17">
        <v>0.72584523477114204</v>
      </c>
      <c r="V841" s="17"/>
      <c r="W841" s="17">
        <v>0.70425509068245296</v>
      </c>
      <c r="X841" s="17">
        <v>0.74455923184730899</v>
      </c>
      <c r="Y841" s="17"/>
      <c r="Z841" s="17">
        <v>0.72123092126696597</v>
      </c>
      <c r="AA841" s="17">
        <v>0.73182117956249504</v>
      </c>
      <c r="AB841" s="17">
        <v>0.75319076365964299</v>
      </c>
      <c r="AC841" s="17"/>
      <c r="AD841" s="17">
        <v>0.73288285860177804</v>
      </c>
      <c r="AE841" s="17">
        <v>0.72083804472689905</v>
      </c>
      <c r="AF841" s="17"/>
      <c r="AG841" s="17">
        <v>0.66938937456776204</v>
      </c>
      <c r="AH841" s="17">
        <v>0.69655823870987599</v>
      </c>
      <c r="AI841" s="17">
        <v>0.79161782152224502</v>
      </c>
      <c r="AJ841" s="17"/>
      <c r="AK841" s="17">
        <v>0.71296309682576298</v>
      </c>
      <c r="AL841" s="17">
        <v>0.76192729855598296</v>
      </c>
      <c r="AM841" s="17">
        <v>0.74386769794252905</v>
      </c>
      <c r="AN841" s="17"/>
      <c r="AO841" s="17">
        <v>0.76017890966067203</v>
      </c>
      <c r="AP841" s="17">
        <v>0.70166454697538405</v>
      </c>
      <c r="AQ841" s="17">
        <v>0.77636966918180095</v>
      </c>
      <c r="AR841" s="17"/>
      <c r="AS841" s="17">
        <v>0.68841802666392704</v>
      </c>
      <c r="AT841" s="17">
        <v>0.72675791831905501</v>
      </c>
      <c r="AU841" s="17">
        <v>0.62748164052839295</v>
      </c>
      <c r="AV841" s="17">
        <v>0.69682448651684303</v>
      </c>
      <c r="AW841" s="17">
        <v>0.83596052104493301</v>
      </c>
      <c r="AX841" s="17">
        <v>0.74042458460053295</v>
      </c>
      <c r="AY841" s="17">
        <v>0.81919757869440701</v>
      </c>
      <c r="AZ841" s="17">
        <v>0.82852530065129104</v>
      </c>
      <c r="BA841" s="17">
        <v>0.72278301844866999</v>
      </c>
      <c r="BB841" s="17">
        <v>0.74838005597888801</v>
      </c>
      <c r="BC841" s="17">
        <v>0.67097637956989298</v>
      </c>
      <c r="BD841" s="17">
        <v>0.58586071010700902</v>
      </c>
      <c r="BE841" s="17">
        <v>0.75465561586492402</v>
      </c>
      <c r="BF841" s="17">
        <v>0.57597991689330197</v>
      </c>
      <c r="BG841" s="17">
        <v>0.66876420535371695</v>
      </c>
    </row>
    <row r="842" spans="2:59" x14ac:dyDescent="0.35">
      <c r="B842" t="s">
        <v>133</v>
      </c>
      <c r="C842" s="17">
        <v>8.5981159125171597E-2</v>
      </c>
      <c r="D842" s="17">
        <v>5.4415510372313902E-2</v>
      </c>
      <c r="E842" s="17">
        <v>0.115741400308234</v>
      </c>
      <c r="F842" s="17"/>
      <c r="G842" s="17">
        <v>8.0847377312005406E-2</v>
      </c>
      <c r="H842" s="17">
        <v>0.123664260771952</v>
      </c>
      <c r="I842" s="17">
        <v>0.106119483711214</v>
      </c>
      <c r="J842" s="17">
        <v>8.1224821297854799E-2</v>
      </c>
      <c r="K842" s="17">
        <v>8.1165145496162799E-2</v>
      </c>
      <c r="L842" s="17">
        <v>6.5892194018136396E-2</v>
      </c>
      <c r="M842" s="17"/>
      <c r="N842" s="17">
        <v>4.79304113312728E-2</v>
      </c>
      <c r="O842" s="17">
        <v>0.11559287999087101</v>
      </c>
      <c r="P842" s="17">
        <v>7.2447112220431806E-2</v>
      </c>
      <c r="Q842" s="17">
        <v>9.3656444465175404E-2</v>
      </c>
      <c r="R842" s="17">
        <v>0.135364290933466</v>
      </c>
      <c r="S842" s="17"/>
      <c r="T842" s="17">
        <v>7.0898274018889401E-2</v>
      </c>
      <c r="U842" s="17">
        <v>8.9779538504015294E-2</v>
      </c>
      <c r="V842" s="17"/>
      <c r="W842" s="17">
        <v>7.1861140421947495E-2</v>
      </c>
      <c r="X842" s="17">
        <v>8.7755279102438494E-2</v>
      </c>
      <c r="Y842" s="17"/>
      <c r="Z842" s="17">
        <v>6.4670011311514203E-2</v>
      </c>
      <c r="AA842" s="17">
        <v>7.3485607740362696E-2</v>
      </c>
      <c r="AB842" s="17">
        <v>7.2831977169586101E-2</v>
      </c>
      <c r="AC842" s="17"/>
      <c r="AD842" s="17">
        <v>6.3639680293404402E-2</v>
      </c>
      <c r="AE842" s="17">
        <v>0.12792117276096901</v>
      </c>
      <c r="AF842" s="17"/>
      <c r="AG842" s="17">
        <v>8.2385153914713696E-2</v>
      </c>
      <c r="AH842" s="17">
        <v>8.7106474957884095E-2</v>
      </c>
      <c r="AI842" s="17">
        <v>6.0798310137246701E-2</v>
      </c>
      <c r="AJ842" s="17"/>
      <c r="AK842" s="17">
        <v>4.4058988972029402E-2</v>
      </c>
      <c r="AL842" s="17">
        <v>7.8791900927150299E-2</v>
      </c>
      <c r="AM842" s="17">
        <v>8.3404537711493795E-2</v>
      </c>
      <c r="AN842" s="17"/>
      <c r="AO842" s="17">
        <v>3.7844133571583997E-2</v>
      </c>
      <c r="AP842" s="17">
        <v>8.7037608957349494E-2</v>
      </c>
      <c r="AQ842" s="17">
        <v>6.9204612482105105E-2</v>
      </c>
      <c r="AR842" s="17"/>
      <c r="AS842" s="17">
        <v>0.174946015599415</v>
      </c>
      <c r="AT842" s="17">
        <v>9.8729372703912799E-2</v>
      </c>
      <c r="AU842" s="17">
        <v>8.8476200481300393E-2</v>
      </c>
      <c r="AV842" s="17">
        <v>9.6280489833126606E-2</v>
      </c>
      <c r="AW842" s="17">
        <v>4.2440961374292298E-2</v>
      </c>
      <c r="AX842" s="17">
        <v>0.114986935838829</v>
      </c>
      <c r="AY842" s="17">
        <v>5.1468923719639501E-2</v>
      </c>
      <c r="AZ842" s="17">
        <v>4.7426300247142297E-2</v>
      </c>
      <c r="BA842" s="17">
        <v>6.3668737169524106E-2</v>
      </c>
      <c r="BB842" s="17">
        <v>3.1273406220568303E-2</v>
      </c>
      <c r="BC842" s="17">
        <v>0.14861073864286201</v>
      </c>
      <c r="BD842" s="17">
        <v>0</v>
      </c>
      <c r="BE842" s="17">
        <v>0.14006506038908101</v>
      </c>
      <c r="BF842" s="17">
        <v>0.16320361367486899</v>
      </c>
      <c r="BG842" s="17">
        <v>9.3923438339942295E-2</v>
      </c>
    </row>
    <row r="843" spans="2:59" x14ac:dyDescent="0.35">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row>
    <row r="844" spans="2:59" x14ac:dyDescent="0.35">
      <c r="B844" s="6" t="s">
        <v>402</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row>
    <row r="845" spans="2:59" x14ac:dyDescent="0.35">
      <c r="B845" s="24" t="s">
        <v>86</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row>
    <row r="846" spans="2:59" x14ac:dyDescent="0.35">
      <c r="B846" t="s">
        <v>392</v>
      </c>
      <c r="C846" s="17">
        <v>0.13030212683909401</v>
      </c>
      <c r="D846" s="17">
        <v>0.14711384053413701</v>
      </c>
      <c r="E846" s="17">
        <v>0.11517745224984</v>
      </c>
      <c r="F846" s="17"/>
      <c r="G846" s="17">
        <v>0.17173718258726101</v>
      </c>
      <c r="H846" s="17">
        <v>0.183766272800337</v>
      </c>
      <c r="I846" s="17">
        <v>0.126838645498833</v>
      </c>
      <c r="J846" s="17">
        <v>8.3711308657109601E-2</v>
      </c>
      <c r="K846" s="17">
        <v>8.2799477340106606E-2</v>
      </c>
      <c r="L846" s="17">
        <v>0.15699405213987</v>
      </c>
      <c r="M846" s="17"/>
      <c r="N846" s="17">
        <v>0.13314190446045299</v>
      </c>
      <c r="O846" s="17">
        <v>0.108928227289321</v>
      </c>
      <c r="P846" s="17">
        <v>0.16371428372168001</v>
      </c>
      <c r="Q846" s="17">
        <v>0.135782490630836</v>
      </c>
      <c r="R846" s="17">
        <v>8.9102601843107795E-2</v>
      </c>
      <c r="S846" s="17"/>
      <c r="T846" s="17">
        <v>0.190128701875066</v>
      </c>
      <c r="U846" s="17">
        <v>0.115235776646661</v>
      </c>
      <c r="V846" s="17"/>
      <c r="W846" s="17">
        <v>0.16270712910853399</v>
      </c>
      <c r="X846" s="17">
        <v>0.113008141664173</v>
      </c>
      <c r="Y846" s="17"/>
      <c r="Z846" s="17">
        <v>0.15511233039817099</v>
      </c>
      <c r="AA846" s="17">
        <v>0.112940955191819</v>
      </c>
      <c r="AB846" s="17">
        <v>0.13727985615336699</v>
      </c>
      <c r="AC846" s="17"/>
      <c r="AD846" s="17">
        <v>0.15289261554796399</v>
      </c>
      <c r="AE846" s="17">
        <v>8.7894665290837004E-2</v>
      </c>
      <c r="AF846" s="17"/>
      <c r="AG846" s="17">
        <v>0.232271538504398</v>
      </c>
      <c r="AH846" s="17">
        <v>0.141914807924749</v>
      </c>
      <c r="AI846" s="17">
        <v>9.8566475055082994E-2</v>
      </c>
      <c r="AJ846" s="17"/>
      <c r="AK846" s="17">
        <v>0.153052346549538</v>
      </c>
      <c r="AL846" s="17">
        <v>0.108789287825744</v>
      </c>
      <c r="AM846" s="17">
        <v>0.17311954377438399</v>
      </c>
      <c r="AN846" s="17"/>
      <c r="AO846" s="17">
        <v>0.14283246361948801</v>
      </c>
      <c r="AP846" s="17">
        <v>0.14028662658010699</v>
      </c>
      <c r="AQ846" s="17">
        <v>0.117832708515084</v>
      </c>
      <c r="AR846" s="17"/>
      <c r="AS846" s="17">
        <v>0.153549168682687</v>
      </c>
      <c r="AT846" s="17">
        <v>8.0121211063244796E-2</v>
      </c>
      <c r="AU846" s="17">
        <v>0.18324627266496499</v>
      </c>
      <c r="AV846" s="17">
        <v>0.124015440755237</v>
      </c>
      <c r="AW846" s="17">
        <v>5.3376522463732597E-2</v>
      </c>
      <c r="AX846" s="17">
        <v>0.10356677993803</v>
      </c>
      <c r="AY846" s="17">
        <v>0.13451740583865199</v>
      </c>
      <c r="AZ846" s="17">
        <v>0.186747440056554</v>
      </c>
      <c r="BA846" s="17">
        <v>0.124206906637802</v>
      </c>
      <c r="BB846" s="17">
        <v>0.149876419272434</v>
      </c>
      <c r="BC846" s="17">
        <v>5.4746637754726699E-2</v>
      </c>
      <c r="BD846" s="17">
        <v>0.19637149051741801</v>
      </c>
      <c r="BE846" s="17">
        <v>0.21307784524304399</v>
      </c>
      <c r="BF846" s="17">
        <v>0.35364448423598499</v>
      </c>
      <c r="BG846" s="17">
        <v>0.175316271976247</v>
      </c>
    </row>
    <row r="847" spans="2:59" x14ac:dyDescent="0.35">
      <c r="B847" t="s">
        <v>401</v>
      </c>
      <c r="C847" s="17">
        <v>0.795280793100136</v>
      </c>
      <c r="D847" s="17">
        <v>0.79594844894121997</v>
      </c>
      <c r="E847" s="17">
        <v>0.79381540231004999</v>
      </c>
      <c r="F847" s="17"/>
      <c r="G847" s="17">
        <v>0.73496881733881103</v>
      </c>
      <c r="H847" s="17">
        <v>0.68258504405264397</v>
      </c>
      <c r="I847" s="17">
        <v>0.80818055782975395</v>
      </c>
      <c r="J847" s="17">
        <v>0.84986421343514296</v>
      </c>
      <c r="K847" s="17">
        <v>0.842709565990439</v>
      </c>
      <c r="L847" s="17">
        <v>0.79040221263184796</v>
      </c>
      <c r="M847" s="17"/>
      <c r="N847" s="17">
        <v>0.82839531043439696</v>
      </c>
      <c r="O847" s="17">
        <v>0.78329885757740803</v>
      </c>
      <c r="P847" s="17">
        <v>0.76856038737733101</v>
      </c>
      <c r="Q847" s="17">
        <v>0.79132129569894305</v>
      </c>
      <c r="R847" s="17">
        <v>0.79206845001310699</v>
      </c>
      <c r="S847" s="17"/>
      <c r="T847" s="17">
        <v>0.754435847560467</v>
      </c>
      <c r="U847" s="17">
        <v>0.80556692852944101</v>
      </c>
      <c r="V847" s="17"/>
      <c r="W847" s="17">
        <v>0.76630041949974503</v>
      </c>
      <c r="X847" s="17">
        <v>0.82002639452975601</v>
      </c>
      <c r="Y847" s="17"/>
      <c r="Z847" s="17">
        <v>0.77069253683453498</v>
      </c>
      <c r="AA847" s="17">
        <v>0.81209946563933699</v>
      </c>
      <c r="AB847" s="17">
        <v>0.81323727065694495</v>
      </c>
      <c r="AC847" s="17"/>
      <c r="AD847" s="17">
        <v>0.79147153427539296</v>
      </c>
      <c r="AE847" s="17">
        <v>0.80243163428907305</v>
      </c>
      <c r="AF847" s="17"/>
      <c r="AG847" s="17">
        <v>0.68472072641738002</v>
      </c>
      <c r="AH847" s="17">
        <v>0.79542293450863599</v>
      </c>
      <c r="AI847" s="17">
        <v>0.84235199574474495</v>
      </c>
      <c r="AJ847" s="17"/>
      <c r="AK847" s="17">
        <v>0.80233884475619999</v>
      </c>
      <c r="AL847" s="17">
        <v>0.83020474791742205</v>
      </c>
      <c r="AM847" s="17">
        <v>0.73995710898140399</v>
      </c>
      <c r="AN847" s="17"/>
      <c r="AO847" s="17">
        <v>0.80575227716349196</v>
      </c>
      <c r="AP847" s="17">
        <v>0.78192321206439896</v>
      </c>
      <c r="AQ847" s="17">
        <v>0.82596761900944804</v>
      </c>
      <c r="AR847" s="17"/>
      <c r="AS847" s="17">
        <v>0.68066257862997104</v>
      </c>
      <c r="AT847" s="17">
        <v>0.83610041629616205</v>
      </c>
      <c r="AU847" s="17">
        <v>0.74130115867292301</v>
      </c>
      <c r="AV847" s="17">
        <v>0.75885824948689895</v>
      </c>
      <c r="AW847" s="17">
        <v>0.93824128713391597</v>
      </c>
      <c r="AX847" s="17">
        <v>0.80729824008158402</v>
      </c>
      <c r="AY847" s="17">
        <v>0.81325963823784198</v>
      </c>
      <c r="AZ847" s="17">
        <v>0.76582625969630402</v>
      </c>
      <c r="BA847" s="17">
        <v>0.87579309336219802</v>
      </c>
      <c r="BB847" s="17">
        <v>0.80239796277617403</v>
      </c>
      <c r="BC847" s="17">
        <v>0.91738982674526504</v>
      </c>
      <c r="BD847" s="17">
        <v>0.76409166095942205</v>
      </c>
      <c r="BE847" s="17">
        <v>0.40573258322189198</v>
      </c>
      <c r="BF847" s="17">
        <v>0.54012940777281304</v>
      </c>
      <c r="BG847" s="17">
        <v>0.824683728023753</v>
      </c>
    </row>
    <row r="848" spans="2:59" x14ac:dyDescent="0.35">
      <c r="B848" t="s">
        <v>133</v>
      </c>
      <c r="C848" s="17">
        <v>7.4417080060770399E-2</v>
      </c>
      <c r="D848" s="17">
        <v>5.6937710524643102E-2</v>
      </c>
      <c r="E848" s="17">
        <v>9.1007145440109793E-2</v>
      </c>
      <c r="F848" s="17"/>
      <c r="G848" s="17">
        <v>9.3294000073927394E-2</v>
      </c>
      <c r="H848" s="17">
        <v>0.133648683147019</v>
      </c>
      <c r="I848" s="17">
        <v>6.4980796671413099E-2</v>
      </c>
      <c r="J848" s="17">
        <v>6.6424477907747304E-2</v>
      </c>
      <c r="K848" s="17">
        <v>7.4490956669454697E-2</v>
      </c>
      <c r="L848" s="17">
        <v>5.2603735228282197E-2</v>
      </c>
      <c r="M848" s="17"/>
      <c r="N848" s="17">
        <v>3.8462785105149902E-2</v>
      </c>
      <c r="O848" s="17">
        <v>0.10777291513327</v>
      </c>
      <c r="P848" s="17">
        <v>6.7725328900988702E-2</v>
      </c>
      <c r="Q848" s="17">
        <v>7.2896213670220505E-2</v>
      </c>
      <c r="R848" s="17">
        <v>0.118828948143785</v>
      </c>
      <c r="S848" s="17"/>
      <c r="T848" s="17">
        <v>5.5435450564466998E-2</v>
      </c>
      <c r="U848" s="17">
        <v>7.9197294823898104E-2</v>
      </c>
      <c r="V848" s="17"/>
      <c r="W848" s="17">
        <v>7.0992451391720807E-2</v>
      </c>
      <c r="X848" s="17">
        <v>6.6965463806071504E-2</v>
      </c>
      <c r="Y848" s="17"/>
      <c r="Z848" s="17">
        <v>7.4195132767294003E-2</v>
      </c>
      <c r="AA848" s="17">
        <v>7.4959579168843896E-2</v>
      </c>
      <c r="AB848" s="17">
        <v>4.9482873189688102E-2</v>
      </c>
      <c r="AC848" s="17"/>
      <c r="AD848" s="17">
        <v>5.5635850176642403E-2</v>
      </c>
      <c r="AE848" s="17">
        <v>0.10967370042009</v>
      </c>
      <c r="AF848" s="17"/>
      <c r="AG848" s="17">
        <v>8.3007735078221803E-2</v>
      </c>
      <c r="AH848" s="17">
        <v>6.2662257566614296E-2</v>
      </c>
      <c r="AI848" s="17">
        <v>5.9081529200172199E-2</v>
      </c>
      <c r="AJ848" s="17"/>
      <c r="AK848" s="17">
        <v>4.4608808694261599E-2</v>
      </c>
      <c r="AL848" s="17">
        <v>6.1005964256833897E-2</v>
      </c>
      <c r="AM848" s="17">
        <v>8.6923347244212398E-2</v>
      </c>
      <c r="AN848" s="17"/>
      <c r="AO848" s="17">
        <v>5.1415259217020198E-2</v>
      </c>
      <c r="AP848" s="17">
        <v>7.7790161355494006E-2</v>
      </c>
      <c r="AQ848" s="17">
        <v>5.6199672475467699E-2</v>
      </c>
      <c r="AR848" s="17"/>
      <c r="AS848" s="17">
        <v>0.16578825268734099</v>
      </c>
      <c r="AT848" s="17">
        <v>8.3778372640593401E-2</v>
      </c>
      <c r="AU848" s="17">
        <v>7.5452568662112196E-2</v>
      </c>
      <c r="AV848" s="17">
        <v>0.11712630975786401</v>
      </c>
      <c r="AW848" s="17">
        <v>8.3821904023511397E-3</v>
      </c>
      <c r="AX848" s="17">
        <v>8.9134979980385595E-2</v>
      </c>
      <c r="AY848" s="17">
        <v>5.2222955923505898E-2</v>
      </c>
      <c r="AZ848" s="17">
        <v>4.7426300247142297E-2</v>
      </c>
      <c r="BA848" s="17">
        <v>0</v>
      </c>
      <c r="BB848" s="17">
        <v>4.7725617951391901E-2</v>
      </c>
      <c r="BC848" s="17">
        <v>2.7863535500007801E-2</v>
      </c>
      <c r="BD848" s="17">
        <v>3.9536848523159397E-2</v>
      </c>
      <c r="BE848" s="17">
        <v>0.381189571535064</v>
      </c>
      <c r="BF848" s="17">
        <v>0.106226107991202</v>
      </c>
      <c r="BG848" s="17">
        <v>0</v>
      </c>
    </row>
    <row r="849" spans="2:59" x14ac:dyDescent="0.35">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row>
    <row r="850" spans="2:59" x14ac:dyDescent="0.35">
      <c r="B850" s="6" t="s">
        <v>404</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row>
    <row r="851" spans="2:59" x14ac:dyDescent="0.35">
      <c r="B851" s="24" t="s">
        <v>86</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row>
    <row r="852" spans="2:59" x14ac:dyDescent="0.35">
      <c r="B852" t="s">
        <v>392</v>
      </c>
      <c r="C852" s="17">
        <v>0.315957845465347</v>
      </c>
      <c r="D852" s="17">
        <v>0.32452861208908501</v>
      </c>
      <c r="E852" s="17">
        <v>0.30721524025866798</v>
      </c>
      <c r="F852" s="17"/>
      <c r="G852" s="17">
        <v>0.34547067405415499</v>
      </c>
      <c r="H852" s="17">
        <v>0.34248114726004403</v>
      </c>
      <c r="I852" s="17">
        <v>0.25188410450742099</v>
      </c>
      <c r="J852" s="17">
        <v>0.28367008486831102</v>
      </c>
      <c r="K852" s="17">
        <v>0.356986084985152</v>
      </c>
      <c r="L852" s="17">
        <v>0.32659564303028799</v>
      </c>
      <c r="M852" s="17"/>
      <c r="N852" s="17">
        <v>0.33788997130788101</v>
      </c>
      <c r="O852" s="17">
        <v>0.35783231157833301</v>
      </c>
      <c r="P852" s="17">
        <v>0.28234287810393399</v>
      </c>
      <c r="Q852" s="17">
        <v>0.27688417490711498</v>
      </c>
      <c r="R852" s="17">
        <v>0.330356911176164</v>
      </c>
      <c r="S852" s="17"/>
      <c r="T852" s="17">
        <v>0.37966259365507998</v>
      </c>
      <c r="U852" s="17">
        <v>0.29991484042001099</v>
      </c>
      <c r="V852" s="17"/>
      <c r="W852" s="17">
        <v>0.33881761460292198</v>
      </c>
      <c r="X852" s="17">
        <v>0.30690987919249002</v>
      </c>
      <c r="Y852" s="17"/>
      <c r="Z852" s="17">
        <v>0.41154771235788801</v>
      </c>
      <c r="AA852" s="17">
        <v>0.36050726695533097</v>
      </c>
      <c r="AB852" s="17">
        <v>0.24274787414500901</v>
      </c>
      <c r="AC852" s="17"/>
      <c r="AD852" s="17">
        <v>0.35291590302165099</v>
      </c>
      <c r="AE852" s="17">
        <v>0.24657920452865101</v>
      </c>
      <c r="AF852" s="17"/>
      <c r="AG852" s="17">
        <v>0.231437651714232</v>
      </c>
      <c r="AH852" s="17">
        <v>0.34236165820995601</v>
      </c>
      <c r="AI852" s="17">
        <v>0.32366874486739799</v>
      </c>
      <c r="AJ852" s="17"/>
      <c r="AK852" s="17">
        <v>0.40556355144870099</v>
      </c>
      <c r="AL852" s="17">
        <v>0.30196610606385299</v>
      </c>
      <c r="AM852" s="17">
        <v>0.201559669781326</v>
      </c>
      <c r="AN852" s="17"/>
      <c r="AO852" s="17">
        <v>0.32250700496783602</v>
      </c>
      <c r="AP852" s="17">
        <v>0.36008124950431603</v>
      </c>
      <c r="AQ852" s="17">
        <v>0.26587271735126</v>
      </c>
      <c r="AR852" s="17"/>
      <c r="AS852" s="17">
        <v>0.24239660961633799</v>
      </c>
      <c r="AT852" s="17">
        <v>0.36786346168727702</v>
      </c>
      <c r="AU852" s="17">
        <v>0.370230236957242</v>
      </c>
      <c r="AV852" s="17">
        <v>0.33829521408087598</v>
      </c>
      <c r="AW852" s="17">
        <v>0.30483798247825</v>
      </c>
      <c r="AX852" s="17">
        <v>0.32957645831989602</v>
      </c>
      <c r="AY852" s="17">
        <v>0.264838239641835</v>
      </c>
      <c r="AZ852" s="17">
        <v>0.25577897887658402</v>
      </c>
      <c r="BA852" s="17">
        <v>0.40578199317584701</v>
      </c>
      <c r="BB852" s="17">
        <v>0.17443509601763599</v>
      </c>
      <c r="BC852" s="17">
        <v>0.33778499334153</v>
      </c>
      <c r="BD852" s="17">
        <v>0.50003196971579</v>
      </c>
      <c r="BE852" s="17">
        <v>0.31583836224305101</v>
      </c>
      <c r="BF852" s="17">
        <v>0.47416848247843402</v>
      </c>
      <c r="BG852" s="17">
        <v>0.55718614352393103</v>
      </c>
    </row>
    <row r="853" spans="2:59" x14ac:dyDescent="0.35">
      <c r="B853" t="s">
        <v>403</v>
      </c>
      <c r="C853" s="17">
        <v>0.57643777775199301</v>
      </c>
      <c r="D853" s="17">
        <v>0.58226800284319802</v>
      </c>
      <c r="E853" s="17">
        <v>0.57132135400197204</v>
      </c>
      <c r="F853" s="17"/>
      <c r="G853" s="17">
        <v>0.53842427743824095</v>
      </c>
      <c r="H853" s="17">
        <v>0.51265053403355698</v>
      </c>
      <c r="I853" s="17">
        <v>0.65554666400247197</v>
      </c>
      <c r="J853" s="17">
        <v>0.59774363014563503</v>
      </c>
      <c r="K853" s="17">
        <v>0.54281391425802605</v>
      </c>
      <c r="L853" s="17">
        <v>0.580001441471512</v>
      </c>
      <c r="M853" s="17"/>
      <c r="N853" s="17">
        <v>0.60615937413945897</v>
      </c>
      <c r="O853" s="17">
        <v>0.49763050657285302</v>
      </c>
      <c r="P853" s="17">
        <v>0.60935172491782996</v>
      </c>
      <c r="Q853" s="17">
        <v>0.59287286960747598</v>
      </c>
      <c r="R853" s="17">
        <v>0.549875609807708</v>
      </c>
      <c r="S853" s="17"/>
      <c r="T853" s="17">
        <v>0.54100048367430198</v>
      </c>
      <c r="U853" s="17">
        <v>0.58536208408451695</v>
      </c>
      <c r="V853" s="17"/>
      <c r="W853" s="17">
        <v>0.58638619404925996</v>
      </c>
      <c r="X853" s="17">
        <v>0.57819221995777903</v>
      </c>
      <c r="Y853" s="17"/>
      <c r="Z853" s="17">
        <v>0.48732008244428499</v>
      </c>
      <c r="AA853" s="17">
        <v>0.57367046377388597</v>
      </c>
      <c r="AB853" s="17">
        <v>0.65781474466881795</v>
      </c>
      <c r="AC853" s="17"/>
      <c r="AD853" s="17">
        <v>0.57127993355694895</v>
      </c>
      <c r="AE853" s="17">
        <v>0.58612021898609201</v>
      </c>
      <c r="AF853" s="17"/>
      <c r="AG853" s="17">
        <v>0.64297493282026896</v>
      </c>
      <c r="AH853" s="17">
        <v>0.55454772416462095</v>
      </c>
      <c r="AI853" s="17">
        <v>0.60389002820250703</v>
      </c>
      <c r="AJ853" s="17"/>
      <c r="AK853" s="17">
        <v>0.55368124689994602</v>
      </c>
      <c r="AL853" s="17">
        <v>0.59571178256761304</v>
      </c>
      <c r="AM853" s="17">
        <v>0.62410173373289202</v>
      </c>
      <c r="AN853" s="17"/>
      <c r="AO853" s="17">
        <v>0.56966367756326597</v>
      </c>
      <c r="AP853" s="17">
        <v>0.54132522906718905</v>
      </c>
      <c r="AQ853" s="17">
        <v>0.63644583783519104</v>
      </c>
      <c r="AR853" s="17"/>
      <c r="AS853" s="17">
        <v>0.58203293486199004</v>
      </c>
      <c r="AT853" s="17">
        <v>0.49679551590661802</v>
      </c>
      <c r="AU853" s="17">
        <v>0.54217509341068604</v>
      </c>
      <c r="AV853" s="17">
        <v>0.592755946849857</v>
      </c>
      <c r="AW853" s="17">
        <v>0.61929639548029602</v>
      </c>
      <c r="AX853" s="17">
        <v>0.61147002482007295</v>
      </c>
      <c r="AY853" s="17">
        <v>0.554579115448808</v>
      </c>
      <c r="AZ853" s="17">
        <v>0.67708276216269003</v>
      </c>
      <c r="BA853" s="17">
        <v>0.56824122041180503</v>
      </c>
      <c r="BB853" s="17">
        <v>0.70747019815360701</v>
      </c>
      <c r="BC853" s="17">
        <v>0.54412835900822099</v>
      </c>
      <c r="BD853" s="17">
        <v>0.44019206409672901</v>
      </c>
      <c r="BE853" s="17">
        <v>0.30297206622188499</v>
      </c>
      <c r="BF853" s="17">
        <v>0.319338674746597</v>
      </c>
      <c r="BG853" s="17">
        <v>0.44281385647606902</v>
      </c>
    </row>
    <row r="854" spans="2:59" x14ac:dyDescent="0.35">
      <c r="B854" t="s">
        <v>133</v>
      </c>
      <c r="C854" s="17">
        <v>0.10760437678265999</v>
      </c>
      <c r="D854" s="17">
        <v>9.3203385067716402E-2</v>
      </c>
      <c r="E854" s="17">
        <v>0.12146340573936</v>
      </c>
      <c r="F854" s="17"/>
      <c r="G854" s="17">
        <v>0.116105048507605</v>
      </c>
      <c r="H854" s="17">
        <v>0.14486831870639899</v>
      </c>
      <c r="I854" s="17">
        <v>9.2569231490107401E-2</v>
      </c>
      <c r="J854" s="17">
        <v>0.118586284986054</v>
      </c>
      <c r="K854" s="17">
        <v>0.100200000756823</v>
      </c>
      <c r="L854" s="17">
        <v>9.3402915498200303E-2</v>
      </c>
      <c r="M854" s="17"/>
      <c r="N854" s="17">
        <v>5.5950654552659601E-2</v>
      </c>
      <c r="O854" s="17">
        <v>0.14453718184881501</v>
      </c>
      <c r="P854" s="17">
        <v>0.108305396978236</v>
      </c>
      <c r="Q854" s="17">
        <v>0.13024295548540801</v>
      </c>
      <c r="R854" s="17">
        <v>0.119767479016128</v>
      </c>
      <c r="S854" s="17"/>
      <c r="T854" s="17">
        <v>7.9336922670618606E-2</v>
      </c>
      <c r="U854" s="17">
        <v>0.114723075495472</v>
      </c>
      <c r="V854" s="17"/>
      <c r="W854" s="17">
        <v>7.47961913478183E-2</v>
      </c>
      <c r="X854" s="17">
        <v>0.11489790084973101</v>
      </c>
      <c r="Y854" s="17"/>
      <c r="Z854" s="17">
        <v>0.10113220519782699</v>
      </c>
      <c r="AA854" s="17">
        <v>6.5822269270783093E-2</v>
      </c>
      <c r="AB854" s="17">
        <v>9.9437381186172999E-2</v>
      </c>
      <c r="AC854" s="17"/>
      <c r="AD854" s="17">
        <v>7.5804163421399798E-2</v>
      </c>
      <c r="AE854" s="17">
        <v>0.16730057648525701</v>
      </c>
      <c r="AF854" s="17"/>
      <c r="AG854" s="17">
        <v>0.12558741546549901</v>
      </c>
      <c r="AH854" s="17">
        <v>0.103090617625423</v>
      </c>
      <c r="AI854" s="17">
        <v>7.2441226930094194E-2</v>
      </c>
      <c r="AJ854" s="17"/>
      <c r="AK854" s="17">
        <v>4.0755201651352699E-2</v>
      </c>
      <c r="AL854" s="17">
        <v>0.102322111368534</v>
      </c>
      <c r="AM854" s="17">
        <v>0.17433859648578201</v>
      </c>
      <c r="AN854" s="17"/>
      <c r="AO854" s="17">
        <v>0.107829317468898</v>
      </c>
      <c r="AP854" s="17">
        <v>9.8593521428495104E-2</v>
      </c>
      <c r="AQ854" s="17">
        <v>9.7681444813549095E-2</v>
      </c>
      <c r="AR854" s="17"/>
      <c r="AS854" s="17">
        <v>0.175570455521672</v>
      </c>
      <c r="AT854" s="17">
        <v>0.13534102240610499</v>
      </c>
      <c r="AU854" s="17">
        <v>8.7594669632072603E-2</v>
      </c>
      <c r="AV854" s="17">
        <v>6.8948839069266896E-2</v>
      </c>
      <c r="AW854" s="17">
        <v>7.5865622041453903E-2</v>
      </c>
      <c r="AX854" s="17">
        <v>5.8953516860031301E-2</v>
      </c>
      <c r="AY854" s="17">
        <v>0.18058264490935699</v>
      </c>
      <c r="AZ854" s="17">
        <v>6.7138258960725603E-2</v>
      </c>
      <c r="BA854" s="17">
        <v>2.5976786412347401E-2</v>
      </c>
      <c r="BB854" s="17">
        <v>0.118094705828757</v>
      </c>
      <c r="BC854" s="17">
        <v>0.118086647650249</v>
      </c>
      <c r="BD854" s="17">
        <v>5.9775966187481301E-2</v>
      </c>
      <c r="BE854" s="17">
        <v>0.381189571535064</v>
      </c>
      <c r="BF854" s="17">
        <v>0.20649284277496799</v>
      </c>
      <c r="BG854" s="17">
        <v>0</v>
      </c>
    </row>
    <row r="855" spans="2:59" x14ac:dyDescent="0.35">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row>
    <row r="856" spans="2:59" x14ac:dyDescent="0.35">
      <c r="B856" s="6" t="s">
        <v>406</v>
      </c>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row>
    <row r="857" spans="2:59" x14ac:dyDescent="0.35">
      <c r="B857" s="24" t="s">
        <v>86</v>
      </c>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row>
    <row r="858" spans="2:59" x14ac:dyDescent="0.35">
      <c r="B858" t="s">
        <v>392</v>
      </c>
      <c r="C858" s="17">
        <v>0.26535554550031198</v>
      </c>
      <c r="D858" s="17">
        <v>0.26340590132023001</v>
      </c>
      <c r="E858" s="17">
        <v>0.26826502753630299</v>
      </c>
      <c r="F858" s="17"/>
      <c r="G858" s="17">
        <v>0.320643356041237</v>
      </c>
      <c r="H858" s="17">
        <v>0.32394712801907699</v>
      </c>
      <c r="I858" s="17">
        <v>0.19505730459498399</v>
      </c>
      <c r="J858" s="17">
        <v>0.26293273101695502</v>
      </c>
      <c r="K858" s="17">
        <v>0.21505734286855999</v>
      </c>
      <c r="L858" s="17">
        <v>0.293057458876685</v>
      </c>
      <c r="M858" s="17"/>
      <c r="N858" s="17">
        <v>0.32165833369012797</v>
      </c>
      <c r="O858" s="17">
        <v>0.26704975123775498</v>
      </c>
      <c r="P858" s="17">
        <v>0.233009291771657</v>
      </c>
      <c r="Q858" s="17">
        <v>0.21614201646554099</v>
      </c>
      <c r="R858" s="17">
        <v>0.286191100007268</v>
      </c>
      <c r="S858" s="17"/>
      <c r="T858" s="17">
        <v>0.34156763392206801</v>
      </c>
      <c r="U858" s="17">
        <v>0.24616277017649599</v>
      </c>
      <c r="V858" s="17"/>
      <c r="W858" s="17">
        <v>0.27271703318878998</v>
      </c>
      <c r="X858" s="17">
        <v>0.26937197160575199</v>
      </c>
      <c r="Y858" s="17"/>
      <c r="Z858" s="17">
        <v>0.342473061091082</v>
      </c>
      <c r="AA858" s="17">
        <v>0.28525491457093799</v>
      </c>
      <c r="AB858" s="17">
        <v>0.214596356904207</v>
      </c>
      <c r="AC858" s="17"/>
      <c r="AD858" s="17">
        <v>0.29684062383006898</v>
      </c>
      <c r="AE858" s="17">
        <v>0.206250925595</v>
      </c>
      <c r="AF858" s="17"/>
      <c r="AG858" s="17">
        <v>0.24477463775563099</v>
      </c>
      <c r="AH858" s="17">
        <v>0.28316001344624703</v>
      </c>
      <c r="AI858" s="17">
        <v>0.26332808567756499</v>
      </c>
      <c r="AJ858" s="17"/>
      <c r="AK858" s="17">
        <v>0.34148000714301802</v>
      </c>
      <c r="AL858" s="17">
        <v>0.256355249933925</v>
      </c>
      <c r="AM858" s="17">
        <v>0.193915513908057</v>
      </c>
      <c r="AN858" s="17"/>
      <c r="AO858" s="17">
        <v>0.31644452268219297</v>
      </c>
      <c r="AP858" s="17">
        <v>0.28839918858313102</v>
      </c>
      <c r="AQ858" s="17">
        <v>0.23066997334880099</v>
      </c>
      <c r="AR858" s="17"/>
      <c r="AS858" s="17">
        <v>0.23341579400648299</v>
      </c>
      <c r="AT858" s="17">
        <v>0.25715274121751902</v>
      </c>
      <c r="AU858" s="17">
        <v>0.369919330937103</v>
      </c>
      <c r="AV858" s="17">
        <v>0.28984443193199899</v>
      </c>
      <c r="AW858" s="17">
        <v>0.19550309236557001</v>
      </c>
      <c r="AX858" s="17">
        <v>0.273144867055374</v>
      </c>
      <c r="AY858" s="17">
        <v>0.33016727661905099</v>
      </c>
      <c r="AZ858" s="17">
        <v>0.14798926481458299</v>
      </c>
      <c r="BA858" s="17">
        <v>0.369275179056203</v>
      </c>
      <c r="BB858" s="17">
        <v>0.17482536578708699</v>
      </c>
      <c r="BC858" s="17">
        <v>0.30908179571556099</v>
      </c>
      <c r="BD858" s="17">
        <v>0.28991389029014197</v>
      </c>
      <c r="BE858" s="17">
        <v>0.16354002596565601</v>
      </c>
      <c r="BF858" s="17">
        <v>0.42460129163648902</v>
      </c>
      <c r="BG858" s="17">
        <v>0.50241412326522605</v>
      </c>
    </row>
    <row r="859" spans="2:59" x14ac:dyDescent="0.35">
      <c r="B859" t="s">
        <v>405</v>
      </c>
      <c r="C859" s="17">
        <v>0.63767073856772705</v>
      </c>
      <c r="D859" s="17">
        <v>0.659023783696434</v>
      </c>
      <c r="E859" s="17">
        <v>0.61628586670471197</v>
      </c>
      <c r="F859" s="17"/>
      <c r="G859" s="17">
        <v>0.61512295798991101</v>
      </c>
      <c r="H859" s="17">
        <v>0.52982673737827302</v>
      </c>
      <c r="I859" s="17">
        <v>0.67984223736374205</v>
      </c>
      <c r="J859" s="17">
        <v>0.67686092865436898</v>
      </c>
      <c r="K859" s="17">
        <v>0.689062845214236</v>
      </c>
      <c r="L859" s="17">
        <v>0.61167682292944703</v>
      </c>
      <c r="M859" s="17"/>
      <c r="N859" s="17">
        <v>0.61597941615291596</v>
      </c>
      <c r="O859" s="17">
        <v>0.61687506010510795</v>
      </c>
      <c r="P859" s="17">
        <v>0.69925808278929302</v>
      </c>
      <c r="Q859" s="17">
        <v>0.63731682624863595</v>
      </c>
      <c r="R859" s="17">
        <v>0.61706437776135004</v>
      </c>
      <c r="S859" s="17"/>
      <c r="T859" s="17">
        <v>0.58482741778168401</v>
      </c>
      <c r="U859" s="17">
        <v>0.65097846971922402</v>
      </c>
      <c r="V859" s="17"/>
      <c r="W859" s="17">
        <v>0.65376263930565603</v>
      </c>
      <c r="X859" s="17">
        <v>0.62939888921843201</v>
      </c>
      <c r="Y859" s="17"/>
      <c r="Z859" s="17">
        <v>0.56775010240429202</v>
      </c>
      <c r="AA859" s="17">
        <v>0.64309653645787301</v>
      </c>
      <c r="AB859" s="17">
        <v>0.70411130951314704</v>
      </c>
      <c r="AC859" s="17"/>
      <c r="AD859" s="17">
        <v>0.63480612137262804</v>
      </c>
      <c r="AE859" s="17">
        <v>0.64304827356119898</v>
      </c>
      <c r="AF859" s="17"/>
      <c r="AG859" s="17">
        <v>0.66581774796841897</v>
      </c>
      <c r="AH859" s="17">
        <v>0.62619730880578905</v>
      </c>
      <c r="AI859" s="17">
        <v>0.65927127490140602</v>
      </c>
      <c r="AJ859" s="17"/>
      <c r="AK859" s="17">
        <v>0.61521423194414104</v>
      </c>
      <c r="AL859" s="17">
        <v>0.65261996870554195</v>
      </c>
      <c r="AM859" s="17">
        <v>0.65868306451706005</v>
      </c>
      <c r="AN859" s="17"/>
      <c r="AO859" s="17">
        <v>0.61512177606292795</v>
      </c>
      <c r="AP859" s="17">
        <v>0.61599292307375997</v>
      </c>
      <c r="AQ859" s="17">
        <v>0.68189764085179805</v>
      </c>
      <c r="AR859" s="17"/>
      <c r="AS859" s="17">
        <v>0.65337929433934006</v>
      </c>
      <c r="AT859" s="17">
        <v>0.63634547665114405</v>
      </c>
      <c r="AU859" s="17">
        <v>0.57986758225080504</v>
      </c>
      <c r="AV859" s="17">
        <v>0.63774878907732802</v>
      </c>
      <c r="AW859" s="17">
        <v>0.73374644396053501</v>
      </c>
      <c r="AX859" s="17">
        <v>0.61452846527994598</v>
      </c>
      <c r="AY859" s="17">
        <v>0.551995771482921</v>
      </c>
      <c r="AZ859" s="17">
        <v>0.78655732963270797</v>
      </c>
      <c r="BA859" s="17">
        <v>0.57859003442725399</v>
      </c>
      <c r="BB859" s="17">
        <v>0.74853587693290002</v>
      </c>
      <c r="BC859" s="17">
        <v>0.66640139540230803</v>
      </c>
      <c r="BD859" s="17">
        <v>0.54313039714101397</v>
      </c>
      <c r="BE859" s="17">
        <v>0.52519365835976295</v>
      </c>
      <c r="BF859" s="17">
        <v>0.36890586558854199</v>
      </c>
      <c r="BG859" s="17">
        <v>0.35945310117936602</v>
      </c>
    </row>
    <row r="860" spans="2:59" x14ac:dyDescent="0.35">
      <c r="B860" t="s">
        <v>133</v>
      </c>
      <c r="C860" s="17">
        <v>9.6973715931961205E-2</v>
      </c>
      <c r="D860" s="17">
        <v>7.7570314983336594E-2</v>
      </c>
      <c r="E860" s="17">
        <v>0.115449105758985</v>
      </c>
      <c r="F860" s="17"/>
      <c r="G860" s="17">
        <v>6.42336859688519E-2</v>
      </c>
      <c r="H860" s="17">
        <v>0.14622613460264999</v>
      </c>
      <c r="I860" s="17">
        <v>0.12510045804127401</v>
      </c>
      <c r="J860" s="17">
        <v>6.0206340328676403E-2</v>
      </c>
      <c r="K860" s="17">
        <v>9.5879811917204003E-2</v>
      </c>
      <c r="L860" s="17">
        <v>9.5265718193867296E-2</v>
      </c>
      <c r="M860" s="17"/>
      <c r="N860" s="17">
        <v>6.2362250156955602E-2</v>
      </c>
      <c r="O860" s="17">
        <v>0.11607518865713801</v>
      </c>
      <c r="P860" s="17">
        <v>6.7732625439049801E-2</v>
      </c>
      <c r="Q860" s="17">
        <v>0.14654115728582201</v>
      </c>
      <c r="R860" s="17">
        <v>9.6744522231381594E-2</v>
      </c>
      <c r="S860" s="17"/>
      <c r="T860" s="17">
        <v>7.3604948296247794E-2</v>
      </c>
      <c r="U860" s="17">
        <v>0.10285876010427999</v>
      </c>
      <c r="V860" s="17"/>
      <c r="W860" s="17">
        <v>7.3520327505553901E-2</v>
      </c>
      <c r="X860" s="17">
        <v>0.101229139175816</v>
      </c>
      <c r="Y860" s="17"/>
      <c r="Z860" s="17">
        <v>8.9776836504626104E-2</v>
      </c>
      <c r="AA860" s="17">
        <v>7.1648548971189399E-2</v>
      </c>
      <c r="AB860" s="17">
        <v>8.1292333582645995E-2</v>
      </c>
      <c r="AC860" s="17"/>
      <c r="AD860" s="17">
        <v>6.8353254797302504E-2</v>
      </c>
      <c r="AE860" s="17">
        <v>0.1507008008438</v>
      </c>
      <c r="AF860" s="17"/>
      <c r="AG860" s="17">
        <v>8.9407614275949898E-2</v>
      </c>
      <c r="AH860" s="17">
        <v>9.0642677747963293E-2</v>
      </c>
      <c r="AI860" s="17">
        <v>7.7400639421028997E-2</v>
      </c>
      <c r="AJ860" s="17"/>
      <c r="AK860" s="17">
        <v>4.33057609128411E-2</v>
      </c>
      <c r="AL860" s="17">
        <v>9.1024781360532797E-2</v>
      </c>
      <c r="AM860" s="17">
        <v>0.14740142157488401</v>
      </c>
      <c r="AN860" s="17"/>
      <c r="AO860" s="17">
        <v>6.8433701254879395E-2</v>
      </c>
      <c r="AP860" s="17">
        <v>9.5607888343109404E-2</v>
      </c>
      <c r="AQ860" s="17">
        <v>8.7432385799401699E-2</v>
      </c>
      <c r="AR860" s="17"/>
      <c r="AS860" s="17">
        <v>0.113204911654177</v>
      </c>
      <c r="AT860" s="17">
        <v>0.106501782131337</v>
      </c>
      <c r="AU860" s="17">
        <v>5.02130868120923E-2</v>
      </c>
      <c r="AV860" s="17">
        <v>7.2406778990673007E-2</v>
      </c>
      <c r="AW860" s="17">
        <v>7.0750463673894301E-2</v>
      </c>
      <c r="AX860" s="17">
        <v>0.11232666766468</v>
      </c>
      <c r="AY860" s="17">
        <v>0.11783695189802799</v>
      </c>
      <c r="AZ860" s="17">
        <v>6.5453405552708996E-2</v>
      </c>
      <c r="BA860" s="17">
        <v>5.2134786516542103E-2</v>
      </c>
      <c r="BB860" s="17">
        <v>7.6638757280013098E-2</v>
      </c>
      <c r="BC860" s="17">
        <v>2.4516808882131001E-2</v>
      </c>
      <c r="BD860" s="17">
        <v>0.16695571256884401</v>
      </c>
      <c r="BE860" s="17">
        <v>0.31126631567458102</v>
      </c>
      <c r="BF860" s="17">
        <v>0.20649284277496799</v>
      </c>
      <c r="BG860" s="17">
        <v>0.13813277555540801</v>
      </c>
    </row>
    <row r="861" spans="2:59" x14ac:dyDescent="0.35">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row>
    <row r="862" spans="2:59" x14ac:dyDescent="0.35">
      <c r="B862" s="6" t="s">
        <v>414</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row>
    <row r="863" spans="2:59" x14ac:dyDescent="0.35">
      <c r="B863" s="24" t="s">
        <v>86</v>
      </c>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row>
    <row r="864" spans="2:59" x14ac:dyDescent="0.35">
      <c r="B864" t="s">
        <v>326</v>
      </c>
      <c r="C864" s="17">
        <v>0.17272618767810299</v>
      </c>
      <c r="D864" s="17">
        <v>0.21300867526529901</v>
      </c>
      <c r="E864" s="17">
        <v>0.133851398990353</v>
      </c>
      <c r="F864" s="17"/>
      <c r="G864" s="17">
        <v>0.110987470258957</v>
      </c>
      <c r="H864" s="17">
        <v>0.109636365428276</v>
      </c>
      <c r="I864" s="17">
        <v>0.176872583322469</v>
      </c>
      <c r="J864" s="17">
        <v>0.126996695855707</v>
      </c>
      <c r="K864" s="17">
        <v>0.19033967116011799</v>
      </c>
      <c r="L864" s="17">
        <v>0.237873342935145</v>
      </c>
      <c r="M864" s="17"/>
      <c r="N864" s="17">
        <v>0.19063313760250999</v>
      </c>
      <c r="O864" s="17">
        <v>0.19145910992891799</v>
      </c>
      <c r="P864" s="17">
        <v>0.155120490760603</v>
      </c>
      <c r="Q864" s="17">
        <v>0.1603463989193</v>
      </c>
      <c r="R864" s="17">
        <v>0.152996554785787</v>
      </c>
      <c r="S864" s="17"/>
      <c r="T864" s="17">
        <v>0.22138910929456301</v>
      </c>
      <c r="U864" s="17">
        <v>0.16047122208765</v>
      </c>
      <c r="V864" s="17"/>
      <c r="W864" s="17">
        <v>0.18268628852209101</v>
      </c>
      <c r="X864" s="17">
        <v>0.177813279282513</v>
      </c>
      <c r="Y864" s="17"/>
      <c r="Z864" s="17">
        <v>0.26836265464508702</v>
      </c>
      <c r="AA864" s="17">
        <v>0.15609365159913</v>
      </c>
      <c r="AB864" s="17">
        <v>0.11938957714426</v>
      </c>
      <c r="AC864" s="17"/>
      <c r="AD864" s="17">
        <v>0.20511063229066501</v>
      </c>
      <c r="AE864" s="17">
        <v>0.111933253653193</v>
      </c>
      <c r="AF864" s="17"/>
      <c r="AG864" s="17">
        <v>0.110673956960175</v>
      </c>
      <c r="AH864" s="17">
        <v>0.124148983215479</v>
      </c>
      <c r="AI864" s="17">
        <v>0.244511963094277</v>
      </c>
      <c r="AJ864" s="17"/>
      <c r="AK864" s="17">
        <v>0.232457051320238</v>
      </c>
      <c r="AL864" s="17">
        <v>0.16943287138784799</v>
      </c>
      <c r="AM864" s="17">
        <v>8.7815615315369897E-2</v>
      </c>
      <c r="AN864" s="17"/>
      <c r="AO864" s="17">
        <v>0.355841763721641</v>
      </c>
      <c r="AP864" s="17">
        <v>0.174870769992445</v>
      </c>
      <c r="AQ864" s="17">
        <v>0.14938888340329301</v>
      </c>
      <c r="AR864" s="17"/>
      <c r="AS864" s="17">
        <v>0.17241363282172401</v>
      </c>
      <c r="AT864" s="17">
        <v>0.17471773180851499</v>
      </c>
      <c r="AU864" s="17">
        <v>0.18333326679183801</v>
      </c>
      <c r="AV864" s="17">
        <v>0.17247882312240501</v>
      </c>
      <c r="AW864" s="17">
        <v>0.124005377522099</v>
      </c>
      <c r="AX864" s="17">
        <v>0.17519388170134501</v>
      </c>
      <c r="AY864" s="17">
        <v>0.13735892594313401</v>
      </c>
      <c r="AZ864" s="17">
        <v>0.20528873920408799</v>
      </c>
      <c r="BA864" s="17">
        <v>0.13694167857917799</v>
      </c>
      <c r="BB864" s="17">
        <v>0.197773187746489</v>
      </c>
      <c r="BC864" s="17">
        <v>0.30011829421423702</v>
      </c>
      <c r="BD864" s="17">
        <v>0.133039262507886</v>
      </c>
      <c r="BE864" s="17">
        <v>0.13747985748368199</v>
      </c>
      <c r="BF864" s="17">
        <v>7.5441521060841801E-2</v>
      </c>
      <c r="BG864" s="17">
        <v>0.25346183649593201</v>
      </c>
    </row>
    <row r="865" spans="2:59" x14ac:dyDescent="0.35">
      <c r="B865" t="s">
        <v>327</v>
      </c>
      <c r="C865" s="17">
        <v>0.28342891773870699</v>
      </c>
      <c r="D865" s="17">
        <v>0.29057577400662199</v>
      </c>
      <c r="E865" s="17">
        <v>0.27587878814300398</v>
      </c>
      <c r="F865" s="17"/>
      <c r="G865" s="17">
        <v>0.274501186494293</v>
      </c>
      <c r="H865" s="17">
        <v>0.31955794543414401</v>
      </c>
      <c r="I865" s="17">
        <v>0.25456647713241698</v>
      </c>
      <c r="J865" s="17">
        <v>0.28390555733719303</v>
      </c>
      <c r="K865" s="17">
        <v>0.32401905433280997</v>
      </c>
      <c r="L865" s="17">
        <v>0.25998802126814002</v>
      </c>
      <c r="M865" s="17"/>
      <c r="N865" s="17">
        <v>0.290408144788109</v>
      </c>
      <c r="O865" s="17">
        <v>0.290170843002312</v>
      </c>
      <c r="P865" s="17">
        <v>0.22802702287478099</v>
      </c>
      <c r="Q865" s="17">
        <v>0.29434702125693601</v>
      </c>
      <c r="R865" s="17">
        <v>0.33213818410330997</v>
      </c>
      <c r="S865" s="17"/>
      <c r="T865" s="17">
        <v>0.25716117947054301</v>
      </c>
      <c r="U865" s="17">
        <v>0.29004402052995598</v>
      </c>
      <c r="V865" s="17"/>
      <c r="W865" s="17">
        <v>0.291435968580533</v>
      </c>
      <c r="X865" s="17">
        <v>0.27872777828245898</v>
      </c>
      <c r="Y865" s="17"/>
      <c r="Z865" s="17">
        <v>0.31319297959783599</v>
      </c>
      <c r="AA865" s="17">
        <v>0.278674892057306</v>
      </c>
      <c r="AB865" s="17">
        <v>0.275975816052624</v>
      </c>
      <c r="AC865" s="17"/>
      <c r="AD865" s="17">
        <v>0.29693031861597202</v>
      </c>
      <c r="AE865" s="17">
        <v>0.25808373172131199</v>
      </c>
      <c r="AF865" s="17"/>
      <c r="AG865" s="17">
        <v>0.31711090035408201</v>
      </c>
      <c r="AH865" s="17">
        <v>0.315146528016162</v>
      </c>
      <c r="AI865" s="17">
        <v>0.259432736536435</v>
      </c>
      <c r="AJ865" s="17"/>
      <c r="AK865" s="17">
        <v>0.30937641903176599</v>
      </c>
      <c r="AL865" s="17">
        <v>0.307032117595746</v>
      </c>
      <c r="AM865" s="17">
        <v>0.17848229869888599</v>
      </c>
      <c r="AN865" s="17"/>
      <c r="AO865" s="17">
        <v>0.27421744833900502</v>
      </c>
      <c r="AP865" s="17">
        <v>0.32665966997218099</v>
      </c>
      <c r="AQ865" s="17">
        <v>0.24537019618530301</v>
      </c>
      <c r="AR865" s="17"/>
      <c r="AS865" s="17">
        <v>0.25903944313316501</v>
      </c>
      <c r="AT865" s="17">
        <v>0.27081231276854401</v>
      </c>
      <c r="AU865" s="17">
        <v>0.27902303287832803</v>
      </c>
      <c r="AV865" s="17">
        <v>0.31786975504548798</v>
      </c>
      <c r="AW865" s="17">
        <v>0.30294748217906398</v>
      </c>
      <c r="AX865" s="17">
        <v>0.27140790346011501</v>
      </c>
      <c r="AY865" s="17">
        <v>0.35495543669428598</v>
      </c>
      <c r="AZ865" s="17">
        <v>0.28115196403564302</v>
      </c>
      <c r="BA865" s="17">
        <v>0.31653303312694903</v>
      </c>
      <c r="BB865" s="17">
        <v>0.29881618866118398</v>
      </c>
      <c r="BC865" s="17">
        <v>0.27484044710331301</v>
      </c>
      <c r="BD865" s="17">
        <v>0.27918124931753302</v>
      </c>
      <c r="BE865" s="17">
        <v>0.27102157684353201</v>
      </c>
      <c r="BF865" s="17">
        <v>0.36043522544260398</v>
      </c>
      <c r="BG865" s="17">
        <v>0.29865747304220103</v>
      </c>
    </row>
    <row r="866" spans="2:59" x14ac:dyDescent="0.35">
      <c r="B866" t="s">
        <v>329</v>
      </c>
      <c r="C866" s="17">
        <v>0.200917911663726</v>
      </c>
      <c r="D866" s="17">
        <v>0.19685906622894001</v>
      </c>
      <c r="E866" s="17">
        <v>0.205526815070143</v>
      </c>
      <c r="F866" s="17"/>
      <c r="G866" s="17">
        <v>0.23815473710143101</v>
      </c>
      <c r="H866" s="17">
        <v>0.24644189524548199</v>
      </c>
      <c r="I866" s="17">
        <v>0.17510712092486599</v>
      </c>
      <c r="J866" s="17">
        <v>0.173287543424755</v>
      </c>
      <c r="K866" s="17">
        <v>0.18204801027041101</v>
      </c>
      <c r="L866" s="17">
        <v>0.213812112656972</v>
      </c>
      <c r="M866" s="17"/>
      <c r="N866" s="17">
        <v>0.23720101963321</v>
      </c>
      <c r="O866" s="17">
        <v>0.19490172583092799</v>
      </c>
      <c r="P866" s="17">
        <v>0.21240878552306</v>
      </c>
      <c r="Q866" s="17">
        <v>0.180499849663975</v>
      </c>
      <c r="R866" s="17">
        <v>0.144107312518722</v>
      </c>
      <c r="S866" s="17"/>
      <c r="T866" s="17">
        <v>0.21164910710537399</v>
      </c>
      <c r="U866" s="17">
        <v>0.198215434572065</v>
      </c>
      <c r="V866" s="17"/>
      <c r="W866" s="17">
        <v>0.23504562147719199</v>
      </c>
      <c r="X866" s="17">
        <v>0.188371629107808</v>
      </c>
      <c r="Y866" s="17"/>
      <c r="Z866" s="17">
        <v>0.17342746861449601</v>
      </c>
      <c r="AA866" s="17">
        <v>0.24605324891284699</v>
      </c>
      <c r="AB866" s="17">
        <v>0.221360419283958</v>
      </c>
      <c r="AC866" s="17"/>
      <c r="AD866" s="17">
        <v>0.196900206730734</v>
      </c>
      <c r="AE866" s="17">
        <v>0.208460053387788</v>
      </c>
      <c r="AF866" s="17"/>
      <c r="AG866" s="17">
        <v>0.19793791884642001</v>
      </c>
      <c r="AH866" s="17">
        <v>0.249830038378245</v>
      </c>
      <c r="AI866" s="17">
        <v>0.16992001071077001</v>
      </c>
      <c r="AJ866" s="17"/>
      <c r="AK866" s="17">
        <v>0.19527600284548799</v>
      </c>
      <c r="AL866" s="17">
        <v>0.21139492602207</v>
      </c>
      <c r="AM866" s="17">
        <v>0.20808528317554201</v>
      </c>
      <c r="AN866" s="17"/>
      <c r="AO866" s="17">
        <v>0.142222196653296</v>
      </c>
      <c r="AP866" s="17">
        <v>0.204661935385375</v>
      </c>
      <c r="AQ866" s="17">
        <v>0.21648196944409501</v>
      </c>
      <c r="AR866" s="17"/>
      <c r="AS866" s="17">
        <v>0.18137147314908</v>
      </c>
      <c r="AT866" s="17">
        <v>0.14759597031878399</v>
      </c>
      <c r="AU866" s="17">
        <v>0.209667497878961</v>
      </c>
      <c r="AV866" s="17">
        <v>0.177475754600605</v>
      </c>
      <c r="AW866" s="17">
        <v>0.22556637090180801</v>
      </c>
      <c r="AX866" s="17">
        <v>0.24673758623132799</v>
      </c>
      <c r="AY866" s="17">
        <v>0.21016117793717001</v>
      </c>
      <c r="AZ866" s="17">
        <v>0.15052728566790799</v>
      </c>
      <c r="BA866" s="17">
        <v>0.29751755554186898</v>
      </c>
      <c r="BB866" s="17">
        <v>0.23671738600998801</v>
      </c>
      <c r="BC866" s="17">
        <v>0.105688162764306</v>
      </c>
      <c r="BD866" s="17">
        <v>0.26186712938988299</v>
      </c>
      <c r="BE866" s="17">
        <v>0</v>
      </c>
      <c r="BF866" s="17">
        <v>0.167034652535509</v>
      </c>
      <c r="BG866" s="17">
        <v>0.21165704104658001</v>
      </c>
    </row>
    <row r="867" spans="2:59" x14ac:dyDescent="0.35">
      <c r="B867" t="s">
        <v>330</v>
      </c>
      <c r="C867" s="17">
        <v>0.23832053601299799</v>
      </c>
      <c r="D867" s="17">
        <v>0.225017653110231</v>
      </c>
      <c r="E867" s="17">
        <v>0.25169511793775801</v>
      </c>
      <c r="F867" s="17"/>
      <c r="G867" s="17">
        <v>0.23832474866912501</v>
      </c>
      <c r="H867" s="17">
        <v>0.20278049855125699</v>
      </c>
      <c r="I867" s="17">
        <v>0.28011110718674098</v>
      </c>
      <c r="J867" s="17">
        <v>0.285377657232806</v>
      </c>
      <c r="K867" s="17">
        <v>0.21981778264027099</v>
      </c>
      <c r="L867" s="17">
        <v>0.21092796109613099</v>
      </c>
      <c r="M867" s="17"/>
      <c r="N867" s="17">
        <v>0.22977144388114701</v>
      </c>
      <c r="O867" s="17">
        <v>0.20585952020203199</v>
      </c>
      <c r="P867" s="17">
        <v>0.24239875301305899</v>
      </c>
      <c r="Q867" s="17">
        <v>0.265373807436173</v>
      </c>
      <c r="R867" s="17">
        <v>0.253256221607917</v>
      </c>
      <c r="S867" s="17"/>
      <c r="T867" s="17">
        <v>0.23985647990574899</v>
      </c>
      <c r="U867" s="17">
        <v>0.23793373351677999</v>
      </c>
      <c r="V867" s="17"/>
      <c r="W867" s="17">
        <v>0.21818480294506501</v>
      </c>
      <c r="X867" s="17">
        <v>0.243415857479997</v>
      </c>
      <c r="Y867" s="17"/>
      <c r="Z867" s="17">
        <v>0.15669481735823501</v>
      </c>
      <c r="AA867" s="17">
        <v>0.22063518175299801</v>
      </c>
      <c r="AB867" s="17">
        <v>0.31956854027696202</v>
      </c>
      <c r="AC867" s="17"/>
      <c r="AD867" s="17">
        <v>0.21714075392934301</v>
      </c>
      <c r="AE867" s="17">
        <v>0.27807978185704102</v>
      </c>
      <c r="AF867" s="17"/>
      <c r="AG867" s="17">
        <v>0.30525390160162003</v>
      </c>
      <c r="AH867" s="17">
        <v>0.214165608038242</v>
      </c>
      <c r="AI867" s="17">
        <v>0.25040577994267499</v>
      </c>
      <c r="AJ867" s="17"/>
      <c r="AK867" s="17">
        <v>0.18804941136221301</v>
      </c>
      <c r="AL867" s="17">
        <v>0.21387304284851699</v>
      </c>
      <c r="AM867" s="17">
        <v>0.44071166393230099</v>
      </c>
      <c r="AN867" s="17"/>
      <c r="AO867" s="17">
        <v>0.17577942328464999</v>
      </c>
      <c r="AP867" s="17">
        <v>0.18446152375252101</v>
      </c>
      <c r="AQ867" s="17">
        <v>0.314254146561259</v>
      </c>
      <c r="AR867" s="17"/>
      <c r="AS867" s="17">
        <v>0.20585823130214301</v>
      </c>
      <c r="AT867" s="17">
        <v>0.21808149199362001</v>
      </c>
      <c r="AU867" s="17">
        <v>0.237137024464009</v>
      </c>
      <c r="AV867" s="17">
        <v>0.20450048998290901</v>
      </c>
      <c r="AW867" s="17">
        <v>0.26038200306945403</v>
      </c>
      <c r="AX867" s="17">
        <v>0.20120985270238201</v>
      </c>
      <c r="AY867" s="17">
        <v>0.18532452868309299</v>
      </c>
      <c r="AZ867" s="17">
        <v>0.30920790336966703</v>
      </c>
      <c r="BA867" s="17">
        <v>0.22429622915530201</v>
      </c>
      <c r="BB867" s="17">
        <v>0.17501520330221701</v>
      </c>
      <c r="BC867" s="17">
        <v>0.27880934796900497</v>
      </c>
      <c r="BD867" s="17">
        <v>0.32591235878469699</v>
      </c>
      <c r="BE867" s="17">
        <v>0.52157530981230305</v>
      </c>
      <c r="BF867" s="17">
        <v>0.29086249296984201</v>
      </c>
      <c r="BG867" s="17">
        <v>0.23622364941528701</v>
      </c>
    </row>
    <row r="868" spans="2:59" x14ac:dyDescent="0.35">
      <c r="B868" t="s">
        <v>133</v>
      </c>
      <c r="C868" s="17">
        <v>0.10460644690646501</v>
      </c>
      <c r="D868" s="17">
        <v>7.45388313889081E-2</v>
      </c>
      <c r="E868" s="17">
        <v>0.133047879858741</v>
      </c>
      <c r="F868" s="17"/>
      <c r="G868" s="17">
        <v>0.13803185747619401</v>
      </c>
      <c r="H868" s="17">
        <v>0.121583295340841</v>
      </c>
      <c r="I868" s="17">
        <v>0.11334271143350701</v>
      </c>
      <c r="J868" s="17">
        <v>0.130432546149539</v>
      </c>
      <c r="K868" s="17">
        <v>8.3775481596388604E-2</v>
      </c>
      <c r="L868" s="17">
        <v>7.7398562043611702E-2</v>
      </c>
      <c r="M868" s="17"/>
      <c r="N868" s="17">
        <v>5.1986254095024699E-2</v>
      </c>
      <c r="O868" s="17">
        <v>0.11760880103581001</v>
      </c>
      <c r="P868" s="17">
        <v>0.16204494782849799</v>
      </c>
      <c r="Q868" s="17">
        <v>9.9432922723615799E-2</v>
      </c>
      <c r="R868" s="17">
        <v>0.117501726984264</v>
      </c>
      <c r="S868" s="17"/>
      <c r="T868" s="17">
        <v>6.9944124223771803E-2</v>
      </c>
      <c r="U868" s="17">
        <v>0.11333558929354901</v>
      </c>
      <c r="V868" s="17"/>
      <c r="W868" s="17">
        <v>7.2647318475119196E-2</v>
      </c>
      <c r="X868" s="17">
        <v>0.111671455847224</v>
      </c>
      <c r="Y868" s="17"/>
      <c r="Z868" s="17">
        <v>8.8322079784345905E-2</v>
      </c>
      <c r="AA868" s="17">
        <v>9.8543025677719304E-2</v>
      </c>
      <c r="AB868" s="17">
        <v>6.3705647242196003E-2</v>
      </c>
      <c r="AC868" s="17"/>
      <c r="AD868" s="17">
        <v>8.39180884332862E-2</v>
      </c>
      <c r="AE868" s="17">
        <v>0.143443179380667</v>
      </c>
      <c r="AF868" s="17"/>
      <c r="AG868" s="17">
        <v>6.9023322237702495E-2</v>
      </c>
      <c r="AH868" s="17">
        <v>9.6708842351870994E-2</v>
      </c>
      <c r="AI868" s="17">
        <v>7.5729509715842899E-2</v>
      </c>
      <c r="AJ868" s="17"/>
      <c r="AK868" s="17">
        <v>7.48411154402953E-2</v>
      </c>
      <c r="AL868" s="17">
        <v>9.8267042145819494E-2</v>
      </c>
      <c r="AM868" s="17">
        <v>8.4905138877901007E-2</v>
      </c>
      <c r="AN868" s="17"/>
      <c r="AO868" s="17">
        <v>5.1939168001408298E-2</v>
      </c>
      <c r="AP868" s="17">
        <v>0.109346100897477</v>
      </c>
      <c r="AQ868" s="17">
        <v>7.4504804406050104E-2</v>
      </c>
      <c r="AR868" s="17"/>
      <c r="AS868" s="17">
        <v>0.181317219593888</v>
      </c>
      <c r="AT868" s="17">
        <v>0.188792493110537</v>
      </c>
      <c r="AU868" s="17">
        <v>9.0839177986864597E-2</v>
      </c>
      <c r="AV868" s="17">
        <v>0.12767517724859301</v>
      </c>
      <c r="AW868" s="17">
        <v>8.7098766327575405E-2</v>
      </c>
      <c r="AX868" s="17">
        <v>0.10545077590483</v>
      </c>
      <c r="AY868" s="17">
        <v>0.112199930742317</v>
      </c>
      <c r="AZ868" s="17">
        <v>5.3824107722694303E-2</v>
      </c>
      <c r="BA868" s="17">
        <v>2.47115035967021E-2</v>
      </c>
      <c r="BB868" s="17">
        <v>9.1678034280122403E-2</v>
      </c>
      <c r="BC868" s="17">
        <v>4.0543747949137697E-2</v>
      </c>
      <c r="BD868" s="17">
        <v>0</v>
      </c>
      <c r="BE868" s="17">
        <v>6.9923255860482897E-2</v>
      </c>
      <c r="BF868" s="17">
        <v>0.106226107991202</v>
      </c>
      <c r="BG868" s="17">
        <v>0</v>
      </c>
    </row>
    <row r="869" spans="2:59" x14ac:dyDescent="0.35">
      <c r="B869" t="s">
        <v>331</v>
      </c>
      <c r="C869" s="17">
        <v>0.45615510541681098</v>
      </c>
      <c r="D869" s="17">
        <v>0.50358444927192103</v>
      </c>
      <c r="E869" s="17">
        <v>0.40973018713335702</v>
      </c>
      <c r="F869" s="17"/>
      <c r="G869" s="17">
        <v>0.38548865675325</v>
      </c>
      <c r="H869" s="17">
        <v>0.42919431086241999</v>
      </c>
      <c r="I869" s="17">
        <v>0.431439060454886</v>
      </c>
      <c r="J869" s="17">
        <v>0.41090225319290002</v>
      </c>
      <c r="K869" s="17">
        <v>0.51435872549292905</v>
      </c>
      <c r="L869" s="17">
        <v>0.49786136420328497</v>
      </c>
      <c r="M869" s="17"/>
      <c r="N869" s="17">
        <v>0.481041282390619</v>
      </c>
      <c r="O869" s="17">
        <v>0.48162995293122901</v>
      </c>
      <c r="P869" s="17">
        <v>0.38314751363538302</v>
      </c>
      <c r="Q869" s="17">
        <v>0.45469342017623599</v>
      </c>
      <c r="R869" s="17">
        <v>0.48513473888909697</v>
      </c>
      <c r="S869" s="17"/>
      <c r="T869" s="17">
        <v>0.47855028876510602</v>
      </c>
      <c r="U869" s="17">
        <v>0.450515242617607</v>
      </c>
      <c r="V869" s="17"/>
      <c r="W869" s="17">
        <v>0.47412225710262401</v>
      </c>
      <c r="X869" s="17">
        <v>0.45654105756497099</v>
      </c>
      <c r="Y869" s="17"/>
      <c r="Z869" s="17">
        <v>0.581555634242924</v>
      </c>
      <c r="AA869" s="17">
        <v>0.43476854365643602</v>
      </c>
      <c r="AB869" s="17">
        <v>0.39536539319688402</v>
      </c>
      <c r="AC869" s="17"/>
      <c r="AD869" s="17">
        <v>0.50204095090663603</v>
      </c>
      <c r="AE869" s="17">
        <v>0.370016985374504</v>
      </c>
      <c r="AF869" s="17"/>
      <c r="AG869" s="17">
        <v>0.42778485731425703</v>
      </c>
      <c r="AH869" s="17">
        <v>0.43929551123164101</v>
      </c>
      <c r="AI869" s="17">
        <v>0.50394469963071198</v>
      </c>
      <c r="AJ869" s="17"/>
      <c r="AK869" s="17">
        <v>0.54183347035200402</v>
      </c>
      <c r="AL869" s="17">
        <v>0.47646498898359402</v>
      </c>
      <c r="AM869" s="17">
        <v>0.26629791401425601</v>
      </c>
      <c r="AN869" s="17"/>
      <c r="AO869" s="17">
        <v>0.63005921206064597</v>
      </c>
      <c r="AP869" s="17">
        <v>0.50153043996462698</v>
      </c>
      <c r="AQ869" s="17">
        <v>0.39475907958859602</v>
      </c>
      <c r="AR869" s="17"/>
      <c r="AS869" s="17">
        <v>0.43145307595488902</v>
      </c>
      <c r="AT869" s="17">
        <v>0.44553004457705903</v>
      </c>
      <c r="AU869" s="17">
        <v>0.46235629967016501</v>
      </c>
      <c r="AV869" s="17">
        <v>0.49034857816789301</v>
      </c>
      <c r="AW869" s="17">
        <v>0.42695285970116198</v>
      </c>
      <c r="AX869" s="17">
        <v>0.44660178516145999</v>
      </c>
      <c r="AY869" s="17">
        <v>0.49231436263742001</v>
      </c>
      <c r="AZ869" s="17">
        <v>0.48644070323972999</v>
      </c>
      <c r="BA869" s="17">
        <v>0.45347471170612602</v>
      </c>
      <c r="BB869" s="17">
        <v>0.49658937640767298</v>
      </c>
      <c r="BC869" s="17">
        <v>0.57495874131755098</v>
      </c>
      <c r="BD869" s="17">
        <v>0.41222051182542002</v>
      </c>
      <c r="BE869" s="17">
        <v>0.40850143432721397</v>
      </c>
      <c r="BF869" s="17">
        <v>0.43587674650344599</v>
      </c>
      <c r="BG869" s="17">
        <v>0.55211930953813304</v>
      </c>
    </row>
    <row r="870" spans="2:59" x14ac:dyDescent="0.35">
      <c r="B870" t="s">
        <v>332</v>
      </c>
      <c r="C870" s="17">
        <v>0.43923844767672499</v>
      </c>
      <c r="D870" s="17">
        <v>0.42187671933917098</v>
      </c>
      <c r="E870" s="17">
        <v>0.45722193300790098</v>
      </c>
      <c r="F870" s="17"/>
      <c r="G870" s="17">
        <v>0.47647948577055599</v>
      </c>
      <c r="H870" s="17">
        <v>0.44922239379673901</v>
      </c>
      <c r="I870" s="17">
        <v>0.455218228111607</v>
      </c>
      <c r="J870" s="17">
        <v>0.458665200657561</v>
      </c>
      <c r="K870" s="17">
        <v>0.40186579291068297</v>
      </c>
      <c r="L870" s="17">
        <v>0.42474007375310302</v>
      </c>
      <c r="M870" s="17"/>
      <c r="N870" s="17">
        <v>0.46697246351435701</v>
      </c>
      <c r="O870" s="17">
        <v>0.40076124603295998</v>
      </c>
      <c r="P870" s="17">
        <v>0.45480753853611899</v>
      </c>
      <c r="Q870" s="17">
        <v>0.44587365710014798</v>
      </c>
      <c r="R870" s="17">
        <v>0.397363534126639</v>
      </c>
      <c r="S870" s="17"/>
      <c r="T870" s="17">
        <v>0.45150558701112198</v>
      </c>
      <c r="U870" s="17">
        <v>0.43614916808884402</v>
      </c>
      <c r="V870" s="17"/>
      <c r="W870" s="17">
        <v>0.45323042442225703</v>
      </c>
      <c r="X870" s="17">
        <v>0.43178748658780503</v>
      </c>
      <c r="Y870" s="17"/>
      <c r="Z870" s="17">
        <v>0.33012228597273002</v>
      </c>
      <c r="AA870" s="17">
        <v>0.46668843066584498</v>
      </c>
      <c r="AB870" s="17">
        <v>0.54092895956092002</v>
      </c>
      <c r="AC870" s="17"/>
      <c r="AD870" s="17">
        <v>0.41404096066007701</v>
      </c>
      <c r="AE870" s="17">
        <v>0.48653983524482902</v>
      </c>
      <c r="AF870" s="17"/>
      <c r="AG870" s="17">
        <v>0.50319182044804001</v>
      </c>
      <c r="AH870" s="17">
        <v>0.46399564641648799</v>
      </c>
      <c r="AI870" s="17">
        <v>0.420325790653445</v>
      </c>
      <c r="AJ870" s="17"/>
      <c r="AK870" s="17">
        <v>0.383325414207701</v>
      </c>
      <c r="AL870" s="17">
        <v>0.42526796887058699</v>
      </c>
      <c r="AM870" s="17">
        <v>0.64879694710784297</v>
      </c>
      <c r="AN870" s="17"/>
      <c r="AO870" s="17">
        <v>0.31800161993794601</v>
      </c>
      <c r="AP870" s="17">
        <v>0.38912345913789598</v>
      </c>
      <c r="AQ870" s="17">
        <v>0.53073611600535398</v>
      </c>
      <c r="AR870" s="17"/>
      <c r="AS870" s="17">
        <v>0.38722970445122301</v>
      </c>
      <c r="AT870" s="17">
        <v>0.365677462312404</v>
      </c>
      <c r="AU870" s="17">
        <v>0.44680452234297002</v>
      </c>
      <c r="AV870" s="17">
        <v>0.38197624458351398</v>
      </c>
      <c r="AW870" s="17">
        <v>0.485948373971262</v>
      </c>
      <c r="AX870" s="17">
        <v>0.44794743893370997</v>
      </c>
      <c r="AY870" s="17">
        <v>0.395485706620263</v>
      </c>
      <c r="AZ870" s="17">
        <v>0.45973518903757499</v>
      </c>
      <c r="BA870" s="17">
        <v>0.52181378469717099</v>
      </c>
      <c r="BB870" s="17">
        <v>0.41173258931220502</v>
      </c>
      <c r="BC870" s="17">
        <v>0.38449751073331201</v>
      </c>
      <c r="BD870" s="17">
        <v>0.58777948817458003</v>
      </c>
      <c r="BE870" s="17">
        <v>0.52157530981230305</v>
      </c>
      <c r="BF870" s="17">
        <v>0.45789714550535199</v>
      </c>
      <c r="BG870" s="17">
        <v>0.44788069046186701</v>
      </c>
    </row>
    <row r="871" spans="2:59" x14ac:dyDescent="0.35">
      <c r="B871" t="s">
        <v>120</v>
      </c>
      <c r="C871" s="17">
        <v>1.6916657740086102E-2</v>
      </c>
      <c r="D871" s="17">
        <v>8.1707729932750203E-2</v>
      </c>
      <c r="E871" s="17">
        <v>-4.7491745874544002E-2</v>
      </c>
      <c r="F871" s="17"/>
      <c r="G871" s="17">
        <v>-9.0990829017305694E-2</v>
      </c>
      <c r="H871" s="17">
        <v>-2.0028082934319499E-2</v>
      </c>
      <c r="I871" s="17">
        <v>-2.3779167656721199E-2</v>
      </c>
      <c r="J871" s="17">
        <v>-4.77629474646614E-2</v>
      </c>
      <c r="K871" s="17">
        <v>0.11249293258224601</v>
      </c>
      <c r="L871" s="17">
        <v>7.3121290450181897E-2</v>
      </c>
      <c r="M871" s="17"/>
      <c r="N871" s="17">
        <v>1.40688188762618E-2</v>
      </c>
      <c r="O871" s="17">
        <v>8.0868706898269305E-2</v>
      </c>
      <c r="P871" s="17">
        <v>-7.1660024900735406E-2</v>
      </c>
      <c r="Q871" s="17">
        <v>8.8197630760882793E-3</v>
      </c>
      <c r="R871" s="17">
        <v>8.7771204762457297E-2</v>
      </c>
      <c r="S871" s="17"/>
      <c r="T871" s="17">
        <v>2.70447017539839E-2</v>
      </c>
      <c r="U871" s="17">
        <v>1.43660745287624E-2</v>
      </c>
      <c r="V871" s="17"/>
      <c r="W871" s="17">
        <v>2.08918326803674E-2</v>
      </c>
      <c r="X871" s="17">
        <v>2.4753570977166399E-2</v>
      </c>
      <c r="Y871" s="17"/>
      <c r="Z871" s="17">
        <v>0.25143334827019298</v>
      </c>
      <c r="AA871" s="17">
        <v>-3.1919887009409099E-2</v>
      </c>
      <c r="AB871" s="17">
        <v>-0.145563566364036</v>
      </c>
      <c r="AC871" s="17"/>
      <c r="AD871" s="17">
        <v>8.7999990246559107E-2</v>
      </c>
      <c r="AE871" s="17">
        <v>-0.116522849870325</v>
      </c>
      <c r="AF871" s="17"/>
      <c r="AG871" s="17">
        <v>-7.5406963133782604E-2</v>
      </c>
      <c r="AH871" s="17">
        <v>-2.4700135184846501E-2</v>
      </c>
      <c r="AI871" s="17">
        <v>8.3618908977267398E-2</v>
      </c>
      <c r="AJ871" s="17"/>
      <c r="AK871" s="17">
        <v>0.15850805614430299</v>
      </c>
      <c r="AL871" s="17">
        <v>5.1197020113006503E-2</v>
      </c>
      <c r="AM871" s="17">
        <v>-0.38249903309358801</v>
      </c>
      <c r="AN871" s="17"/>
      <c r="AO871" s="17">
        <v>0.31205759212270001</v>
      </c>
      <c r="AP871" s="17">
        <v>0.11240698082673101</v>
      </c>
      <c r="AQ871" s="17">
        <v>-0.13597703641675801</v>
      </c>
      <c r="AR871" s="17"/>
      <c r="AS871" s="17">
        <v>4.4223371503666502E-2</v>
      </c>
      <c r="AT871" s="17">
        <v>7.9852582264654096E-2</v>
      </c>
      <c r="AU871" s="17">
        <v>1.55517773271954E-2</v>
      </c>
      <c r="AV871" s="17">
        <v>0.108372333584379</v>
      </c>
      <c r="AW871" s="17">
        <v>-5.8995514270099698E-2</v>
      </c>
      <c r="AX871" s="17">
        <v>-1.34565377224988E-3</v>
      </c>
      <c r="AY871" s="17">
        <v>9.6828656017157205E-2</v>
      </c>
      <c r="AZ871" s="17">
        <v>2.6705514202155001E-2</v>
      </c>
      <c r="BA871" s="17">
        <v>-6.8339072991044997E-2</v>
      </c>
      <c r="BB871" s="17">
        <v>8.4856787095467595E-2</v>
      </c>
      <c r="BC871" s="17">
        <v>0.190461230584239</v>
      </c>
      <c r="BD871" s="17">
        <v>-0.17555897634916101</v>
      </c>
      <c r="BE871" s="17">
        <v>-0.113073875485088</v>
      </c>
      <c r="BF871" s="17">
        <v>-2.2020399001905298E-2</v>
      </c>
      <c r="BG871" s="17">
        <v>0.104238619076266</v>
      </c>
    </row>
    <row r="872" spans="2:59" x14ac:dyDescent="0.35">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row>
    <row r="873" spans="2:59" x14ac:dyDescent="0.35">
      <c r="B873" s="6" t="s">
        <v>415</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row>
    <row r="874" spans="2:59" x14ac:dyDescent="0.35">
      <c r="B874" s="24" t="s">
        <v>86</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row>
    <row r="875" spans="2:59" x14ac:dyDescent="0.35">
      <c r="B875" t="s">
        <v>326</v>
      </c>
      <c r="C875" s="17">
        <v>0.141403610171243</v>
      </c>
      <c r="D875" s="17">
        <v>0.19688425087838399</v>
      </c>
      <c r="E875" s="17">
        <v>9.0301370318542795E-2</v>
      </c>
      <c r="F875" s="17"/>
      <c r="G875" s="17">
        <v>6.1000577488510503E-2</v>
      </c>
      <c r="H875" s="17">
        <v>0.140567211846195</v>
      </c>
      <c r="I875" s="17">
        <v>8.45626330082931E-2</v>
      </c>
      <c r="J875" s="17">
        <v>0.115416741780307</v>
      </c>
      <c r="K875" s="17">
        <v>0.16198364713062199</v>
      </c>
      <c r="L875" s="17">
        <v>0.20154859304212699</v>
      </c>
      <c r="M875" s="17"/>
      <c r="N875" s="17">
        <v>0.13853490524679299</v>
      </c>
      <c r="O875" s="17">
        <v>0.12064605805027</v>
      </c>
      <c r="P875" s="17">
        <v>0.122750776491115</v>
      </c>
      <c r="Q875" s="17">
        <v>0.17290438079086201</v>
      </c>
      <c r="R875" s="17">
        <v>0.15329914627635</v>
      </c>
      <c r="S875" s="17"/>
      <c r="T875" s="17">
        <v>0.160560564892513</v>
      </c>
      <c r="U875" s="17">
        <v>0.13657924260085</v>
      </c>
      <c r="V875" s="17"/>
      <c r="W875" s="17">
        <v>0.12761321902508899</v>
      </c>
      <c r="X875" s="17">
        <v>0.16337730946617701</v>
      </c>
      <c r="Y875" s="17"/>
      <c r="Z875" s="17">
        <v>0.185499275616819</v>
      </c>
      <c r="AA875" s="17">
        <v>0.12699148331252</v>
      </c>
      <c r="AB875" s="17">
        <v>0.122550483579267</v>
      </c>
      <c r="AC875" s="17"/>
      <c r="AD875" s="17">
        <v>0.149302737412329</v>
      </c>
      <c r="AE875" s="17">
        <v>0.12657516006296299</v>
      </c>
      <c r="AF875" s="17"/>
      <c r="AG875" s="17">
        <v>0.15737939594615799</v>
      </c>
      <c r="AH875" s="17">
        <v>0.12613757317139901</v>
      </c>
      <c r="AI875" s="17">
        <v>0.161208461896959</v>
      </c>
      <c r="AJ875" s="17"/>
      <c r="AK875" s="17">
        <v>0.187807500169998</v>
      </c>
      <c r="AL875" s="17">
        <v>0.140428841940615</v>
      </c>
      <c r="AM875" s="17">
        <v>7.7164532458524296E-2</v>
      </c>
      <c r="AN875" s="17"/>
      <c r="AO875" s="17">
        <v>0.163865128179146</v>
      </c>
      <c r="AP875" s="17">
        <v>0.157852786427607</v>
      </c>
      <c r="AQ875" s="17">
        <v>0.123414765738128</v>
      </c>
      <c r="AR875" s="17"/>
      <c r="AS875" s="17">
        <v>6.33312409678468E-2</v>
      </c>
      <c r="AT875" s="17">
        <v>0.113401030293559</v>
      </c>
      <c r="AU875" s="17">
        <v>0.12551014569181501</v>
      </c>
      <c r="AV875" s="17">
        <v>0.15934303240721701</v>
      </c>
      <c r="AW875" s="17">
        <v>0.13272358019889799</v>
      </c>
      <c r="AX875" s="17">
        <v>9.4282862618921104E-2</v>
      </c>
      <c r="AY875" s="17">
        <v>0.200216119733368</v>
      </c>
      <c r="AZ875" s="17">
        <v>0.18217517136314701</v>
      </c>
      <c r="BA875" s="17">
        <v>0.144236857878946</v>
      </c>
      <c r="BB875" s="17">
        <v>0.156500251644238</v>
      </c>
      <c r="BC875" s="17">
        <v>0.186481760200676</v>
      </c>
      <c r="BD875" s="17">
        <v>0.158352121737001</v>
      </c>
      <c r="BE875" s="17">
        <v>0.243449735110495</v>
      </c>
      <c r="BF875" s="17">
        <v>0.30399717940564103</v>
      </c>
      <c r="BG875" s="17">
        <v>0.21631976017481</v>
      </c>
    </row>
    <row r="876" spans="2:59" x14ac:dyDescent="0.35">
      <c r="B876" t="s">
        <v>327</v>
      </c>
      <c r="C876" s="17">
        <v>0.28833988695803903</v>
      </c>
      <c r="D876" s="17">
        <v>0.27007286246475098</v>
      </c>
      <c r="E876" s="17">
        <v>0.30654504975365399</v>
      </c>
      <c r="F876" s="17"/>
      <c r="G876" s="17">
        <v>0.233889308714509</v>
      </c>
      <c r="H876" s="17">
        <v>0.27426691420084798</v>
      </c>
      <c r="I876" s="17">
        <v>0.27679286718964802</v>
      </c>
      <c r="J876" s="17">
        <v>0.22558194747062801</v>
      </c>
      <c r="K876" s="17">
        <v>0.31439651698102999</v>
      </c>
      <c r="L876" s="17">
        <v>0.344148494507511</v>
      </c>
      <c r="M876" s="17"/>
      <c r="N876" s="17">
        <v>0.30898340763140397</v>
      </c>
      <c r="O876" s="17">
        <v>0.27856871575648001</v>
      </c>
      <c r="P876" s="17">
        <v>0.27928742990202499</v>
      </c>
      <c r="Q876" s="17">
        <v>0.27727119965640101</v>
      </c>
      <c r="R876" s="17">
        <v>0.29480431366652099</v>
      </c>
      <c r="S876" s="17"/>
      <c r="T876" s="17">
        <v>0.31934612020196501</v>
      </c>
      <c r="U876" s="17">
        <v>0.28053147125113298</v>
      </c>
      <c r="V876" s="17"/>
      <c r="W876" s="17">
        <v>0.31395776739846498</v>
      </c>
      <c r="X876" s="17">
        <v>0.27997887255757797</v>
      </c>
      <c r="Y876" s="17"/>
      <c r="Z876" s="17">
        <v>0.31421675507118502</v>
      </c>
      <c r="AA876" s="17">
        <v>0.32651903788440301</v>
      </c>
      <c r="AB876" s="17">
        <v>0.281464673347601</v>
      </c>
      <c r="AC876" s="17"/>
      <c r="AD876" s="17">
        <v>0.323476647028971</v>
      </c>
      <c r="AE876" s="17">
        <v>0.222380233723388</v>
      </c>
      <c r="AF876" s="17"/>
      <c r="AG876" s="17">
        <v>0.34338728501425703</v>
      </c>
      <c r="AH876" s="17">
        <v>0.30064069166008101</v>
      </c>
      <c r="AI876" s="17">
        <v>0.27299297283595497</v>
      </c>
      <c r="AJ876" s="17"/>
      <c r="AK876" s="17">
        <v>0.33583400641494499</v>
      </c>
      <c r="AL876" s="17">
        <v>0.30128244602459198</v>
      </c>
      <c r="AM876" s="17">
        <v>0.21455457774574299</v>
      </c>
      <c r="AN876" s="17"/>
      <c r="AO876" s="17">
        <v>0.42462925575590599</v>
      </c>
      <c r="AP876" s="17">
        <v>0.33290805755568098</v>
      </c>
      <c r="AQ876" s="17">
        <v>0.224396971018583</v>
      </c>
      <c r="AR876" s="17"/>
      <c r="AS876" s="17">
        <v>0.325298410979727</v>
      </c>
      <c r="AT876" s="17">
        <v>0.23844047160385401</v>
      </c>
      <c r="AU876" s="17">
        <v>0.26296500559357799</v>
      </c>
      <c r="AV876" s="17">
        <v>0.247401926519803</v>
      </c>
      <c r="AW876" s="17">
        <v>0.28090645275799198</v>
      </c>
      <c r="AX876" s="17">
        <v>0.35161575404012901</v>
      </c>
      <c r="AY876" s="17">
        <v>0.33476936605531399</v>
      </c>
      <c r="AZ876" s="17">
        <v>0.253660310788757</v>
      </c>
      <c r="BA876" s="17">
        <v>0.337735952256559</v>
      </c>
      <c r="BB876" s="17">
        <v>0.32510109695113998</v>
      </c>
      <c r="BC876" s="17">
        <v>0.26072665742763801</v>
      </c>
      <c r="BD876" s="17">
        <v>0.20463649429598599</v>
      </c>
      <c r="BE876" s="17">
        <v>0.18533741737155701</v>
      </c>
      <c r="BF876" s="17">
        <v>0.232034088756288</v>
      </c>
      <c r="BG876" s="17">
        <v>0.29461181784387003</v>
      </c>
    </row>
    <row r="877" spans="2:59" x14ac:dyDescent="0.35">
      <c r="B877" t="s">
        <v>329</v>
      </c>
      <c r="C877" s="17">
        <v>0.216946538839145</v>
      </c>
      <c r="D877" s="17">
        <v>0.22875034496304</v>
      </c>
      <c r="E877" s="17">
        <v>0.20478417751768899</v>
      </c>
      <c r="F877" s="17"/>
      <c r="G877" s="17">
        <v>0.26402557284094103</v>
      </c>
      <c r="H877" s="17">
        <v>0.23867796817699</v>
      </c>
      <c r="I877" s="17">
        <v>0.182919467949548</v>
      </c>
      <c r="J877" s="17">
        <v>0.24897650543348401</v>
      </c>
      <c r="K877" s="17">
        <v>0.22472770150097801</v>
      </c>
      <c r="L877" s="17">
        <v>0.18467166720773001</v>
      </c>
      <c r="M877" s="17"/>
      <c r="N877" s="17">
        <v>0.20961914332341899</v>
      </c>
      <c r="O877" s="17">
        <v>0.236922338098873</v>
      </c>
      <c r="P877" s="17">
        <v>0.215744086590061</v>
      </c>
      <c r="Q877" s="17">
        <v>0.19892512777754701</v>
      </c>
      <c r="R877" s="17">
        <v>0.23946870194756001</v>
      </c>
      <c r="S877" s="17"/>
      <c r="T877" s="17">
        <v>0.24027604232465599</v>
      </c>
      <c r="U877" s="17">
        <v>0.211071382704653</v>
      </c>
      <c r="V877" s="17"/>
      <c r="W877" s="17">
        <v>0.23933263861238799</v>
      </c>
      <c r="X877" s="17">
        <v>0.20867987350571501</v>
      </c>
      <c r="Y877" s="17"/>
      <c r="Z877" s="17">
        <v>0.21995064981221901</v>
      </c>
      <c r="AA877" s="17">
        <v>0.23967878868912301</v>
      </c>
      <c r="AB877" s="17">
        <v>0.218732672551855</v>
      </c>
      <c r="AC877" s="17"/>
      <c r="AD877" s="17">
        <v>0.21927319591103001</v>
      </c>
      <c r="AE877" s="17">
        <v>0.212578876785284</v>
      </c>
      <c r="AF877" s="17"/>
      <c r="AG877" s="17">
        <v>0.210785236614422</v>
      </c>
      <c r="AH877" s="17">
        <v>0.263357545837824</v>
      </c>
      <c r="AI877" s="17">
        <v>0.18586625857129099</v>
      </c>
      <c r="AJ877" s="17"/>
      <c r="AK877" s="17">
        <v>0.20202554392445199</v>
      </c>
      <c r="AL877" s="17">
        <v>0.22606852765326599</v>
      </c>
      <c r="AM877" s="17">
        <v>0.228647413987382</v>
      </c>
      <c r="AN877" s="17"/>
      <c r="AO877" s="17">
        <v>0.197772246695196</v>
      </c>
      <c r="AP877" s="17">
        <v>0.20950011034926599</v>
      </c>
      <c r="AQ877" s="17">
        <v>0.23583752266999899</v>
      </c>
      <c r="AR877" s="17"/>
      <c r="AS877" s="17">
        <v>0.136144184227389</v>
      </c>
      <c r="AT877" s="17">
        <v>0.22114342132145801</v>
      </c>
      <c r="AU877" s="17">
        <v>0.24339045388969199</v>
      </c>
      <c r="AV877" s="17">
        <v>0.233402487501365</v>
      </c>
      <c r="AW877" s="17">
        <v>0.21849442173502601</v>
      </c>
      <c r="AX877" s="17">
        <v>0.26443477950760103</v>
      </c>
      <c r="AY877" s="17">
        <v>0.205189963491656</v>
      </c>
      <c r="AZ877" s="17">
        <v>0.25241123232304102</v>
      </c>
      <c r="BA877" s="17">
        <v>0.25608586062139199</v>
      </c>
      <c r="BB877" s="17">
        <v>0.26402045111232397</v>
      </c>
      <c r="BC877" s="17">
        <v>0.212607421641793</v>
      </c>
      <c r="BD877" s="17">
        <v>0.240208219506266</v>
      </c>
      <c r="BE877" s="17">
        <v>3.6021572616012999E-2</v>
      </c>
      <c r="BF877" s="17">
        <v>0.147577305841576</v>
      </c>
      <c r="BG877" s="17">
        <v>0.26295622072528502</v>
      </c>
    </row>
    <row r="878" spans="2:59" x14ac:dyDescent="0.35">
      <c r="B878" t="s">
        <v>330</v>
      </c>
      <c r="C878" s="17">
        <v>0.23775865714529201</v>
      </c>
      <c r="D878" s="17">
        <v>0.21734854850552399</v>
      </c>
      <c r="E878" s="17">
        <v>0.25569196314640003</v>
      </c>
      <c r="F878" s="17"/>
      <c r="G878" s="17">
        <v>0.28429379281942702</v>
      </c>
      <c r="H878" s="17">
        <v>0.25020289963488102</v>
      </c>
      <c r="I878" s="17">
        <v>0.303339758410409</v>
      </c>
      <c r="J878" s="17">
        <v>0.27581119112629099</v>
      </c>
      <c r="K878" s="17">
        <v>0.19621661738693899</v>
      </c>
      <c r="L878" s="17">
        <v>0.182416944577933</v>
      </c>
      <c r="M878" s="17"/>
      <c r="N878" s="17">
        <v>0.22204448066499399</v>
      </c>
      <c r="O878" s="17">
        <v>0.23145388865542399</v>
      </c>
      <c r="P878" s="17">
        <v>0.25786960350772098</v>
      </c>
      <c r="Q878" s="17">
        <v>0.269754929638435</v>
      </c>
      <c r="R878" s="17">
        <v>0.18350623861783799</v>
      </c>
      <c r="S878" s="17"/>
      <c r="T878" s="17">
        <v>0.20945750947205599</v>
      </c>
      <c r="U878" s="17">
        <v>0.24488584103366301</v>
      </c>
      <c r="V878" s="17"/>
      <c r="W878" s="17">
        <v>0.237667997124519</v>
      </c>
      <c r="X878" s="17">
        <v>0.233001118570207</v>
      </c>
      <c r="Y878" s="17"/>
      <c r="Z878" s="17">
        <v>0.18349126888519801</v>
      </c>
      <c r="AA878" s="17">
        <v>0.22363990907378001</v>
      </c>
      <c r="AB878" s="17">
        <v>0.28007677809169801</v>
      </c>
      <c r="AC878" s="17"/>
      <c r="AD878" s="17">
        <v>0.22313639590944401</v>
      </c>
      <c r="AE878" s="17">
        <v>0.26520795180638301</v>
      </c>
      <c r="AF878" s="17"/>
      <c r="AG878" s="17">
        <v>0.191618225628224</v>
      </c>
      <c r="AH878" s="17">
        <v>0.19408356029377299</v>
      </c>
      <c r="AI878" s="17">
        <v>0.29364539000714701</v>
      </c>
      <c r="AJ878" s="17"/>
      <c r="AK878" s="17">
        <v>0.173208839467898</v>
      </c>
      <c r="AL878" s="17">
        <v>0.22987451673099801</v>
      </c>
      <c r="AM878" s="17">
        <v>0.40261069558975499</v>
      </c>
      <c r="AN878" s="17"/>
      <c r="AO878" s="17">
        <v>0.14490004265145301</v>
      </c>
      <c r="AP878" s="17">
        <v>0.186312753968017</v>
      </c>
      <c r="AQ878" s="17">
        <v>0.32342358865903598</v>
      </c>
      <c r="AR878" s="17"/>
      <c r="AS878" s="17">
        <v>0.24773894500072</v>
      </c>
      <c r="AT878" s="17">
        <v>0.17769928329641299</v>
      </c>
      <c r="AU878" s="17">
        <v>0.23535360114690601</v>
      </c>
      <c r="AV878" s="17">
        <v>0.259413686308545</v>
      </c>
      <c r="AW878" s="17">
        <v>0.26976903031918198</v>
      </c>
      <c r="AX878" s="17">
        <v>0.22801837195917099</v>
      </c>
      <c r="AY878" s="17">
        <v>0.184300685447357</v>
      </c>
      <c r="AZ878" s="17">
        <v>0.26500882821084398</v>
      </c>
      <c r="BA878" s="17">
        <v>0.16666860349707099</v>
      </c>
      <c r="BB878" s="17">
        <v>0.186062463112109</v>
      </c>
      <c r="BC878" s="17">
        <v>0.22328257692849299</v>
      </c>
      <c r="BD878" s="17">
        <v>0.27357385408252499</v>
      </c>
      <c r="BE878" s="17">
        <v>0.45631736098727899</v>
      </c>
      <c r="BF878" s="17">
        <v>0.243020757886271</v>
      </c>
      <c r="BG878" s="17">
        <v>0.22611220125603501</v>
      </c>
    </row>
    <row r="879" spans="2:59" x14ac:dyDescent="0.35">
      <c r="B879" t="s">
        <v>133</v>
      </c>
      <c r="C879" s="17">
        <v>0.11555130688628</v>
      </c>
      <c r="D879" s="17">
        <v>8.6943993188301899E-2</v>
      </c>
      <c r="E879" s="17">
        <v>0.14267743926371501</v>
      </c>
      <c r="F879" s="17"/>
      <c r="G879" s="17">
        <v>0.15679074813661201</v>
      </c>
      <c r="H879" s="17">
        <v>9.6285006141086205E-2</v>
      </c>
      <c r="I879" s="17">
        <v>0.15238527344210101</v>
      </c>
      <c r="J879" s="17">
        <v>0.13421361418928901</v>
      </c>
      <c r="K879" s="17">
        <v>0.10267551700043</v>
      </c>
      <c r="L879" s="17">
        <v>8.7214300664698902E-2</v>
      </c>
      <c r="M879" s="17"/>
      <c r="N879" s="17">
        <v>0.120818063133389</v>
      </c>
      <c r="O879" s="17">
        <v>0.13240899943895401</v>
      </c>
      <c r="P879" s="17">
        <v>0.124348103509079</v>
      </c>
      <c r="Q879" s="17">
        <v>8.1144362136754994E-2</v>
      </c>
      <c r="R879" s="17">
        <v>0.12892159949173199</v>
      </c>
      <c r="S879" s="17"/>
      <c r="T879" s="17">
        <v>7.0359763108809495E-2</v>
      </c>
      <c r="U879" s="17">
        <v>0.12693206240970201</v>
      </c>
      <c r="V879" s="17"/>
      <c r="W879" s="17">
        <v>8.1428377839538102E-2</v>
      </c>
      <c r="X879" s="17">
        <v>0.114962825900324</v>
      </c>
      <c r="Y879" s="17"/>
      <c r="Z879" s="17">
        <v>9.6842050614578803E-2</v>
      </c>
      <c r="AA879" s="17">
        <v>8.31707810401736E-2</v>
      </c>
      <c r="AB879" s="17">
        <v>9.7175392429578802E-2</v>
      </c>
      <c r="AC879" s="17"/>
      <c r="AD879" s="17">
        <v>8.4811023738226299E-2</v>
      </c>
      <c r="AE879" s="17">
        <v>0.173257777621982</v>
      </c>
      <c r="AF879" s="17"/>
      <c r="AG879" s="17">
        <v>9.6829856796940394E-2</v>
      </c>
      <c r="AH879" s="17">
        <v>0.115780629036923</v>
      </c>
      <c r="AI879" s="17">
        <v>8.6286916688647505E-2</v>
      </c>
      <c r="AJ879" s="17"/>
      <c r="AK879" s="17">
        <v>0.10112411002270701</v>
      </c>
      <c r="AL879" s="17">
        <v>0.10234566765053001</v>
      </c>
      <c r="AM879" s="17">
        <v>7.7022780218595793E-2</v>
      </c>
      <c r="AN879" s="17"/>
      <c r="AO879" s="17">
        <v>6.8833326718298296E-2</v>
      </c>
      <c r="AP879" s="17">
        <v>0.113426291699429</v>
      </c>
      <c r="AQ879" s="17">
        <v>9.29271519142537E-2</v>
      </c>
      <c r="AR879" s="17"/>
      <c r="AS879" s="17">
        <v>0.22748721882431699</v>
      </c>
      <c r="AT879" s="17">
        <v>0.249315793484716</v>
      </c>
      <c r="AU879" s="17">
        <v>0.13278079367800899</v>
      </c>
      <c r="AV879" s="17">
        <v>0.10043886726307</v>
      </c>
      <c r="AW879" s="17">
        <v>9.8106514988902702E-2</v>
      </c>
      <c r="AX879" s="17">
        <v>6.1648231874178103E-2</v>
      </c>
      <c r="AY879" s="17">
        <v>7.5523865272304105E-2</v>
      </c>
      <c r="AZ879" s="17">
        <v>4.67444573142115E-2</v>
      </c>
      <c r="BA879" s="17">
        <v>9.5272725746032294E-2</v>
      </c>
      <c r="BB879" s="17">
        <v>6.8315737180189906E-2</v>
      </c>
      <c r="BC879" s="17">
        <v>0.11690158380140001</v>
      </c>
      <c r="BD879" s="17">
        <v>0.123229310378222</v>
      </c>
      <c r="BE879" s="17">
        <v>7.8873913914655994E-2</v>
      </c>
      <c r="BF879" s="17">
        <v>7.3370668110223206E-2</v>
      </c>
      <c r="BG879" s="17">
        <v>0</v>
      </c>
    </row>
    <row r="880" spans="2:59" x14ac:dyDescent="0.35">
      <c r="B880" t="s">
        <v>331</v>
      </c>
      <c r="C880" s="17">
        <v>0.429743497129282</v>
      </c>
      <c r="D880" s="17">
        <v>0.466957113343135</v>
      </c>
      <c r="E880" s="17">
        <v>0.396846420072197</v>
      </c>
      <c r="F880" s="17"/>
      <c r="G880" s="17">
        <v>0.29488988620301998</v>
      </c>
      <c r="H880" s="17">
        <v>0.41483412604704301</v>
      </c>
      <c r="I880" s="17">
        <v>0.36135550019794099</v>
      </c>
      <c r="J880" s="17">
        <v>0.34099868925093502</v>
      </c>
      <c r="K880" s="17">
        <v>0.47638016411165302</v>
      </c>
      <c r="L880" s="17">
        <v>0.54569708754963797</v>
      </c>
      <c r="M880" s="17"/>
      <c r="N880" s="17">
        <v>0.44751831287819799</v>
      </c>
      <c r="O880" s="17">
        <v>0.39921477380675002</v>
      </c>
      <c r="P880" s="17">
        <v>0.40203820639313997</v>
      </c>
      <c r="Q880" s="17">
        <v>0.45017558044726302</v>
      </c>
      <c r="R880" s="17">
        <v>0.44810345994287099</v>
      </c>
      <c r="S880" s="17"/>
      <c r="T880" s="17">
        <v>0.47990668509447798</v>
      </c>
      <c r="U880" s="17">
        <v>0.41711071385198301</v>
      </c>
      <c r="V880" s="17"/>
      <c r="W880" s="17">
        <v>0.44157098642355502</v>
      </c>
      <c r="X880" s="17">
        <v>0.44335618202375399</v>
      </c>
      <c r="Y880" s="17"/>
      <c r="Z880" s="17">
        <v>0.49971603068800402</v>
      </c>
      <c r="AA880" s="17">
        <v>0.45351052119692298</v>
      </c>
      <c r="AB880" s="17">
        <v>0.40401515692686801</v>
      </c>
      <c r="AC880" s="17"/>
      <c r="AD880" s="17">
        <v>0.47277938444130002</v>
      </c>
      <c r="AE880" s="17">
        <v>0.34895539378635099</v>
      </c>
      <c r="AF880" s="17"/>
      <c r="AG880" s="17">
        <v>0.50076668096041399</v>
      </c>
      <c r="AH880" s="17">
        <v>0.42677826483148001</v>
      </c>
      <c r="AI880" s="17">
        <v>0.434201434732914</v>
      </c>
      <c r="AJ880" s="17"/>
      <c r="AK880" s="17">
        <v>0.52364150658494302</v>
      </c>
      <c r="AL880" s="17">
        <v>0.44171128796520698</v>
      </c>
      <c r="AM880" s="17">
        <v>0.291719110204267</v>
      </c>
      <c r="AN880" s="17"/>
      <c r="AO880" s="17">
        <v>0.58849438393505304</v>
      </c>
      <c r="AP880" s="17">
        <v>0.49076084398328801</v>
      </c>
      <c r="AQ880" s="17">
        <v>0.34781173675671101</v>
      </c>
      <c r="AR880" s="17"/>
      <c r="AS880" s="17">
        <v>0.38862965194757398</v>
      </c>
      <c r="AT880" s="17">
        <v>0.35184150189741298</v>
      </c>
      <c r="AU880" s="17">
        <v>0.38847515128539301</v>
      </c>
      <c r="AV880" s="17">
        <v>0.40674495892702001</v>
      </c>
      <c r="AW880" s="17">
        <v>0.41363003295688899</v>
      </c>
      <c r="AX880" s="17">
        <v>0.44589861665905101</v>
      </c>
      <c r="AY880" s="17">
        <v>0.53498548578868199</v>
      </c>
      <c r="AZ880" s="17">
        <v>0.43583548215190299</v>
      </c>
      <c r="BA880" s="17">
        <v>0.48197281013550503</v>
      </c>
      <c r="BB880" s="17">
        <v>0.48160134859537701</v>
      </c>
      <c r="BC880" s="17">
        <v>0.44720841762831398</v>
      </c>
      <c r="BD880" s="17">
        <v>0.36298861603298699</v>
      </c>
      <c r="BE880" s="17">
        <v>0.42878715248205201</v>
      </c>
      <c r="BF880" s="17">
        <v>0.53603126816192903</v>
      </c>
      <c r="BG880" s="17">
        <v>0.51093157801868005</v>
      </c>
    </row>
    <row r="881" spans="2:59" x14ac:dyDescent="0.35">
      <c r="B881" t="s">
        <v>332</v>
      </c>
      <c r="C881" s="17">
        <v>0.45470519598443798</v>
      </c>
      <c r="D881" s="17">
        <v>0.44609889346856302</v>
      </c>
      <c r="E881" s="17">
        <v>0.46047614066408799</v>
      </c>
      <c r="F881" s="17"/>
      <c r="G881" s="17">
        <v>0.54831936566036799</v>
      </c>
      <c r="H881" s="17">
        <v>0.48888086781187101</v>
      </c>
      <c r="I881" s="17">
        <v>0.486259226359958</v>
      </c>
      <c r="J881" s="17">
        <v>0.52478769655977597</v>
      </c>
      <c r="K881" s="17">
        <v>0.420944318887918</v>
      </c>
      <c r="L881" s="17">
        <v>0.36708861178566399</v>
      </c>
      <c r="M881" s="17"/>
      <c r="N881" s="17">
        <v>0.43166362398841401</v>
      </c>
      <c r="O881" s="17">
        <v>0.46837622675429602</v>
      </c>
      <c r="P881" s="17">
        <v>0.47361369009778098</v>
      </c>
      <c r="Q881" s="17">
        <v>0.46868005741598201</v>
      </c>
      <c r="R881" s="17">
        <v>0.42297494056539803</v>
      </c>
      <c r="S881" s="17"/>
      <c r="T881" s="17">
        <v>0.44973355179671198</v>
      </c>
      <c r="U881" s="17">
        <v>0.45595722373831499</v>
      </c>
      <c r="V881" s="17"/>
      <c r="W881" s="17">
        <v>0.47700063573690699</v>
      </c>
      <c r="X881" s="17">
        <v>0.44168099207592199</v>
      </c>
      <c r="Y881" s="17"/>
      <c r="Z881" s="17">
        <v>0.40344191869741702</v>
      </c>
      <c r="AA881" s="17">
        <v>0.46331869776290302</v>
      </c>
      <c r="AB881" s="17">
        <v>0.49880945064355298</v>
      </c>
      <c r="AC881" s="17"/>
      <c r="AD881" s="17">
        <v>0.44240959182047401</v>
      </c>
      <c r="AE881" s="17">
        <v>0.47778682859166699</v>
      </c>
      <c r="AF881" s="17"/>
      <c r="AG881" s="17">
        <v>0.402403462242645</v>
      </c>
      <c r="AH881" s="17">
        <v>0.457441106131597</v>
      </c>
      <c r="AI881" s="17">
        <v>0.47951164857843898</v>
      </c>
      <c r="AJ881" s="17"/>
      <c r="AK881" s="17">
        <v>0.37523438339234999</v>
      </c>
      <c r="AL881" s="17">
        <v>0.45594304438426397</v>
      </c>
      <c r="AM881" s="17">
        <v>0.63125810957713702</v>
      </c>
      <c r="AN881" s="17"/>
      <c r="AO881" s="17">
        <v>0.34267228934664901</v>
      </c>
      <c r="AP881" s="17">
        <v>0.39581286431728302</v>
      </c>
      <c r="AQ881" s="17">
        <v>0.559261111329035</v>
      </c>
      <c r="AR881" s="17"/>
      <c r="AS881" s="17">
        <v>0.38388312922810902</v>
      </c>
      <c r="AT881" s="17">
        <v>0.39884270461787003</v>
      </c>
      <c r="AU881" s="17">
        <v>0.478744055036599</v>
      </c>
      <c r="AV881" s="17">
        <v>0.49281617380991</v>
      </c>
      <c r="AW881" s="17">
        <v>0.48826345205420801</v>
      </c>
      <c r="AX881" s="17">
        <v>0.49245315146677099</v>
      </c>
      <c r="AY881" s="17">
        <v>0.38949064893901397</v>
      </c>
      <c r="AZ881" s="17">
        <v>0.51742006053388501</v>
      </c>
      <c r="BA881" s="17">
        <v>0.42275446411846201</v>
      </c>
      <c r="BB881" s="17">
        <v>0.45008291422443297</v>
      </c>
      <c r="BC881" s="17">
        <v>0.43588999857028599</v>
      </c>
      <c r="BD881" s="17">
        <v>0.51378207358879002</v>
      </c>
      <c r="BE881" s="17">
        <v>0.49233893360329201</v>
      </c>
      <c r="BF881" s="17">
        <v>0.390598063727847</v>
      </c>
      <c r="BG881" s="17">
        <v>0.48906842198132</v>
      </c>
    </row>
    <row r="882" spans="2:59" x14ac:dyDescent="0.35">
      <c r="B882" t="s">
        <v>120</v>
      </c>
      <c r="C882" s="17">
        <v>-2.4961698855155898E-2</v>
      </c>
      <c r="D882" s="17">
        <v>2.08582198745711E-2</v>
      </c>
      <c r="E882" s="17">
        <v>-6.3629720591891398E-2</v>
      </c>
      <c r="F882" s="17"/>
      <c r="G882" s="17">
        <v>-0.25342947945734801</v>
      </c>
      <c r="H882" s="17">
        <v>-7.4046741764828297E-2</v>
      </c>
      <c r="I882" s="17">
        <v>-0.124903726162017</v>
      </c>
      <c r="J882" s="17">
        <v>-0.18378900730884001</v>
      </c>
      <c r="K882" s="17">
        <v>5.5435845223734903E-2</v>
      </c>
      <c r="L882" s="17">
        <v>0.17860847576397401</v>
      </c>
      <c r="M882" s="17"/>
      <c r="N882" s="17">
        <v>1.5854688889783999E-2</v>
      </c>
      <c r="O882" s="17">
        <v>-6.9161452947546206E-2</v>
      </c>
      <c r="P882" s="17">
        <v>-7.1575483704641202E-2</v>
      </c>
      <c r="Q882" s="17">
        <v>-1.8504476968719201E-2</v>
      </c>
      <c r="R882" s="17">
        <v>2.5128519377472801E-2</v>
      </c>
      <c r="S882" s="17"/>
      <c r="T882" s="17">
        <v>3.01731332977665E-2</v>
      </c>
      <c r="U882" s="17">
        <v>-3.8846509886331898E-2</v>
      </c>
      <c r="V882" s="17"/>
      <c r="W882" s="17">
        <v>-3.5429649313352199E-2</v>
      </c>
      <c r="X882" s="17">
        <v>1.6751899478321701E-3</v>
      </c>
      <c r="Y882" s="17"/>
      <c r="Z882" s="17">
        <v>9.6274111990586705E-2</v>
      </c>
      <c r="AA882" s="17">
        <v>-9.8081765659794908E-3</v>
      </c>
      <c r="AB882" s="17">
        <v>-9.4794293716684894E-2</v>
      </c>
      <c r="AC882" s="17"/>
      <c r="AD882" s="17">
        <v>3.0369792620826602E-2</v>
      </c>
      <c r="AE882" s="17">
        <v>-0.128831434805316</v>
      </c>
      <c r="AF882" s="17"/>
      <c r="AG882" s="17">
        <v>9.8363218717769194E-2</v>
      </c>
      <c r="AH882" s="17">
        <v>-3.0662841300117399E-2</v>
      </c>
      <c r="AI882" s="17">
        <v>-4.5310213845524597E-2</v>
      </c>
      <c r="AJ882" s="17"/>
      <c r="AK882" s="17">
        <v>0.148407123192593</v>
      </c>
      <c r="AL882" s="17">
        <v>-1.42317564190568E-2</v>
      </c>
      <c r="AM882" s="17">
        <v>-0.33953899937287002</v>
      </c>
      <c r="AN882" s="17"/>
      <c r="AO882" s="17">
        <v>0.24582209458840401</v>
      </c>
      <c r="AP882" s="17">
        <v>9.4947979666005405E-2</v>
      </c>
      <c r="AQ882" s="17">
        <v>-0.21144937457232399</v>
      </c>
      <c r="AR882" s="17"/>
      <c r="AS882" s="17">
        <v>4.7465227194645699E-3</v>
      </c>
      <c r="AT882" s="17">
        <v>-4.7001202720456901E-2</v>
      </c>
      <c r="AU882" s="17">
        <v>-9.0268903751205901E-2</v>
      </c>
      <c r="AV882" s="17">
        <v>-8.6071214882890504E-2</v>
      </c>
      <c r="AW882" s="17">
        <v>-7.4633419097318798E-2</v>
      </c>
      <c r="AX882" s="17">
        <v>-4.6554534807720802E-2</v>
      </c>
      <c r="AY882" s="17">
        <v>0.14549483684966899</v>
      </c>
      <c r="AZ882" s="17">
        <v>-8.1584578381981299E-2</v>
      </c>
      <c r="BA882" s="17">
        <v>5.9218346017042699E-2</v>
      </c>
      <c r="BB882" s="17">
        <v>3.1518434370944703E-2</v>
      </c>
      <c r="BC882" s="17">
        <v>1.1318419058028601E-2</v>
      </c>
      <c r="BD882" s="17">
        <v>-0.15079345755580301</v>
      </c>
      <c r="BE882" s="17">
        <v>-6.35517811212397E-2</v>
      </c>
      <c r="BF882" s="17">
        <v>0.145433204434082</v>
      </c>
      <c r="BG882" s="17">
        <v>2.1863156037360901E-2</v>
      </c>
    </row>
    <row r="883" spans="2:59" x14ac:dyDescent="0.3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row>
    <row r="884" spans="2:59" x14ac:dyDescent="0.35">
      <c r="B884" s="6" t="s">
        <v>416</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row>
    <row r="885" spans="2:59" x14ac:dyDescent="0.35">
      <c r="B885" s="24" t="s">
        <v>86</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row>
    <row r="886" spans="2:59" x14ac:dyDescent="0.35">
      <c r="B886" t="s">
        <v>326</v>
      </c>
      <c r="C886" s="17">
        <v>0.19720362965225199</v>
      </c>
      <c r="D886" s="17">
        <v>0.24403203611183999</v>
      </c>
      <c r="E886" s="17">
        <v>0.154391549367564</v>
      </c>
      <c r="F886" s="17"/>
      <c r="G886" s="17">
        <v>5.8625912565900502E-2</v>
      </c>
      <c r="H886" s="17">
        <v>0.112868018189764</v>
      </c>
      <c r="I886" s="17">
        <v>0.17139637623985099</v>
      </c>
      <c r="J886" s="17">
        <v>0.185194198330873</v>
      </c>
      <c r="K886" s="17">
        <v>0.245825627580779</v>
      </c>
      <c r="L886" s="17">
        <v>0.26871967007153802</v>
      </c>
      <c r="M886" s="17"/>
      <c r="N886" s="17">
        <v>0.201948318684919</v>
      </c>
      <c r="O886" s="17">
        <v>0.19490062120311899</v>
      </c>
      <c r="P886" s="17">
        <v>0.21416716018836701</v>
      </c>
      <c r="Q886" s="17">
        <v>0.18038632320891199</v>
      </c>
      <c r="R886" s="17">
        <v>0.194214915612687</v>
      </c>
      <c r="S886" s="17"/>
      <c r="T886" s="17">
        <v>0.223917363622784</v>
      </c>
      <c r="U886" s="17">
        <v>0.190476210094882</v>
      </c>
      <c r="V886" s="17"/>
      <c r="W886" s="17">
        <v>0.20790683944597399</v>
      </c>
      <c r="X886" s="17">
        <v>0.197752886916047</v>
      </c>
      <c r="Y886" s="17"/>
      <c r="Z886" s="17">
        <v>0.266145140090154</v>
      </c>
      <c r="AA886" s="17">
        <v>0.18488418182886099</v>
      </c>
      <c r="AB886" s="17">
        <v>0.15676409863523499</v>
      </c>
      <c r="AC886" s="17"/>
      <c r="AD886" s="17">
        <v>0.223483199600504</v>
      </c>
      <c r="AE886" s="17">
        <v>0.147870927449683</v>
      </c>
      <c r="AF886" s="17"/>
      <c r="AG886" s="17">
        <v>0.202812602604555</v>
      </c>
      <c r="AH886" s="17">
        <v>0.14597466123018499</v>
      </c>
      <c r="AI886" s="17">
        <v>0.25373634207317303</v>
      </c>
      <c r="AJ886" s="17"/>
      <c r="AK886" s="17">
        <v>0.24788955230690901</v>
      </c>
      <c r="AL886" s="17">
        <v>0.198846935345208</v>
      </c>
      <c r="AM886" s="17">
        <v>0.12414848655808999</v>
      </c>
      <c r="AN886" s="17"/>
      <c r="AO886" s="17">
        <v>0.28020753982211599</v>
      </c>
      <c r="AP886" s="17">
        <v>0.20344947406906</v>
      </c>
      <c r="AQ886" s="17">
        <v>0.190747084270772</v>
      </c>
      <c r="AR886" s="17"/>
      <c r="AS886" s="17">
        <v>0.118997503907239</v>
      </c>
      <c r="AT886" s="17">
        <v>0.182077146547305</v>
      </c>
      <c r="AU886" s="17">
        <v>0.186261900918826</v>
      </c>
      <c r="AV886" s="17">
        <v>0.246630076068349</v>
      </c>
      <c r="AW886" s="17">
        <v>0.227157292901776</v>
      </c>
      <c r="AX886" s="17">
        <v>0.13282274569570501</v>
      </c>
      <c r="AY886" s="17">
        <v>0.15639137732325001</v>
      </c>
      <c r="AZ886" s="17">
        <v>0.28204518558623398</v>
      </c>
      <c r="BA886" s="17">
        <v>0.21141713832126799</v>
      </c>
      <c r="BB886" s="17">
        <v>0.22438313034780599</v>
      </c>
      <c r="BC886" s="17">
        <v>0.26474044290260901</v>
      </c>
      <c r="BD886" s="17">
        <v>0.12899044207341501</v>
      </c>
      <c r="BE886" s="17">
        <v>0.12863506395685301</v>
      </c>
      <c r="BF886" s="17">
        <v>0.21987751569785599</v>
      </c>
      <c r="BG886" s="17">
        <v>0.31445063221034097</v>
      </c>
    </row>
    <row r="887" spans="2:59" x14ac:dyDescent="0.35">
      <c r="B887" t="s">
        <v>327</v>
      </c>
      <c r="C887" s="17">
        <v>0.284052789344306</v>
      </c>
      <c r="D887" s="17">
        <v>0.32373386226447698</v>
      </c>
      <c r="E887" s="17">
        <v>0.248256847293643</v>
      </c>
      <c r="F887" s="17"/>
      <c r="G887" s="17">
        <v>0.26121148986769499</v>
      </c>
      <c r="H887" s="17">
        <v>0.30482391528893199</v>
      </c>
      <c r="I887" s="17">
        <v>0.239936055650942</v>
      </c>
      <c r="J887" s="17">
        <v>0.231227221699047</v>
      </c>
      <c r="K887" s="17">
        <v>0.28851836802137998</v>
      </c>
      <c r="L887" s="17">
        <v>0.33879189375553498</v>
      </c>
      <c r="M887" s="17"/>
      <c r="N887" s="17">
        <v>0.30211796630650101</v>
      </c>
      <c r="O887" s="17">
        <v>0.29469480037653001</v>
      </c>
      <c r="P887" s="17">
        <v>0.28080473699686198</v>
      </c>
      <c r="Q887" s="17">
        <v>0.28304015947606398</v>
      </c>
      <c r="R887" s="17">
        <v>0.228185073319422</v>
      </c>
      <c r="S887" s="17"/>
      <c r="T887" s="17">
        <v>0.31515807512118899</v>
      </c>
      <c r="U887" s="17">
        <v>0.27621942886748702</v>
      </c>
      <c r="V887" s="17"/>
      <c r="W887" s="17">
        <v>0.32604144733114498</v>
      </c>
      <c r="X887" s="17">
        <v>0.26411787766031303</v>
      </c>
      <c r="Y887" s="17"/>
      <c r="Z887" s="17">
        <v>0.306209057940665</v>
      </c>
      <c r="AA887" s="17">
        <v>0.296934320073519</v>
      </c>
      <c r="AB887" s="17">
        <v>0.30528764070251602</v>
      </c>
      <c r="AC887" s="17"/>
      <c r="AD887" s="17">
        <v>0.29885990709235299</v>
      </c>
      <c r="AE887" s="17">
        <v>0.25625647716031003</v>
      </c>
      <c r="AF887" s="17"/>
      <c r="AG887" s="17">
        <v>0.36245912393142199</v>
      </c>
      <c r="AH887" s="17">
        <v>0.317421308396513</v>
      </c>
      <c r="AI887" s="17">
        <v>0.25542975041854399</v>
      </c>
      <c r="AJ887" s="17"/>
      <c r="AK887" s="17">
        <v>0.286079311994204</v>
      </c>
      <c r="AL887" s="17">
        <v>0.33499439060368102</v>
      </c>
      <c r="AM887" s="17">
        <v>0.156274337178547</v>
      </c>
      <c r="AN887" s="17"/>
      <c r="AO887" s="17">
        <v>0.29366144022445301</v>
      </c>
      <c r="AP887" s="17">
        <v>0.32869067731322898</v>
      </c>
      <c r="AQ887" s="17">
        <v>0.239585750318561</v>
      </c>
      <c r="AR887" s="17"/>
      <c r="AS887" s="17">
        <v>0.23837356944167301</v>
      </c>
      <c r="AT887" s="17">
        <v>0.26852907284254701</v>
      </c>
      <c r="AU887" s="17">
        <v>0.31406869002864501</v>
      </c>
      <c r="AV887" s="17">
        <v>0.27051547136313497</v>
      </c>
      <c r="AW887" s="17">
        <v>0.26709266998270798</v>
      </c>
      <c r="AX887" s="17">
        <v>0.19462600656273099</v>
      </c>
      <c r="AY887" s="17">
        <v>0.43990073513417099</v>
      </c>
      <c r="AZ887" s="17">
        <v>0.22088466339662699</v>
      </c>
      <c r="BA887" s="17">
        <v>0.319033141657666</v>
      </c>
      <c r="BB887" s="17">
        <v>0.397861773404108</v>
      </c>
      <c r="BC887" s="17">
        <v>0.28523848862740397</v>
      </c>
      <c r="BD887" s="17">
        <v>0.46274107451895302</v>
      </c>
      <c r="BE887" s="17">
        <v>0.252734158619354</v>
      </c>
      <c r="BF887" s="17">
        <v>0.18120828339373901</v>
      </c>
      <c r="BG887" s="17">
        <v>0.23295333891895101</v>
      </c>
    </row>
    <row r="888" spans="2:59" x14ac:dyDescent="0.35">
      <c r="B888" t="s">
        <v>329</v>
      </c>
      <c r="C888" s="17">
        <v>0.19604493722519301</v>
      </c>
      <c r="D888" s="17">
        <v>0.17983352730906799</v>
      </c>
      <c r="E888" s="17">
        <v>0.20783502437661899</v>
      </c>
      <c r="F888" s="17"/>
      <c r="G888" s="17">
        <v>0.28516823391760698</v>
      </c>
      <c r="H888" s="17">
        <v>0.222169079502819</v>
      </c>
      <c r="I888" s="17">
        <v>0.224838294525153</v>
      </c>
      <c r="J888" s="17">
        <v>0.19622553770454401</v>
      </c>
      <c r="K888" s="17">
        <v>0.16736615956204901</v>
      </c>
      <c r="L888" s="17">
        <v>0.15973182452910201</v>
      </c>
      <c r="M888" s="17"/>
      <c r="N888" s="17">
        <v>0.202242016618151</v>
      </c>
      <c r="O888" s="17">
        <v>0.16010551620031599</v>
      </c>
      <c r="P888" s="17">
        <v>0.200008741058776</v>
      </c>
      <c r="Q888" s="17">
        <v>0.1897387244929</v>
      </c>
      <c r="R888" s="17">
        <v>0.251598823111847</v>
      </c>
      <c r="S888" s="17"/>
      <c r="T888" s="17">
        <v>0.19135253314408801</v>
      </c>
      <c r="U888" s="17">
        <v>0.19722664289843</v>
      </c>
      <c r="V888" s="17"/>
      <c r="W888" s="17">
        <v>0.19139684219275899</v>
      </c>
      <c r="X888" s="17">
        <v>0.198112489248156</v>
      </c>
      <c r="Y888" s="17"/>
      <c r="Z888" s="17">
        <v>0.18203562065618101</v>
      </c>
      <c r="AA888" s="17">
        <v>0.23906029052150199</v>
      </c>
      <c r="AB888" s="17">
        <v>0.20207837260495701</v>
      </c>
      <c r="AC888" s="17"/>
      <c r="AD888" s="17">
        <v>0.217460416553412</v>
      </c>
      <c r="AE888" s="17">
        <v>0.15584323429380301</v>
      </c>
      <c r="AF888" s="17"/>
      <c r="AG888" s="17">
        <v>0.160892675863479</v>
      </c>
      <c r="AH888" s="17">
        <v>0.22145020230706999</v>
      </c>
      <c r="AI888" s="17">
        <v>0.19018976960487499</v>
      </c>
      <c r="AJ888" s="17"/>
      <c r="AK888" s="17">
        <v>0.223706505827829</v>
      </c>
      <c r="AL888" s="17">
        <v>0.18344875576731301</v>
      </c>
      <c r="AM888" s="17">
        <v>0.17636418571490101</v>
      </c>
      <c r="AN888" s="17"/>
      <c r="AO888" s="17">
        <v>0.197223811196999</v>
      </c>
      <c r="AP888" s="17">
        <v>0.21189333360194099</v>
      </c>
      <c r="AQ888" s="17">
        <v>0.18293059918597801</v>
      </c>
      <c r="AR888" s="17"/>
      <c r="AS888" s="17">
        <v>0.28015669550676398</v>
      </c>
      <c r="AT888" s="17">
        <v>0.121701509065406</v>
      </c>
      <c r="AU888" s="17">
        <v>0.16090109333540001</v>
      </c>
      <c r="AV888" s="17">
        <v>0.18475819484917499</v>
      </c>
      <c r="AW888" s="17">
        <v>0.24836834747632</v>
      </c>
      <c r="AX888" s="17">
        <v>0.25129807472605498</v>
      </c>
      <c r="AY888" s="17">
        <v>0.172275260775172</v>
      </c>
      <c r="AZ888" s="17">
        <v>0.19544685111455301</v>
      </c>
      <c r="BA888" s="17">
        <v>0.22532539748827901</v>
      </c>
      <c r="BB888" s="17">
        <v>0.17637997076981701</v>
      </c>
      <c r="BC888" s="17">
        <v>0.23807905435562501</v>
      </c>
      <c r="BD888" s="17">
        <v>6.9574494711818799E-2</v>
      </c>
      <c r="BE888" s="17">
        <v>5.1840717811221203E-2</v>
      </c>
      <c r="BF888" s="17">
        <v>0.28630746326751799</v>
      </c>
      <c r="BG888" s="17">
        <v>0.21950008378774499</v>
      </c>
    </row>
    <row r="889" spans="2:59" x14ac:dyDescent="0.35">
      <c r="B889" t="s">
        <v>330</v>
      </c>
      <c r="C889" s="17">
        <v>0.20047528122792899</v>
      </c>
      <c r="D889" s="17">
        <v>0.17613551994689899</v>
      </c>
      <c r="E889" s="17">
        <v>0.22397571054877899</v>
      </c>
      <c r="F889" s="17"/>
      <c r="G889" s="17">
        <v>0.24742713679242201</v>
      </c>
      <c r="H889" s="17">
        <v>0.211305948246787</v>
      </c>
      <c r="I889" s="17">
        <v>0.23943253274159401</v>
      </c>
      <c r="J889" s="17">
        <v>0.286592995220254</v>
      </c>
      <c r="K889" s="17">
        <v>0.121636700597973</v>
      </c>
      <c r="L889" s="17">
        <v>0.15011868754215199</v>
      </c>
      <c r="M889" s="17"/>
      <c r="N889" s="17">
        <v>0.207600678683629</v>
      </c>
      <c r="O889" s="17">
        <v>0.210160803852109</v>
      </c>
      <c r="P889" s="17">
        <v>0.162809816837819</v>
      </c>
      <c r="Q889" s="17">
        <v>0.21624469441258901</v>
      </c>
      <c r="R889" s="17">
        <v>0.200809549384043</v>
      </c>
      <c r="S889" s="17"/>
      <c r="T889" s="17">
        <v>0.18956978222174001</v>
      </c>
      <c r="U889" s="17">
        <v>0.203221653838289</v>
      </c>
      <c r="V889" s="17"/>
      <c r="W889" s="17">
        <v>0.18093088859290099</v>
      </c>
      <c r="X889" s="17">
        <v>0.20756422383603801</v>
      </c>
      <c r="Y889" s="17"/>
      <c r="Z889" s="17">
        <v>0.160824836090805</v>
      </c>
      <c r="AA889" s="17">
        <v>0.16597859566551901</v>
      </c>
      <c r="AB889" s="17">
        <v>0.23813094787176101</v>
      </c>
      <c r="AC889" s="17"/>
      <c r="AD889" s="17">
        <v>0.17747278333401201</v>
      </c>
      <c r="AE889" s="17">
        <v>0.243656177290929</v>
      </c>
      <c r="AF889" s="17"/>
      <c r="AG889" s="17">
        <v>0.16697042848865501</v>
      </c>
      <c r="AH889" s="17">
        <v>0.19820207500942</v>
      </c>
      <c r="AI889" s="17">
        <v>0.20860791155868599</v>
      </c>
      <c r="AJ889" s="17"/>
      <c r="AK889" s="17">
        <v>0.161150026916214</v>
      </c>
      <c r="AL889" s="17">
        <v>0.169363828059474</v>
      </c>
      <c r="AM889" s="17">
        <v>0.40415584097839902</v>
      </c>
      <c r="AN889" s="17"/>
      <c r="AO889" s="17">
        <v>0.159363991159503</v>
      </c>
      <c r="AP889" s="17">
        <v>0.150702453079128</v>
      </c>
      <c r="AQ889" s="17">
        <v>0.25760448748570403</v>
      </c>
      <c r="AR889" s="17"/>
      <c r="AS889" s="17">
        <v>0.171767718171395</v>
      </c>
      <c r="AT889" s="17">
        <v>0.22958205367378601</v>
      </c>
      <c r="AU889" s="17">
        <v>0.20021404699870701</v>
      </c>
      <c r="AV889" s="17">
        <v>0.15121806291846299</v>
      </c>
      <c r="AW889" s="17">
        <v>0.17712245070866101</v>
      </c>
      <c r="AX889" s="17">
        <v>0.27791273286121898</v>
      </c>
      <c r="AY889" s="17">
        <v>0.10794935806582499</v>
      </c>
      <c r="AZ889" s="17">
        <v>0.25680099132622902</v>
      </c>
      <c r="BA889" s="17">
        <v>0.18651444310362</v>
      </c>
      <c r="BB889" s="17">
        <v>0.152044570562403</v>
      </c>
      <c r="BC889" s="17">
        <v>7.9991807941046295E-2</v>
      </c>
      <c r="BD889" s="17">
        <v>0.289906162518621</v>
      </c>
      <c r="BE889" s="17">
        <v>0.56679005961257201</v>
      </c>
      <c r="BF889" s="17">
        <v>0.14275402310250501</v>
      </c>
      <c r="BG889" s="17">
        <v>0.198764272394892</v>
      </c>
    </row>
    <row r="890" spans="2:59" x14ac:dyDescent="0.35">
      <c r="B890" t="s">
        <v>133</v>
      </c>
      <c r="C890" s="17">
        <v>0.122223362550319</v>
      </c>
      <c r="D890" s="17">
        <v>7.6265054367716301E-2</v>
      </c>
      <c r="E890" s="17">
        <v>0.16554086841339499</v>
      </c>
      <c r="F890" s="17"/>
      <c r="G890" s="17">
        <v>0.14756722685637599</v>
      </c>
      <c r="H890" s="17">
        <v>0.14883303877169801</v>
      </c>
      <c r="I890" s="17">
        <v>0.12439674084246</v>
      </c>
      <c r="J890" s="17">
        <v>0.100760047045283</v>
      </c>
      <c r="K890" s="17">
        <v>0.17665314423782</v>
      </c>
      <c r="L890" s="17">
        <v>8.26379241016717E-2</v>
      </c>
      <c r="M890" s="17"/>
      <c r="N890" s="17">
        <v>8.6091019706799804E-2</v>
      </c>
      <c r="O890" s="17">
        <v>0.14013825836792601</v>
      </c>
      <c r="P890" s="17">
        <v>0.142209544918175</v>
      </c>
      <c r="Q890" s="17">
        <v>0.130590098409535</v>
      </c>
      <c r="R890" s="17">
        <v>0.125191638572002</v>
      </c>
      <c r="S890" s="17"/>
      <c r="T890" s="17">
        <v>8.0002245890198498E-2</v>
      </c>
      <c r="U890" s="17">
        <v>0.13285606430091201</v>
      </c>
      <c r="V890" s="17"/>
      <c r="W890" s="17">
        <v>9.3723982437221201E-2</v>
      </c>
      <c r="X890" s="17">
        <v>0.13245252233944599</v>
      </c>
      <c r="Y890" s="17"/>
      <c r="Z890" s="17">
        <v>8.4785345222194997E-2</v>
      </c>
      <c r="AA890" s="17">
        <v>0.113142611910598</v>
      </c>
      <c r="AB890" s="17">
        <v>9.7738940185531503E-2</v>
      </c>
      <c r="AC890" s="17"/>
      <c r="AD890" s="17">
        <v>8.2723693419718303E-2</v>
      </c>
      <c r="AE890" s="17">
        <v>0.19637318380527499</v>
      </c>
      <c r="AF890" s="17"/>
      <c r="AG890" s="17">
        <v>0.10686516911188899</v>
      </c>
      <c r="AH890" s="17">
        <v>0.116951753056813</v>
      </c>
      <c r="AI890" s="17">
        <v>9.2036226344721903E-2</v>
      </c>
      <c r="AJ890" s="17"/>
      <c r="AK890" s="17">
        <v>8.1174602954844105E-2</v>
      </c>
      <c r="AL890" s="17">
        <v>0.113346090224323</v>
      </c>
      <c r="AM890" s="17">
        <v>0.13905714957006299</v>
      </c>
      <c r="AN890" s="17"/>
      <c r="AO890" s="17">
        <v>6.9543217596928802E-2</v>
      </c>
      <c r="AP890" s="17">
        <v>0.10526406193664201</v>
      </c>
      <c r="AQ890" s="17">
        <v>0.129132078738984</v>
      </c>
      <c r="AR890" s="17"/>
      <c r="AS890" s="17">
        <v>0.19070451297292901</v>
      </c>
      <c r="AT890" s="17">
        <v>0.19811021787095701</v>
      </c>
      <c r="AU890" s="17">
        <v>0.138554268718422</v>
      </c>
      <c r="AV890" s="17">
        <v>0.14687819480087799</v>
      </c>
      <c r="AW890" s="17">
        <v>8.0259238930534493E-2</v>
      </c>
      <c r="AX890" s="17">
        <v>0.14334044015429001</v>
      </c>
      <c r="AY890" s="17">
        <v>0.12348326870158099</v>
      </c>
      <c r="AZ890" s="17">
        <v>4.4822308576356801E-2</v>
      </c>
      <c r="BA890" s="17">
        <v>5.7709879429167103E-2</v>
      </c>
      <c r="BB890" s="17">
        <v>4.9330554915865799E-2</v>
      </c>
      <c r="BC890" s="17">
        <v>0.13195020617331599</v>
      </c>
      <c r="BD890" s="17">
        <v>4.8787826177191497E-2</v>
      </c>
      <c r="BE890" s="17">
        <v>0</v>
      </c>
      <c r="BF890" s="17">
        <v>0.16985271453838299</v>
      </c>
      <c r="BG890" s="17">
        <v>3.4331672688072003E-2</v>
      </c>
    </row>
    <row r="891" spans="2:59" x14ac:dyDescent="0.35">
      <c r="B891" t="s">
        <v>331</v>
      </c>
      <c r="C891" s="17">
        <v>0.48125641899655902</v>
      </c>
      <c r="D891" s="17">
        <v>0.56776589837631697</v>
      </c>
      <c r="E891" s="17">
        <v>0.402648396661207</v>
      </c>
      <c r="F891" s="17"/>
      <c r="G891" s="17">
        <v>0.31983740243359599</v>
      </c>
      <c r="H891" s="17">
        <v>0.41769193347869599</v>
      </c>
      <c r="I891" s="17">
        <v>0.41133243189079299</v>
      </c>
      <c r="J891" s="17">
        <v>0.41642142002992</v>
      </c>
      <c r="K891" s="17">
        <v>0.53434399560215895</v>
      </c>
      <c r="L891" s="17">
        <v>0.60751156382707405</v>
      </c>
      <c r="M891" s="17"/>
      <c r="N891" s="17">
        <v>0.50406628499142003</v>
      </c>
      <c r="O891" s="17">
        <v>0.48959542157964903</v>
      </c>
      <c r="P891" s="17">
        <v>0.49497189718522899</v>
      </c>
      <c r="Q891" s="17">
        <v>0.46342648268497699</v>
      </c>
      <c r="R891" s="17">
        <v>0.42239998893210901</v>
      </c>
      <c r="S891" s="17"/>
      <c r="T891" s="17">
        <v>0.53907543874397301</v>
      </c>
      <c r="U891" s="17">
        <v>0.46669563896236899</v>
      </c>
      <c r="V891" s="17"/>
      <c r="W891" s="17">
        <v>0.53394828677711903</v>
      </c>
      <c r="X891" s="17">
        <v>0.46187076457636</v>
      </c>
      <c r="Y891" s="17"/>
      <c r="Z891" s="17">
        <v>0.57235419803081899</v>
      </c>
      <c r="AA891" s="17">
        <v>0.48181850190238101</v>
      </c>
      <c r="AB891" s="17">
        <v>0.46205173933775001</v>
      </c>
      <c r="AC891" s="17"/>
      <c r="AD891" s="17">
        <v>0.522343106692857</v>
      </c>
      <c r="AE891" s="17">
        <v>0.40412740460999302</v>
      </c>
      <c r="AF891" s="17"/>
      <c r="AG891" s="17">
        <v>0.56527172653597701</v>
      </c>
      <c r="AH891" s="17">
        <v>0.46339596962669799</v>
      </c>
      <c r="AI891" s="17">
        <v>0.50916609249171696</v>
      </c>
      <c r="AJ891" s="17"/>
      <c r="AK891" s="17">
        <v>0.53396886430111301</v>
      </c>
      <c r="AL891" s="17">
        <v>0.533841325948889</v>
      </c>
      <c r="AM891" s="17">
        <v>0.28042282373663702</v>
      </c>
      <c r="AN891" s="17"/>
      <c r="AO891" s="17">
        <v>0.57386898004656905</v>
      </c>
      <c r="AP891" s="17">
        <v>0.53214015138228898</v>
      </c>
      <c r="AQ891" s="17">
        <v>0.43033283458933402</v>
      </c>
      <c r="AR891" s="17"/>
      <c r="AS891" s="17">
        <v>0.35737107334891199</v>
      </c>
      <c r="AT891" s="17">
        <v>0.45060621938985101</v>
      </c>
      <c r="AU891" s="17">
        <v>0.50033059094747101</v>
      </c>
      <c r="AV891" s="17">
        <v>0.517145547431484</v>
      </c>
      <c r="AW891" s="17">
        <v>0.49424996288448497</v>
      </c>
      <c r="AX891" s="17">
        <v>0.327448752258436</v>
      </c>
      <c r="AY891" s="17">
        <v>0.59629211245742098</v>
      </c>
      <c r="AZ891" s="17">
        <v>0.50292984898286097</v>
      </c>
      <c r="BA891" s="17">
        <v>0.53045027997893401</v>
      </c>
      <c r="BB891" s="17">
        <v>0.62224490375191399</v>
      </c>
      <c r="BC891" s="17">
        <v>0.54997893153001298</v>
      </c>
      <c r="BD891" s="17">
        <v>0.591731516592368</v>
      </c>
      <c r="BE891" s="17">
        <v>0.38136922257620698</v>
      </c>
      <c r="BF891" s="17">
        <v>0.40108579909159398</v>
      </c>
      <c r="BG891" s="17">
        <v>0.54740397112929196</v>
      </c>
    </row>
    <row r="892" spans="2:59" x14ac:dyDescent="0.35">
      <c r="B892" t="s">
        <v>332</v>
      </c>
      <c r="C892" s="17">
        <v>0.39652021845312202</v>
      </c>
      <c r="D892" s="17">
        <v>0.35596904725596701</v>
      </c>
      <c r="E892" s="17">
        <v>0.43181073492539801</v>
      </c>
      <c r="F892" s="17"/>
      <c r="G892" s="17">
        <v>0.53259537071002905</v>
      </c>
      <c r="H892" s="17">
        <v>0.433475027749606</v>
      </c>
      <c r="I892" s="17">
        <v>0.46427082726674701</v>
      </c>
      <c r="J892" s="17">
        <v>0.48281853292479798</v>
      </c>
      <c r="K892" s="17">
        <v>0.28900286016002102</v>
      </c>
      <c r="L892" s="17">
        <v>0.30985051207125403</v>
      </c>
      <c r="M892" s="17"/>
      <c r="N892" s="17">
        <v>0.40984269530178002</v>
      </c>
      <c r="O892" s="17">
        <v>0.37026632005242499</v>
      </c>
      <c r="P892" s="17">
        <v>0.36281855789659501</v>
      </c>
      <c r="Q892" s="17">
        <v>0.405983418905489</v>
      </c>
      <c r="R892" s="17">
        <v>0.452408372495889</v>
      </c>
      <c r="S892" s="17"/>
      <c r="T892" s="17">
        <v>0.38092231536582799</v>
      </c>
      <c r="U892" s="17">
        <v>0.400448296736719</v>
      </c>
      <c r="V892" s="17"/>
      <c r="W892" s="17">
        <v>0.37232773078566</v>
      </c>
      <c r="X892" s="17">
        <v>0.40567671308419401</v>
      </c>
      <c r="Y892" s="17"/>
      <c r="Z892" s="17">
        <v>0.34286045674698601</v>
      </c>
      <c r="AA892" s="17">
        <v>0.405038886187021</v>
      </c>
      <c r="AB892" s="17">
        <v>0.44020932047671801</v>
      </c>
      <c r="AC892" s="17"/>
      <c r="AD892" s="17">
        <v>0.39493319988742398</v>
      </c>
      <c r="AE892" s="17">
        <v>0.39949941158473201</v>
      </c>
      <c r="AF892" s="17"/>
      <c r="AG892" s="17">
        <v>0.327863104352134</v>
      </c>
      <c r="AH892" s="17">
        <v>0.41965227731648902</v>
      </c>
      <c r="AI892" s="17">
        <v>0.39879768116356101</v>
      </c>
      <c r="AJ892" s="17"/>
      <c r="AK892" s="17">
        <v>0.38485653274404302</v>
      </c>
      <c r="AL892" s="17">
        <v>0.35281258382678798</v>
      </c>
      <c r="AM892" s="17">
        <v>0.58052002669330005</v>
      </c>
      <c r="AN892" s="17"/>
      <c r="AO892" s="17">
        <v>0.356587802356502</v>
      </c>
      <c r="AP892" s="17">
        <v>0.36259578668106901</v>
      </c>
      <c r="AQ892" s="17">
        <v>0.44053508667168201</v>
      </c>
      <c r="AR892" s="17"/>
      <c r="AS892" s="17">
        <v>0.451924413678159</v>
      </c>
      <c r="AT892" s="17">
        <v>0.35128356273919198</v>
      </c>
      <c r="AU892" s="17">
        <v>0.36111514033410702</v>
      </c>
      <c r="AV892" s="17">
        <v>0.33597625776763801</v>
      </c>
      <c r="AW892" s="17">
        <v>0.42549079818498098</v>
      </c>
      <c r="AX892" s="17">
        <v>0.52921080758727401</v>
      </c>
      <c r="AY892" s="17">
        <v>0.28022461884099797</v>
      </c>
      <c r="AZ892" s="17">
        <v>0.45224784244078198</v>
      </c>
      <c r="BA892" s="17">
        <v>0.41183984059189899</v>
      </c>
      <c r="BB892" s="17">
        <v>0.32842454133221999</v>
      </c>
      <c r="BC892" s="17">
        <v>0.31807086229667098</v>
      </c>
      <c r="BD892" s="17">
        <v>0.35948065723043998</v>
      </c>
      <c r="BE892" s="17">
        <v>0.61863077742379302</v>
      </c>
      <c r="BF892" s="17">
        <v>0.429061486370023</v>
      </c>
      <c r="BG892" s="17">
        <v>0.41826435618263602</v>
      </c>
    </row>
    <row r="893" spans="2:59" x14ac:dyDescent="0.35">
      <c r="B893" t="s">
        <v>120</v>
      </c>
      <c r="C893" s="17">
        <v>8.4736200543436904E-2</v>
      </c>
      <c r="D893" s="17">
        <v>0.21179685112034999</v>
      </c>
      <c r="E893" s="17">
        <v>-2.91623382641907E-2</v>
      </c>
      <c r="F893" s="17"/>
      <c r="G893" s="17">
        <v>-0.21275796827643301</v>
      </c>
      <c r="H893" s="17">
        <v>-1.5783094270909199E-2</v>
      </c>
      <c r="I893" s="17">
        <v>-5.2938395375954003E-2</v>
      </c>
      <c r="J893" s="17">
        <v>-6.6397112894877902E-2</v>
      </c>
      <c r="K893" s="17">
        <v>0.24534113544213801</v>
      </c>
      <c r="L893" s="17">
        <v>0.29766105175581897</v>
      </c>
      <c r="M893" s="17"/>
      <c r="N893" s="17">
        <v>9.4223589689640105E-2</v>
      </c>
      <c r="O893" s="17">
        <v>0.11932910152722399</v>
      </c>
      <c r="P893" s="17">
        <v>0.13215333928863399</v>
      </c>
      <c r="Q893" s="17">
        <v>5.7443063779487602E-2</v>
      </c>
      <c r="R893" s="17">
        <v>-3.0008383563780699E-2</v>
      </c>
      <c r="S893" s="17"/>
      <c r="T893" s="17">
        <v>0.15815312337814399</v>
      </c>
      <c r="U893" s="17">
        <v>6.6247342225649902E-2</v>
      </c>
      <c r="V893" s="17"/>
      <c r="W893" s="17">
        <v>0.161620555991459</v>
      </c>
      <c r="X893" s="17">
        <v>5.6194051492165498E-2</v>
      </c>
      <c r="Y893" s="17"/>
      <c r="Z893" s="17">
        <v>0.22949374128383199</v>
      </c>
      <c r="AA893" s="17">
        <v>7.6779615715359101E-2</v>
      </c>
      <c r="AB893" s="17">
        <v>2.1842418861032199E-2</v>
      </c>
      <c r="AC893" s="17"/>
      <c r="AD893" s="17">
        <v>0.12740990680543299</v>
      </c>
      <c r="AE893" s="17">
        <v>4.6279930252609604E-3</v>
      </c>
      <c r="AF893" s="17"/>
      <c r="AG893" s="17">
        <v>0.23740862218384201</v>
      </c>
      <c r="AH893" s="17">
        <v>4.3743692310208603E-2</v>
      </c>
      <c r="AI893" s="17">
        <v>0.110368411328156</v>
      </c>
      <c r="AJ893" s="17"/>
      <c r="AK893" s="17">
        <v>0.14911233155707099</v>
      </c>
      <c r="AL893" s="17">
        <v>0.18102874212210099</v>
      </c>
      <c r="AM893" s="17">
        <v>-0.30009720295666298</v>
      </c>
      <c r="AN893" s="17"/>
      <c r="AO893" s="17">
        <v>0.217281177690067</v>
      </c>
      <c r="AP893" s="17">
        <v>0.16954436470122</v>
      </c>
      <c r="AQ893" s="17">
        <v>-1.0202252082348699E-2</v>
      </c>
      <c r="AR893" s="17"/>
      <c r="AS893" s="17">
        <v>-9.4553340329247407E-2</v>
      </c>
      <c r="AT893" s="17">
        <v>9.9322656650659605E-2</v>
      </c>
      <c r="AU893" s="17">
        <v>0.13921545061336399</v>
      </c>
      <c r="AV893" s="17">
        <v>0.18116928966384599</v>
      </c>
      <c r="AW893" s="17">
        <v>6.87591646995038E-2</v>
      </c>
      <c r="AX893" s="17">
        <v>-0.20176205532883801</v>
      </c>
      <c r="AY893" s="17">
        <v>0.316067493616423</v>
      </c>
      <c r="AZ893" s="17">
        <v>5.0682006542078897E-2</v>
      </c>
      <c r="BA893" s="17">
        <v>0.118610439387035</v>
      </c>
      <c r="BB893" s="17">
        <v>0.293820362419694</v>
      </c>
      <c r="BC893" s="17">
        <v>0.23190806923334201</v>
      </c>
      <c r="BD893" s="17">
        <v>0.23225085936192799</v>
      </c>
      <c r="BE893" s="17">
        <v>-0.23726155484758699</v>
      </c>
      <c r="BF893" s="17">
        <v>-2.79756872784283E-2</v>
      </c>
      <c r="BG893" s="17">
        <v>0.12913961494665599</v>
      </c>
    </row>
    <row r="894" spans="2:59" x14ac:dyDescent="0.3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row>
    <row r="895" spans="2:59" x14ac:dyDescent="0.35">
      <c r="B895" s="6" t="s">
        <v>417</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row>
    <row r="896" spans="2:59" x14ac:dyDescent="0.35">
      <c r="B896" s="24" t="s">
        <v>86</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row>
    <row r="897" spans="2:59" x14ac:dyDescent="0.35">
      <c r="B897" t="s">
        <v>326</v>
      </c>
      <c r="C897" s="17">
        <v>0.33939049866429499</v>
      </c>
      <c r="D897" s="17">
        <v>0.37721880292929</v>
      </c>
      <c r="E897" s="17">
        <v>0.30142868869065798</v>
      </c>
      <c r="F897" s="17"/>
      <c r="G897" s="17">
        <v>0.25397946628503698</v>
      </c>
      <c r="H897" s="17">
        <v>0.29907528839448499</v>
      </c>
      <c r="I897" s="17">
        <v>0.33712583440444299</v>
      </c>
      <c r="J897" s="17">
        <v>0.302107668092228</v>
      </c>
      <c r="K897" s="17">
        <v>0.38430404162377302</v>
      </c>
      <c r="L897" s="17">
        <v>0.38213845129025897</v>
      </c>
      <c r="M897" s="17"/>
      <c r="N897" s="17">
        <v>0.31963072452431801</v>
      </c>
      <c r="O897" s="17">
        <v>0.36117642646257098</v>
      </c>
      <c r="P897" s="17">
        <v>0.36064600522311002</v>
      </c>
      <c r="Q897" s="17">
        <v>0.32425395722101003</v>
      </c>
      <c r="R897" s="17">
        <v>0.342284299759611</v>
      </c>
      <c r="S897" s="17"/>
      <c r="T897" s="17">
        <v>0.34912672497153202</v>
      </c>
      <c r="U897" s="17">
        <v>0.33693858837176299</v>
      </c>
      <c r="V897" s="17"/>
      <c r="W897" s="17">
        <v>0.373191251317881</v>
      </c>
      <c r="X897" s="17">
        <v>0.330217280006392</v>
      </c>
      <c r="Y897" s="17"/>
      <c r="Z897" s="17">
        <v>0.496082319130078</v>
      </c>
      <c r="AA897" s="17">
        <v>0.326637838482289</v>
      </c>
      <c r="AB897" s="17">
        <v>0.236533916522503</v>
      </c>
      <c r="AC897" s="17"/>
      <c r="AD897" s="17">
        <v>0.38872653872990298</v>
      </c>
      <c r="AE897" s="17">
        <v>0.24677558231659999</v>
      </c>
      <c r="AF897" s="17"/>
      <c r="AG897" s="17">
        <v>0.20996424259982099</v>
      </c>
      <c r="AH897" s="17">
        <v>0.26611654864697898</v>
      </c>
      <c r="AI897" s="17">
        <v>0.453128429448867</v>
      </c>
      <c r="AJ897" s="17"/>
      <c r="AK897" s="17">
        <v>0.443392111871941</v>
      </c>
      <c r="AL897" s="17">
        <v>0.33028376272686799</v>
      </c>
      <c r="AM897" s="17">
        <v>0.23673518340865901</v>
      </c>
      <c r="AN897" s="17"/>
      <c r="AO897" s="17">
        <v>0.44986200349907401</v>
      </c>
      <c r="AP897" s="17">
        <v>0.33304739662340099</v>
      </c>
      <c r="AQ897" s="17">
        <v>0.345192691607211</v>
      </c>
      <c r="AR897" s="17"/>
      <c r="AS897" s="17">
        <v>0.29496945874705</v>
      </c>
      <c r="AT897" s="17">
        <v>0.32999572535661797</v>
      </c>
      <c r="AU897" s="17">
        <v>0.307222404252117</v>
      </c>
      <c r="AV897" s="17">
        <v>0.33321599189599599</v>
      </c>
      <c r="AW897" s="17">
        <v>0.39525763653790602</v>
      </c>
      <c r="AX897" s="17">
        <v>0.38845897482828701</v>
      </c>
      <c r="AY897" s="17">
        <v>0.31891446295938802</v>
      </c>
      <c r="AZ897" s="17">
        <v>0.353974546293919</v>
      </c>
      <c r="BA897" s="17">
        <v>0.39594533311812702</v>
      </c>
      <c r="BB897" s="17">
        <v>0.37362114584783301</v>
      </c>
      <c r="BC897" s="17">
        <v>0.43745613111669002</v>
      </c>
      <c r="BD897" s="17">
        <v>0.23896831639278299</v>
      </c>
      <c r="BE897" s="17">
        <v>0.29109958577322698</v>
      </c>
      <c r="BF897" s="17">
        <v>0.40518569382564301</v>
      </c>
      <c r="BG897" s="17">
        <v>0.30786596422146301</v>
      </c>
    </row>
    <row r="898" spans="2:59" x14ac:dyDescent="0.35">
      <c r="B898" t="s">
        <v>327</v>
      </c>
      <c r="C898" s="17">
        <v>0.354210486087145</v>
      </c>
      <c r="D898" s="17">
        <v>0.33770608906556998</v>
      </c>
      <c r="E898" s="17">
        <v>0.371044993252658</v>
      </c>
      <c r="F898" s="17"/>
      <c r="G898" s="17">
        <v>0.351831818698921</v>
      </c>
      <c r="H898" s="17">
        <v>0.31820008079673501</v>
      </c>
      <c r="I898" s="17">
        <v>0.34077394041796699</v>
      </c>
      <c r="J898" s="17">
        <v>0.37313531365378899</v>
      </c>
      <c r="K898" s="17">
        <v>0.40069280134951801</v>
      </c>
      <c r="L898" s="17">
        <v>0.336734468611808</v>
      </c>
      <c r="M898" s="17"/>
      <c r="N898" s="17">
        <v>0.38547023641382799</v>
      </c>
      <c r="O898" s="17">
        <v>0.31791530119724498</v>
      </c>
      <c r="P898" s="17">
        <v>0.333720092634197</v>
      </c>
      <c r="Q898" s="17">
        <v>0.359325642536928</v>
      </c>
      <c r="R898" s="17">
        <v>0.36881260506684699</v>
      </c>
      <c r="S898" s="17"/>
      <c r="T898" s="17">
        <v>0.31958173302056198</v>
      </c>
      <c r="U898" s="17">
        <v>0.36293117451222601</v>
      </c>
      <c r="V898" s="17"/>
      <c r="W898" s="17">
        <v>0.35005939191865898</v>
      </c>
      <c r="X898" s="17">
        <v>0.36393203379806199</v>
      </c>
      <c r="Y898" s="17"/>
      <c r="Z898" s="17">
        <v>0.322739562397036</v>
      </c>
      <c r="AA898" s="17">
        <v>0.40150441663108899</v>
      </c>
      <c r="AB898" s="17">
        <v>0.38294910142434302</v>
      </c>
      <c r="AC898" s="17"/>
      <c r="AD898" s="17">
        <v>0.351330939158018</v>
      </c>
      <c r="AE898" s="17">
        <v>0.35961604757131899</v>
      </c>
      <c r="AF898" s="17"/>
      <c r="AG898" s="17">
        <v>0.40058446099582501</v>
      </c>
      <c r="AH898" s="17">
        <v>0.41718049767048199</v>
      </c>
      <c r="AI898" s="17">
        <v>0.30033884790096799</v>
      </c>
      <c r="AJ898" s="17"/>
      <c r="AK898" s="17">
        <v>0.33130683493933999</v>
      </c>
      <c r="AL898" s="17">
        <v>0.39726762190652498</v>
      </c>
      <c r="AM898" s="17">
        <v>0.28469074334390698</v>
      </c>
      <c r="AN898" s="17"/>
      <c r="AO898" s="17">
        <v>0.42406201368259999</v>
      </c>
      <c r="AP898" s="17">
        <v>0.40980116022166202</v>
      </c>
      <c r="AQ898" s="17">
        <v>0.28104998152969302</v>
      </c>
      <c r="AR898" s="17"/>
      <c r="AS898" s="17">
        <v>0.27498173716337498</v>
      </c>
      <c r="AT898" s="17">
        <v>0.36265940247713802</v>
      </c>
      <c r="AU898" s="17">
        <v>0.437681879142721</v>
      </c>
      <c r="AV898" s="17">
        <v>0.40665753760464302</v>
      </c>
      <c r="AW898" s="17">
        <v>0.259213063197553</v>
      </c>
      <c r="AX898" s="17">
        <v>0.34910113002980397</v>
      </c>
      <c r="AY898" s="17">
        <v>0.46225026885236797</v>
      </c>
      <c r="AZ898" s="17">
        <v>0.38824386027615998</v>
      </c>
      <c r="BA898" s="17">
        <v>0.29319379330530798</v>
      </c>
      <c r="BB898" s="17">
        <v>0.37897682964742602</v>
      </c>
      <c r="BC898" s="17">
        <v>0.33434298371674798</v>
      </c>
      <c r="BD898" s="17">
        <v>0.330408234922342</v>
      </c>
      <c r="BE898" s="17">
        <v>0.16569196957353</v>
      </c>
      <c r="BF898" s="17">
        <v>0.19447218088346699</v>
      </c>
      <c r="BG898" s="17">
        <v>0.39676702903183197</v>
      </c>
    </row>
    <row r="899" spans="2:59" x14ac:dyDescent="0.35">
      <c r="B899" t="s">
        <v>329</v>
      </c>
      <c r="C899" s="17">
        <v>0.127084805424451</v>
      </c>
      <c r="D899" s="17">
        <v>0.12683908568965099</v>
      </c>
      <c r="E899" s="17">
        <v>0.12783728509786099</v>
      </c>
      <c r="F899" s="17"/>
      <c r="G899" s="17">
        <v>0.16816817166933001</v>
      </c>
      <c r="H899" s="17">
        <v>0.17578756384740801</v>
      </c>
      <c r="I899" s="17">
        <v>0.10838772006302599</v>
      </c>
      <c r="J899" s="17">
        <v>0.11361283765147499</v>
      </c>
      <c r="K899" s="17">
        <v>8.0147916614550396E-2</v>
      </c>
      <c r="L899" s="17">
        <v>0.14116302296033401</v>
      </c>
      <c r="M899" s="17"/>
      <c r="N899" s="17">
        <v>0.14168431631898001</v>
      </c>
      <c r="O899" s="17">
        <v>0.115689431640337</v>
      </c>
      <c r="P899" s="17">
        <v>0.128920921323632</v>
      </c>
      <c r="Q899" s="17">
        <v>0.124213515256034</v>
      </c>
      <c r="R899" s="17">
        <v>0.114179225001472</v>
      </c>
      <c r="S899" s="17"/>
      <c r="T899" s="17">
        <v>0.18692383046578101</v>
      </c>
      <c r="U899" s="17">
        <v>0.112015319900596</v>
      </c>
      <c r="V899" s="17"/>
      <c r="W899" s="17">
        <v>0.14944402435662599</v>
      </c>
      <c r="X899" s="17">
        <v>0.113050504253282</v>
      </c>
      <c r="Y899" s="17"/>
      <c r="Z899" s="17">
        <v>9.2444022181553301E-2</v>
      </c>
      <c r="AA899" s="17">
        <v>0.13831806915973999</v>
      </c>
      <c r="AB899" s="17">
        <v>0.16425014971364801</v>
      </c>
      <c r="AC899" s="17"/>
      <c r="AD899" s="17">
        <v>0.13330609218593001</v>
      </c>
      <c r="AE899" s="17">
        <v>0.115406041741288</v>
      </c>
      <c r="AF899" s="17"/>
      <c r="AG899" s="17">
        <v>0.171358927513656</v>
      </c>
      <c r="AH899" s="17">
        <v>0.15994194370607501</v>
      </c>
      <c r="AI899" s="17">
        <v>9.21327094183923E-2</v>
      </c>
      <c r="AJ899" s="17"/>
      <c r="AK899" s="17">
        <v>0.116137516214952</v>
      </c>
      <c r="AL899" s="17">
        <v>0.126884570336917</v>
      </c>
      <c r="AM899" s="17">
        <v>0.15129054530726499</v>
      </c>
      <c r="AN899" s="17"/>
      <c r="AO899" s="17">
        <v>2.2016731086701699E-2</v>
      </c>
      <c r="AP899" s="17">
        <v>0.120722113740842</v>
      </c>
      <c r="AQ899" s="17">
        <v>0.15725001108368</v>
      </c>
      <c r="AR899" s="17"/>
      <c r="AS899" s="17">
        <v>0.14755572733112399</v>
      </c>
      <c r="AT899" s="17">
        <v>7.7395425917514596E-2</v>
      </c>
      <c r="AU899" s="17">
        <v>8.40114233407636E-2</v>
      </c>
      <c r="AV899" s="17">
        <v>0.116280152811916</v>
      </c>
      <c r="AW899" s="17">
        <v>0.15291213088915401</v>
      </c>
      <c r="AX899" s="17">
        <v>0.105377407337458</v>
      </c>
      <c r="AY899" s="17">
        <v>0.129138032579312</v>
      </c>
      <c r="AZ899" s="17">
        <v>9.8552128986155105E-2</v>
      </c>
      <c r="BA899" s="17">
        <v>0.182074232165467</v>
      </c>
      <c r="BB899" s="17">
        <v>9.3056320303371895E-2</v>
      </c>
      <c r="BC899" s="17">
        <v>0.13258720812795999</v>
      </c>
      <c r="BD899" s="17">
        <v>0.24662379143463201</v>
      </c>
      <c r="BE899" s="17">
        <v>0.12521555481581001</v>
      </c>
      <c r="BF899" s="17">
        <v>0.120478614405698</v>
      </c>
      <c r="BG899" s="17">
        <v>0.21032732090051301</v>
      </c>
    </row>
    <row r="900" spans="2:59" x14ac:dyDescent="0.35">
      <c r="B900" t="s">
        <v>330</v>
      </c>
      <c r="C900" s="17">
        <v>0.105062763241892</v>
      </c>
      <c r="D900" s="17">
        <v>0.106923922371352</v>
      </c>
      <c r="E900" s="17">
        <v>0.103761783402918</v>
      </c>
      <c r="F900" s="17"/>
      <c r="G900" s="17">
        <v>0.116301741713702</v>
      </c>
      <c r="H900" s="17">
        <v>0.11473867403424901</v>
      </c>
      <c r="I900" s="17">
        <v>0.14331078206664499</v>
      </c>
      <c r="J900" s="17">
        <v>0.12796084220622</v>
      </c>
      <c r="K900" s="17">
        <v>6.5911647702327797E-2</v>
      </c>
      <c r="L900" s="17">
        <v>8.5161957116943507E-2</v>
      </c>
      <c r="M900" s="17"/>
      <c r="N900" s="17">
        <v>0.101049068532426</v>
      </c>
      <c r="O900" s="17">
        <v>0.105732022877687</v>
      </c>
      <c r="P900" s="17">
        <v>0.107337609386602</v>
      </c>
      <c r="Q900" s="17">
        <v>0.115306840102819</v>
      </c>
      <c r="R900" s="17">
        <v>8.7938895805009798E-2</v>
      </c>
      <c r="S900" s="17"/>
      <c r="T900" s="17">
        <v>9.8270882539041302E-2</v>
      </c>
      <c r="U900" s="17">
        <v>0.10677318796657</v>
      </c>
      <c r="V900" s="17"/>
      <c r="W900" s="17">
        <v>7.8566798327350001E-2</v>
      </c>
      <c r="X900" s="17">
        <v>0.11453137702681</v>
      </c>
      <c r="Y900" s="17"/>
      <c r="Z900" s="17">
        <v>4.82643929204939E-2</v>
      </c>
      <c r="AA900" s="17">
        <v>8.1095503392055304E-2</v>
      </c>
      <c r="AB900" s="17">
        <v>0.16425860353465699</v>
      </c>
      <c r="AC900" s="17"/>
      <c r="AD900" s="17">
        <v>8.5808176642794901E-2</v>
      </c>
      <c r="AE900" s="17">
        <v>0.141207981318035</v>
      </c>
      <c r="AF900" s="17"/>
      <c r="AG900" s="17">
        <v>0.13727173622998001</v>
      </c>
      <c r="AH900" s="17">
        <v>9.2936594832929695E-2</v>
      </c>
      <c r="AI900" s="17">
        <v>0.105233420767072</v>
      </c>
      <c r="AJ900" s="17"/>
      <c r="AK900" s="17">
        <v>6.9278832585419406E-2</v>
      </c>
      <c r="AL900" s="17">
        <v>8.3352601472326301E-2</v>
      </c>
      <c r="AM900" s="17">
        <v>0.25713746668521997</v>
      </c>
      <c r="AN900" s="17"/>
      <c r="AO900" s="17">
        <v>5.1169120259028297E-2</v>
      </c>
      <c r="AP900" s="17">
        <v>7.6476991891997304E-2</v>
      </c>
      <c r="AQ900" s="17">
        <v>0.14836058822411799</v>
      </c>
      <c r="AR900" s="17"/>
      <c r="AS900" s="17">
        <v>0.104333243992766</v>
      </c>
      <c r="AT900" s="17">
        <v>0.112957628865023</v>
      </c>
      <c r="AU900" s="17">
        <v>7.9031133500899395E-2</v>
      </c>
      <c r="AV900" s="17">
        <v>7.4161805870934794E-2</v>
      </c>
      <c r="AW900" s="17">
        <v>9.7700317816318494E-2</v>
      </c>
      <c r="AX900" s="17">
        <v>9.7825511252138397E-2</v>
      </c>
      <c r="AY900" s="17">
        <v>5.3210655777490803E-2</v>
      </c>
      <c r="AZ900" s="17">
        <v>0.12787008181536499</v>
      </c>
      <c r="BA900" s="17">
        <v>0.102809854998751</v>
      </c>
      <c r="BB900" s="17">
        <v>0.116370846543025</v>
      </c>
      <c r="BC900" s="17">
        <v>7.1989482293930596E-2</v>
      </c>
      <c r="BD900" s="17">
        <v>0.14923640629649301</v>
      </c>
      <c r="BE900" s="17">
        <v>0.41799288983743299</v>
      </c>
      <c r="BF900" s="17">
        <v>0.20649284277496799</v>
      </c>
      <c r="BG900" s="17">
        <v>8.5039685846192398E-2</v>
      </c>
    </row>
    <row r="901" spans="2:59" x14ac:dyDescent="0.35">
      <c r="B901" t="s">
        <v>133</v>
      </c>
      <c r="C901" s="17">
        <v>7.4251446582217495E-2</v>
      </c>
      <c r="D901" s="17">
        <v>5.1312099944136498E-2</v>
      </c>
      <c r="E901" s="17">
        <v>9.5927249555905106E-2</v>
      </c>
      <c r="F901" s="17"/>
      <c r="G901" s="17">
        <v>0.109718801633011</v>
      </c>
      <c r="H901" s="17">
        <v>9.21983929271218E-2</v>
      </c>
      <c r="I901" s="17">
        <v>7.0401723047918294E-2</v>
      </c>
      <c r="J901" s="17">
        <v>8.3183338396287304E-2</v>
      </c>
      <c r="K901" s="17">
        <v>6.8943592709831206E-2</v>
      </c>
      <c r="L901" s="17">
        <v>5.4802100020655997E-2</v>
      </c>
      <c r="M901" s="17"/>
      <c r="N901" s="17">
        <v>5.2165654210447499E-2</v>
      </c>
      <c r="O901" s="17">
        <v>9.9486817822160498E-2</v>
      </c>
      <c r="P901" s="17">
        <v>6.9375371432459101E-2</v>
      </c>
      <c r="Q901" s="17">
        <v>7.6900044883209298E-2</v>
      </c>
      <c r="R901" s="17">
        <v>8.6784974367060605E-2</v>
      </c>
      <c r="S901" s="17"/>
      <c r="T901" s="17">
        <v>4.6096829003084198E-2</v>
      </c>
      <c r="U901" s="17">
        <v>8.1341729248845099E-2</v>
      </c>
      <c r="V901" s="17"/>
      <c r="W901" s="17">
        <v>4.8738534079484301E-2</v>
      </c>
      <c r="X901" s="17">
        <v>7.8268804915453793E-2</v>
      </c>
      <c r="Y901" s="17"/>
      <c r="Z901" s="17">
        <v>4.0469703370838897E-2</v>
      </c>
      <c r="AA901" s="17">
        <v>5.24441723348264E-2</v>
      </c>
      <c r="AB901" s="17">
        <v>5.2008228804849801E-2</v>
      </c>
      <c r="AC901" s="17"/>
      <c r="AD901" s="17">
        <v>4.0828253283354002E-2</v>
      </c>
      <c r="AE901" s="17">
        <v>0.13699434705275701</v>
      </c>
      <c r="AF901" s="17"/>
      <c r="AG901" s="17">
        <v>8.0820632660718095E-2</v>
      </c>
      <c r="AH901" s="17">
        <v>6.3824415143534402E-2</v>
      </c>
      <c r="AI901" s="17">
        <v>4.91665924647013E-2</v>
      </c>
      <c r="AJ901" s="17"/>
      <c r="AK901" s="17">
        <v>3.9884704388347902E-2</v>
      </c>
      <c r="AL901" s="17">
        <v>6.2211443557363799E-2</v>
      </c>
      <c r="AM901" s="17">
        <v>7.0146061254947503E-2</v>
      </c>
      <c r="AN901" s="17"/>
      <c r="AO901" s="17">
        <v>5.2890131472596399E-2</v>
      </c>
      <c r="AP901" s="17">
        <v>5.9952337522097401E-2</v>
      </c>
      <c r="AQ901" s="17">
        <v>6.81467275552987E-2</v>
      </c>
      <c r="AR901" s="17"/>
      <c r="AS901" s="17">
        <v>0.178159832765686</v>
      </c>
      <c r="AT901" s="17">
        <v>0.116991817383706</v>
      </c>
      <c r="AU901" s="17">
        <v>9.2053159763498899E-2</v>
      </c>
      <c r="AV901" s="17">
        <v>6.9684511816509795E-2</v>
      </c>
      <c r="AW901" s="17">
        <v>9.4916851559069093E-2</v>
      </c>
      <c r="AX901" s="17">
        <v>5.9236976552312103E-2</v>
      </c>
      <c r="AY901" s="17">
        <v>3.64865798314414E-2</v>
      </c>
      <c r="AZ901" s="17">
        <v>3.1359382628401003E-2</v>
      </c>
      <c r="BA901" s="17">
        <v>2.5976786412347401E-2</v>
      </c>
      <c r="BB901" s="17">
        <v>3.7974857658344602E-2</v>
      </c>
      <c r="BC901" s="17">
        <v>2.3624194744671801E-2</v>
      </c>
      <c r="BD901" s="17">
        <v>3.4763250953749901E-2</v>
      </c>
      <c r="BE901" s="17">
        <v>0</v>
      </c>
      <c r="BF901" s="17">
        <v>7.3370668110223206E-2</v>
      </c>
      <c r="BG901" s="17">
        <v>0</v>
      </c>
    </row>
    <row r="902" spans="2:59" x14ac:dyDescent="0.35">
      <c r="B902" t="s">
        <v>331</v>
      </c>
      <c r="C902" s="17">
        <v>0.69360098475143905</v>
      </c>
      <c r="D902" s="17">
        <v>0.71492489199485998</v>
      </c>
      <c r="E902" s="17">
        <v>0.67247368194331603</v>
      </c>
      <c r="F902" s="17"/>
      <c r="G902" s="17">
        <v>0.60581128498395698</v>
      </c>
      <c r="H902" s="17">
        <v>0.61727536919122095</v>
      </c>
      <c r="I902" s="17">
        <v>0.67789977482241104</v>
      </c>
      <c r="J902" s="17">
        <v>0.67524298174601705</v>
      </c>
      <c r="K902" s="17">
        <v>0.78499684297329098</v>
      </c>
      <c r="L902" s="17">
        <v>0.71887291990206603</v>
      </c>
      <c r="M902" s="17"/>
      <c r="N902" s="17">
        <v>0.705100960938146</v>
      </c>
      <c r="O902" s="17">
        <v>0.67909172765981596</v>
      </c>
      <c r="P902" s="17">
        <v>0.69436609785730696</v>
      </c>
      <c r="Q902" s="17">
        <v>0.68357959975793803</v>
      </c>
      <c r="R902" s="17">
        <v>0.71109690482645804</v>
      </c>
      <c r="S902" s="17"/>
      <c r="T902" s="17">
        <v>0.668708457992093</v>
      </c>
      <c r="U902" s="17">
        <v>0.69986976288398905</v>
      </c>
      <c r="V902" s="17"/>
      <c r="W902" s="17">
        <v>0.72325064323653998</v>
      </c>
      <c r="X902" s="17">
        <v>0.69414931380445499</v>
      </c>
      <c r="Y902" s="17"/>
      <c r="Z902" s="17">
        <v>0.81882188152711399</v>
      </c>
      <c r="AA902" s="17">
        <v>0.72814225511337805</v>
      </c>
      <c r="AB902" s="17">
        <v>0.61948301794684602</v>
      </c>
      <c r="AC902" s="17"/>
      <c r="AD902" s="17">
        <v>0.74005747788792098</v>
      </c>
      <c r="AE902" s="17">
        <v>0.60639162988791995</v>
      </c>
      <c r="AF902" s="17"/>
      <c r="AG902" s="17">
        <v>0.61054870359564595</v>
      </c>
      <c r="AH902" s="17">
        <v>0.68329704631746102</v>
      </c>
      <c r="AI902" s="17">
        <v>0.75346727734983499</v>
      </c>
      <c r="AJ902" s="17"/>
      <c r="AK902" s="17">
        <v>0.77469894681128104</v>
      </c>
      <c r="AL902" s="17">
        <v>0.72755138463339297</v>
      </c>
      <c r="AM902" s="17">
        <v>0.52142592675256605</v>
      </c>
      <c r="AN902" s="17"/>
      <c r="AO902" s="17">
        <v>0.87392401718167401</v>
      </c>
      <c r="AP902" s="17">
        <v>0.74284855684506301</v>
      </c>
      <c r="AQ902" s="17">
        <v>0.62624267313690296</v>
      </c>
      <c r="AR902" s="17"/>
      <c r="AS902" s="17">
        <v>0.56995119591042398</v>
      </c>
      <c r="AT902" s="17">
        <v>0.69265512783375704</v>
      </c>
      <c r="AU902" s="17">
        <v>0.74490428339483805</v>
      </c>
      <c r="AV902" s="17">
        <v>0.739873529500639</v>
      </c>
      <c r="AW902" s="17">
        <v>0.65447069973545902</v>
      </c>
      <c r="AX902" s="17">
        <v>0.73756010485809098</v>
      </c>
      <c r="AY902" s="17">
        <v>0.78116473181175605</v>
      </c>
      <c r="AZ902" s="17">
        <v>0.74221840657007898</v>
      </c>
      <c r="BA902" s="17">
        <v>0.689139126423435</v>
      </c>
      <c r="BB902" s="17">
        <v>0.75259797549525898</v>
      </c>
      <c r="BC902" s="17">
        <v>0.77179911483343799</v>
      </c>
      <c r="BD902" s="17">
        <v>0.56937655131512499</v>
      </c>
      <c r="BE902" s="17">
        <v>0.45679155534675697</v>
      </c>
      <c r="BF902" s="17">
        <v>0.59965787470911003</v>
      </c>
      <c r="BG902" s="17">
        <v>0.70463299325329498</v>
      </c>
    </row>
    <row r="903" spans="2:59" x14ac:dyDescent="0.35">
      <c r="B903" t="s">
        <v>332</v>
      </c>
      <c r="C903" s="17">
        <v>0.23214756866634301</v>
      </c>
      <c r="D903" s="17">
        <v>0.233763008061003</v>
      </c>
      <c r="E903" s="17">
        <v>0.23159906850077899</v>
      </c>
      <c r="F903" s="17"/>
      <c r="G903" s="17">
        <v>0.28446991338303201</v>
      </c>
      <c r="H903" s="17">
        <v>0.29052623788165699</v>
      </c>
      <c r="I903" s="17">
        <v>0.25169850212967099</v>
      </c>
      <c r="J903" s="17">
        <v>0.24157367985769601</v>
      </c>
      <c r="K903" s="17">
        <v>0.146059564316878</v>
      </c>
      <c r="L903" s="17">
        <v>0.226324980077277</v>
      </c>
      <c r="M903" s="17"/>
      <c r="N903" s="17">
        <v>0.242733384851406</v>
      </c>
      <c r="O903" s="17">
        <v>0.221421454518024</v>
      </c>
      <c r="P903" s="17">
        <v>0.236258530710234</v>
      </c>
      <c r="Q903" s="17">
        <v>0.23952035535885299</v>
      </c>
      <c r="R903" s="17">
        <v>0.20211812080648101</v>
      </c>
      <c r="S903" s="17"/>
      <c r="T903" s="17">
        <v>0.28519471300482302</v>
      </c>
      <c r="U903" s="17">
        <v>0.218788507867166</v>
      </c>
      <c r="V903" s="17"/>
      <c r="W903" s="17">
        <v>0.22801082268397599</v>
      </c>
      <c r="X903" s="17">
        <v>0.22758188128009199</v>
      </c>
      <c r="Y903" s="17"/>
      <c r="Z903" s="17">
        <v>0.14070841510204701</v>
      </c>
      <c r="AA903" s="17">
        <v>0.219413572551796</v>
      </c>
      <c r="AB903" s="17">
        <v>0.32850875324830398</v>
      </c>
      <c r="AC903" s="17"/>
      <c r="AD903" s="17">
        <v>0.21911426882872501</v>
      </c>
      <c r="AE903" s="17">
        <v>0.25661402305932302</v>
      </c>
      <c r="AF903" s="17"/>
      <c r="AG903" s="17">
        <v>0.30863066374363601</v>
      </c>
      <c r="AH903" s="17">
        <v>0.25287853853900499</v>
      </c>
      <c r="AI903" s="17">
        <v>0.19736613018546401</v>
      </c>
      <c r="AJ903" s="17"/>
      <c r="AK903" s="17">
        <v>0.185416348800371</v>
      </c>
      <c r="AL903" s="17">
        <v>0.21023717180924301</v>
      </c>
      <c r="AM903" s="17">
        <v>0.40842801199248602</v>
      </c>
      <c r="AN903" s="17"/>
      <c r="AO903" s="17">
        <v>7.3185851345729996E-2</v>
      </c>
      <c r="AP903" s="17">
        <v>0.19719910563283899</v>
      </c>
      <c r="AQ903" s="17">
        <v>0.30561059930779799</v>
      </c>
      <c r="AR903" s="17"/>
      <c r="AS903" s="17">
        <v>0.25188897132388999</v>
      </c>
      <c r="AT903" s="17">
        <v>0.190353054782538</v>
      </c>
      <c r="AU903" s="17">
        <v>0.16304255684166299</v>
      </c>
      <c r="AV903" s="17">
        <v>0.19044195868285099</v>
      </c>
      <c r="AW903" s="17">
        <v>0.250612448705472</v>
      </c>
      <c r="AX903" s="17">
        <v>0.20320291858959699</v>
      </c>
      <c r="AY903" s="17">
        <v>0.18234868835680201</v>
      </c>
      <c r="AZ903" s="17">
        <v>0.22642221080152</v>
      </c>
      <c r="BA903" s="17">
        <v>0.28488408716421698</v>
      </c>
      <c r="BB903" s="17">
        <v>0.20942716684639701</v>
      </c>
      <c r="BC903" s="17">
        <v>0.20457669042189</v>
      </c>
      <c r="BD903" s="17">
        <v>0.39586019773112502</v>
      </c>
      <c r="BE903" s="17">
        <v>0.54320844465324303</v>
      </c>
      <c r="BF903" s="17">
        <v>0.326971457180667</v>
      </c>
      <c r="BG903" s="17">
        <v>0.29536700674670502</v>
      </c>
    </row>
    <row r="904" spans="2:59" x14ac:dyDescent="0.35">
      <c r="B904" t="s">
        <v>120</v>
      </c>
      <c r="C904" s="17">
        <v>0.46145341608509599</v>
      </c>
      <c r="D904" s="17">
        <v>0.481161883933857</v>
      </c>
      <c r="E904" s="17">
        <v>0.44087461344253598</v>
      </c>
      <c r="F904" s="17"/>
      <c r="G904" s="17">
        <v>0.32134137160092602</v>
      </c>
      <c r="H904" s="17">
        <v>0.32674913130956301</v>
      </c>
      <c r="I904" s="17">
        <v>0.42620127269274</v>
      </c>
      <c r="J904" s="17">
        <v>0.43366930188832098</v>
      </c>
      <c r="K904" s="17">
        <v>0.63893727865641303</v>
      </c>
      <c r="L904" s="17">
        <v>0.49254793982478901</v>
      </c>
      <c r="M904" s="17"/>
      <c r="N904" s="17">
        <v>0.46236757608674001</v>
      </c>
      <c r="O904" s="17">
        <v>0.45767027314179198</v>
      </c>
      <c r="P904" s="17">
        <v>0.45810756714707201</v>
      </c>
      <c r="Q904" s="17">
        <v>0.44405924439908601</v>
      </c>
      <c r="R904" s="17">
        <v>0.50897878401997698</v>
      </c>
      <c r="S904" s="17"/>
      <c r="T904" s="17">
        <v>0.38351374498727098</v>
      </c>
      <c r="U904" s="17">
        <v>0.48108125501682297</v>
      </c>
      <c r="V904" s="17"/>
      <c r="W904" s="17">
        <v>0.49523982055256399</v>
      </c>
      <c r="X904" s="17">
        <v>0.466567432524363</v>
      </c>
      <c r="Y904" s="17"/>
      <c r="Z904" s="17">
        <v>0.67811346642506698</v>
      </c>
      <c r="AA904" s="17">
        <v>0.50872868256158199</v>
      </c>
      <c r="AB904" s="17">
        <v>0.29097426469854099</v>
      </c>
      <c r="AC904" s="17"/>
      <c r="AD904" s="17">
        <v>0.520943209059197</v>
      </c>
      <c r="AE904" s="17">
        <v>0.34977760682859699</v>
      </c>
      <c r="AF904" s="17"/>
      <c r="AG904" s="17">
        <v>0.30191803985201099</v>
      </c>
      <c r="AH904" s="17">
        <v>0.43041850777845603</v>
      </c>
      <c r="AI904" s="17">
        <v>0.55610114716437098</v>
      </c>
      <c r="AJ904" s="17"/>
      <c r="AK904" s="17">
        <v>0.58928259801090999</v>
      </c>
      <c r="AL904" s="17">
        <v>0.51731421282415002</v>
      </c>
      <c r="AM904" s="17">
        <v>0.112997914760081</v>
      </c>
      <c r="AN904" s="17"/>
      <c r="AO904" s="17">
        <v>0.80073816583594304</v>
      </c>
      <c r="AP904" s="17">
        <v>0.54564945121222397</v>
      </c>
      <c r="AQ904" s="17">
        <v>0.32063207382910502</v>
      </c>
      <c r="AR904" s="17"/>
      <c r="AS904" s="17">
        <v>0.31806222458653499</v>
      </c>
      <c r="AT904" s="17">
        <v>0.50230207305121899</v>
      </c>
      <c r="AU904" s="17">
        <v>0.58186172655317503</v>
      </c>
      <c r="AV904" s="17">
        <v>0.54943157081778704</v>
      </c>
      <c r="AW904" s="17">
        <v>0.40385825102998701</v>
      </c>
      <c r="AX904" s="17">
        <v>0.53435718626849404</v>
      </c>
      <c r="AY904" s="17">
        <v>0.59881604345495398</v>
      </c>
      <c r="AZ904" s="17">
        <v>0.51579619576855995</v>
      </c>
      <c r="BA904" s="17">
        <v>0.40425503925921802</v>
      </c>
      <c r="BB904" s="17">
        <v>0.54317080864886202</v>
      </c>
      <c r="BC904" s="17">
        <v>0.56722242441154802</v>
      </c>
      <c r="BD904" s="17">
        <v>0.173516353584</v>
      </c>
      <c r="BE904" s="17">
        <v>-8.6416889306486597E-2</v>
      </c>
      <c r="BF904" s="17">
        <v>0.27268641752844403</v>
      </c>
      <c r="BG904" s="17">
        <v>0.40926598650659002</v>
      </c>
    </row>
    <row r="905" spans="2:59" x14ac:dyDescent="0.35">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row>
    <row r="906" spans="2:59" x14ac:dyDescent="0.35">
      <c r="B906" s="6" t="s">
        <v>418</v>
      </c>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row>
    <row r="907" spans="2:59" x14ac:dyDescent="0.35">
      <c r="B907" s="24" t="s">
        <v>86</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row>
    <row r="908" spans="2:59" x14ac:dyDescent="0.35">
      <c r="B908" t="s">
        <v>326</v>
      </c>
      <c r="C908" s="17">
        <v>2.89431485307989E-2</v>
      </c>
      <c r="D908" s="17">
        <v>3.14654619096882E-2</v>
      </c>
      <c r="E908" s="17">
        <v>2.67126468088267E-2</v>
      </c>
      <c r="F908" s="17"/>
      <c r="G908" s="17">
        <v>3.6134469484378602E-2</v>
      </c>
      <c r="H908" s="17">
        <v>4.71770404894791E-2</v>
      </c>
      <c r="I908" s="17">
        <v>1.3902595517931601E-2</v>
      </c>
      <c r="J908" s="17">
        <v>3.1364512606099099E-2</v>
      </c>
      <c r="K908" s="17">
        <v>2.3695924113645499E-2</v>
      </c>
      <c r="L908" s="17">
        <v>2.8262577076704199E-2</v>
      </c>
      <c r="M908" s="17"/>
      <c r="N908" s="17">
        <v>2.354873591079E-2</v>
      </c>
      <c r="O908" s="17">
        <v>3.70604122234394E-2</v>
      </c>
      <c r="P908" s="17">
        <v>4.9631758560464499E-2</v>
      </c>
      <c r="Q908" s="17">
        <v>1.5867955353034899E-2</v>
      </c>
      <c r="R908" s="17">
        <v>1.7552867359865401E-2</v>
      </c>
      <c r="S908" s="17"/>
      <c r="T908" s="17">
        <v>5.3820418278442798E-2</v>
      </c>
      <c r="U908" s="17">
        <v>2.26782126285805E-2</v>
      </c>
      <c r="V908" s="17"/>
      <c r="W908" s="17">
        <v>5.3683622346894097E-2</v>
      </c>
      <c r="X908" s="17">
        <v>1.3430644400172E-2</v>
      </c>
      <c r="Y908" s="17"/>
      <c r="Z908" s="17">
        <v>4.5945033053981801E-2</v>
      </c>
      <c r="AA908" s="17">
        <v>4.3478665573073602E-2</v>
      </c>
      <c r="AB908" s="17">
        <v>1.44011270494862E-2</v>
      </c>
      <c r="AC908" s="17"/>
      <c r="AD908" s="17">
        <v>2.9898593616050798E-2</v>
      </c>
      <c r="AE908" s="17">
        <v>2.71495618033731E-2</v>
      </c>
      <c r="AF908" s="17"/>
      <c r="AG908" s="17">
        <v>5.5683147674002599E-2</v>
      </c>
      <c r="AH908" s="17">
        <v>1.5182779503866499E-2</v>
      </c>
      <c r="AI908" s="17">
        <v>3.5427458645044402E-2</v>
      </c>
      <c r="AJ908" s="17"/>
      <c r="AK908" s="17">
        <v>3.3524092455005698E-2</v>
      </c>
      <c r="AL908" s="17">
        <v>2.76320957719467E-2</v>
      </c>
      <c r="AM908" s="17">
        <v>2.7784090488364301E-2</v>
      </c>
      <c r="AN908" s="17"/>
      <c r="AO908" s="17">
        <v>7.7053918610990896E-2</v>
      </c>
      <c r="AP908" s="17">
        <v>3.12643232524712E-2</v>
      </c>
      <c r="AQ908" s="17">
        <v>2.1083792546177399E-2</v>
      </c>
      <c r="AR908" s="17"/>
      <c r="AS908" s="17">
        <v>2.46115743206188E-2</v>
      </c>
      <c r="AT908" s="17">
        <v>4.6540696309226401E-2</v>
      </c>
      <c r="AU908" s="17">
        <v>2.5266631524834899E-2</v>
      </c>
      <c r="AV908" s="17">
        <v>3.39158402051873E-2</v>
      </c>
      <c r="AW908" s="17">
        <v>2.3599928237373599E-2</v>
      </c>
      <c r="AX908" s="17">
        <v>4.5584742599375401E-2</v>
      </c>
      <c r="AY908" s="17">
        <v>1.4872183338677999E-2</v>
      </c>
      <c r="AZ908" s="17">
        <v>6.6169738071049297E-3</v>
      </c>
      <c r="BA908" s="17">
        <v>0</v>
      </c>
      <c r="BB908" s="17">
        <v>5.6010467309987801E-2</v>
      </c>
      <c r="BC908" s="17">
        <v>7.3195583104899903E-2</v>
      </c>
      <c r="BD908" s="17">
        <v>1.6207940934754399E-2</v>
      </c>
      <c r="BE908" s="17">
        <v>0</v>
      </c>
      <c r="BF908" s="17">
        <v>0</v>
      </c>
      <c r="BG908" s="17">
        <v>7.8664461978939906E-2</v>
      </c>
    </row>
    <row r="909" spans="2:59" x14ac:dyDescent="0.35">
      <c r="B909" t="s">
        <v>327</v>
      </c>
      <c r="C909" s="17">
        <v>8.4130422899129795E-2</v>
      </c>
      <c r="D909" s="17">
        <v>0.100359028793226</v>
      </c>
      <c r="E909" s="17">
        <v>6.93587405329497E-2</v>
      </c>
      <c r="F909" s="17"/>
      <c r="G909" s="17">
        <v>0.11153347980240801</v>
      </c>
      <c r="H909" s="17">
        <v>0.128787922716327</v>
      </c>
      <c r="I909" s="17">
        <v>8.6102094876732399E-2</v>
      </c>
      <c r="J909" s="17">
        <v>6.4621704154034398E-2</v>
      </c>
      <c r="K909" s="17">
        <v>6.6406443924309402E-2</v>
      </c>
      <c r="L909" s="17">
        <v>7.9082527925284404E-2</v>
      </c>
      <c r="M909" s="17"/>
      <c r="N909" s="17">
        <v>9.0983734224794097E-2</v>
      </c>
      <c r="O909" s="17">
        <v>7.6342666616608504E-2</v>
      </c>
      <c r="P909" s="17">
        <v>8.3768779407642199E-2</v>
      </c>
      <c r="Q909" s="17">
        <v>9.4429208189595507E-2</v>
      </c>
      <c r="R909" s="17">
        <v>6.0030285554083601E-2</v>
      </c>
      <c r="S909" s="17"/>
      <c r="T909" s="17">
        <v>0.117037139550865</v>
      </c>
      <c r="U909" s="17">
        <v>7.5843401346247896E-2</v>
      </c>
      <c r="V909" s="17"/>
      <c r="W909" s="17">
        <v>0.102353453357806</v>
      </c>
      <c r="X909" s="17">
        <v>7.6098714353935296E-2</v>
      </c>
      <c r="Y909" s="17"/>
      <c r="Z909" s="17">
        <v>9.9047606136767496E-2</v>
      </c>
      <c r="AA909" s="17">
        <v>6.7752891108038907E-2</v>
      </c>
      <c r="AB909" s="17">
        <v>9.39256083846636E-2</v>
      </c>
      <c r="AC909" s="17"/>
      <c r="AD909" s="17">
        <v>9.9727682813596299E-2</v>
      </c>
      <c r="AE909" s="17">
        <v>5.4850834989144302E-2</v>
      </c>
      <c r="AF909" s="17"/>
      <c r="AG909" s="17">
        <v>0.13368508523622799</v>
      </c>
      <c r="AH909" s="17">
        <v>7.6616845603203906E-2</v>
      </c>
      <c r="AI909" s="17">
        <v>8.3362722046449997E-2</v>
      </c>
      <c r="AJ909" s="17"/>
      <c r="AK909" s="17">
        <v>7.1354514920205794E-2</v>
      </c>
      <c r="AL909" s="17">
        <v>9.7593622947270198E-2</v>
      </c>
      <c r="AM909" s="17">
        <v>7.4858066093399594E-2</v>
      </c>
      <c r="AN909" s="17"/>
      <c r="AO909" s="17">
        <v>0.14109464831733901</v>
      </c>
      <c r="AP909" s="17">
        <v>8.0325067862503499E-2</v>
      </c>
      <c r="AQ909" s="17">
        <v>7.5678552559154705E-2</v>
      </c>
      <c r="AR909" s="17"/>
      <c r="AS909" s="17">
        <v>8.6129843583596793E-2</v>
      </c>
      <c r="AT909" s="17">
        <v>5.73065489612875E-2</v>
      </c>
      <c r="AU909" s="17">
        <v>9.2598282612885302E-2</v>
      </c>
      <c r="AV909" s="17">
        <v>0.115231990450297</v>
      </c>
      <c r="AW909" s="17">
        <v>5.0332524081344802E-2</v>
      </c>
      <c r="AX909" s="17">
        <v>8.4957227943301294E-2</v>
      </c>
      <c r="AY909" s="17">
        <v>0.105322448197419</v>
      </c>
      <c r="AZ909" s="17">
        <v>5.3405756985728303E-2</v>
      </c>
      <c r="BA909" s="17">
        <v>6.7703783354914296E-2</v>
      </c>
      <c r="BB909" s="17">
        <v>0.12619834388788301</v>
      </c>
      <c r="BC909" s="17">
        <v>5.1512653914639599E-2</v>
      </c>
      <c r="BD909" s="17">
        <v>7.1139846004778004E-2</v>
      </c>
      <c r="BE909" s="17">
        <v>0.289791376011649</v>
      </c>
      <c r="BF909" s="17">
        <v>0</v>
      </c>
      <c r="BG909" s="17">
        <v>0.18893837431341601</v>
      </c>
    </row>
    <row r="910" spans="2:59" x14ac:dyDescent="0.35">
      <c r="B910" t="s">
        <v>329</v>
      </c>
      <c r="C910" s="17">
        <v>0.283572538351829</v>
      </c>
      <c r="D910" s="17">
        <v>0.29630363201399201</v>
      </c>
      <c r="E910" s="17">
        <v>0.272880751043242</v>
      </c>
      <c r="F910" s="17"/>
      <c r="G910" s="17">
        <v>0.257941048451993</v>
      </c>
      <c r="H910" s="17">
        <v>0.23728292567616699</v>
      </c>
      <c r="I910" s="17">
        <v>0.254381929661746</v>
      </c>
      <c r="J910" s="17">
        <v>0.22034487874483599</v>
      </c>
      <c r="K910" s="17">
        <v>0.283230763260786</v>
      </c>
      <c r="L910" s="17">
        <v>0.37144536463021899</v>
      </c>
      <c r="M910" s="17"/>
      <c r="N910" s="17">
        <v>0.28454728031327098</v>
      </c>
      <c r="O910" s="17">
        <v>0.24190843717993099</v>
      </c>
      <c r="P910" s="17">
        <v>0.32260689487646499</v>
      </c>
      <c r="Q910" s="17">
        <v>0.27765780050849498</v>
      </c>
      <c r="R910" s="17">
        <v>0.297439815992944</v>
      </c>
      <c r="S910" s="17"/>
      <c r="T910" s="17">
        <v>0.35782184548697898</v>
      </c>
      <c r="U910" s="17">
        <v>0.26487405758185201</v>
      </c>
      <c r="V910" s="17"/>
      <c r="W910" s="17">
        <v>0.28927398036274998</v>
      </c>
      <c r="X910" s="17">
        <v>0.29107398077424401</v>
      </c>
      <c r="Y910" s="17"/>
      <c r="Z910" s="17">
        <v>0.29580833527786699</v>
      </c>
      <c r="AA910" s="17">
        <v>0.33361592327023198</v>
      </c>
      <c r="AB910" s="17">
        <v>0.27701219930156501</v>
      </c>
      <c r="AC910" s="17"/>
      <c r="AD910" s="17">
        <v>0.28443001812129798</v>
      </c>
      <c r="AE910" s="17">
        <v>0.28196285470041099</v>
      </c>
      <c r="AF910" s="17"/>
      <c r="AG910" s="17">
        <v>0.28520329536641797</v>
      </c>
      <c r="AH910" s="17">
        <v>0.34618594419858301</v>
      </c>
      <c r="AI910" s="17">
        <v>0.24666317681945099</v>
      </c>
      <c r="AJ910" s="17"/>
      <c r="AK910" s="17">
        <v>0.34685353286434401</v>
      </c>
      <c r="AL910" s="17">
        <v>0.272601805956183</v>
      </c>
      <c r="AM910" s="17">
        <v>0.24425155434867099</v>
      </c>
      <c r="AN910" s="17"/>
      <c r="AO910" s="17">
        <v>0.267642488867182</v>
      </c>
      <c r="AP910" s="17">
        <v>0.33431981028213398</v>
      </c>
      <c r="AQ910" s="17">
        <v>0.23517484847737399</v>
      </c>
      <c r="AR910" s="17"/>
      <c r="AS910" s="17">
        <v>0.23655285879819299</v>
      </c>
      <c r="AT910" s="17">
        <v>0.33025486408677601</v>
      </c>
      <c r="AU910" s="17">
        <v>0.32234800691204302</v>
      </c>
      <c r="AV910" s="17">
        <v>0.31212836985244702</v>
      </c>
      <c r="AW910" s="17">
        <v>0.33147455618989002</v>
      </c>
      <c r="AX910" s="17">
        <v>0.27083028875812998</v>
      </c>
      <c r="AY910" s="17">
        <v>0.301224220821179</v>
      </c>
      <c r="AZ910" s="17">
        <v>0.27536928899158097</v>
      </c>
      <c r="BA910" s="17">
        <v>0.31425373061547601</v>
      </c>
      <c r="BB910" s="17">
        <v>0.170958507514057</v>
      </c>
      <c r="BC910" s="17">
        <v>0.36257168631283099</v>
      </c>
      <c r="BD910" s="17">
        <v>0.28067769615179999</v>
      </c>
      <c r="BE910" s="17">
        <v>0.147096020268356</v>
      </c>
      <c r="BF910" s="17">
        <v>0.235287613086134</v>
      </c>
      <c r="BG910" s="17">
        <v>0.26016349975272202</v>
      </c>
    </row>
    <row r="911" spans="2:59" x14ac:dyDescent="0.35">
      <c r="B911" t="s">
        <v>330</v>
      </c>
      <c r="C911" s="17">
        <v>0.54223089427729798</v>
      </c>
      <c r="D911" s="17">
        <v>0.52643927450310002</v>
      </c>
      <c r="E911" s="17">
        <v>0.55505614940816905</v>
      </c>
      <c r="F911" s="17"/>
      <c r="G911" s="17">
        <v>0.47936417955188898</v>
      </c>
      <c r="H911" s="17">
        <v>0.51762354751708595</v>
      </c>
      <c r="I911" s="17">
        <v>0.60716804652019196</v>
      </c>
      <c r="J911" s="17">
        <v>0.60989319263298003</v>
      </c>
      <c r="K911" s="17">
        <v>0.54380261228739002</v>
      </c>
      <c r="L911" s="17">
        <v>0.48964079430094898</v>
      </c>
      <c r="M911" s="17"/>
      <c r="N911" s="17">
        <v>0.54856291143418301</v>
      </c>
      <c r="O911" s="17">
        <v>0.57675201349735705</v>
      </c>
      <c r="P911" s="17">
        <v>0.47989297484046001</v>
      </c>
      <c r="Q911" s="17">
        <v>0.56008389590710494</v>
      </c>
      <c r="R911" s="17">
        <v>0.54044830435731706</v>
      </c>
      <c r="S911" s="17"/>
      <c r="T911" s="17">
        <v>0.44288502080605302</v>
      </c>
      <c r="U911" s="17">
        <v>0.56724953722971405</v>
      </c>
      <c r="V911" s="17"/>
      <c r="W911" s="17">
        <v>0.50676387372284704</v>
      </c>
      <c r="X911" s="17">
        <v>0.55669345818147997</v>
      </c>
      <c r="Y911" s="17"/>
      <c r="Z911" s="17">
        <v>0.51809848512270595</v>
      </c>
      <c r="AA911" s="17">
        <v>0.52706522381842003</v>
      </c>
      <c r="AB911" s="17">
        <v>0.55924838526922604</v>
      </c>
      <c r="AC911" s="17"/>
      <c r="AD911" s="17">
        <v>0.53739248462953604</v>
      </c>
      <c r="AE911" s="17">
        <v>0.55131368454963003</v>
      </c>
      <c r="AF911" s="17"/>
      <c r="AG911" s="17">
        <v>0.45187570507900399</v>
      </c>
      <c r="AH911" s="17">
        <v>0.50874053355155402</v>
      </c>
      <c r="AI911" s="17">
        <v>0.60534699867893105</v>
      </c>
      <c r="AJ911" s="17"/>
      <c r="AK911" s="17">
        <v>0.50676250766409103</v>
      </c>
      <c r="AL911" s="17">
        <v>0.55178449324112799</v>
      </c>
      <c r="AM911" s="17">
        <v>0.631503072317814</v>
      </c>
      <c r="AN911" s="17"/>
      <c r="AO911" s="17">
        <v>0.43653007425953599</v>
      </c>
      <c r="AP911" s="17">
        <v>0.49279721087088801</v>
      </c>
      <c r="AQ911" s="17">
        <v>0.635710872716584</v>
      </c>
      <c r="AR911" s="17"/>
      <c r="AS911" s="17">
        <v>0.47218003712466</v>
      </c>
      <c r="AT911" s="17">
        <v>0.50068845272084395</v>
      </c>
      <c r="AU911" s="17">
        <v>0.47347066069836902</v>
      </c>
      <c r="AV911" s="17">
        <v>0.47433721925116601</v>
      </c>
      <c r="AW911" s="17">
        <v>0.56481573250842099</v>
      </c>
      <c r="AX911" s="17">
        <v>0.54550809268135503</v>
      </c>
      <c r="AY911" s="17">
        <v>0.52746505393674104</v>
      </c>
      <c r="AZ911" s="17">
        <v>0.60332679481867801</v>
      </c>
      <c r="BA911" s="17">
        <v>0.57188958776449506</v>
      </c>
      <c r="BB911" s="17">
        <v>0.62558892863339599</v>
      </c>
      <c r="BC911" s="17">
        <v>0.50071684976582398</v>
      </c>
      <c r="BD911" s="17">
        <v>0.62730196705624197</v>
      </c>
      <c r="BE911" s="17">
        <v>0.56311260371999505</v>
      </c>
      <c r="BF911" s="17">
        <v>0.764712386913866</v>
      </c>
      <c r="BG911" s="17">
        <v>0.46226387383223599</v>
      </c>
    </row>
    <row r="912" spans="2:59" x14ac:dyDescent="0.35">
      <c r="B912" t="s">
        <v>133</v>
      </c>
      <c r="C912" s="17">
        <v>6.1122995940945002E-2</v>
      </c>
      <c r="D912" s="17">
        <v>4.5432602779994599E-2</v>
      </c>
      <c r="E912" s="17">
        <v>7.5991712206812098E-2</v>
      </c>
      <c r="F912" s="17"/>
      <c r="G912" s="17">
        <v>0.115026822709332</v>
      </c>
      <c r="H912" s="17">
        <v>6.9128563600939996E-2</v>
      </c>
      <c r="I912" s="17">
        <v>3.84453334233981E-2</v>
      </c>
      <c r="J912" s="17">
        <v>7.3775711862050994E-2</v>
      </c>
      <c r="K912" s="17">
        <v>8.28642564138692E-2</v>
      </c>
      <c r="L912" s="17">
        <v>3.1568736066843801E-2</v>
      </c>
      <c r="M912" s="17"/>
      <c r="N912" s="17">
        <v>5.2357338116961201E-2</v>
      </c>
      <c r="O912" s="17">
        <v>6.7936470482664296E-2</v>
      </c>
      <c r="P912" s="17">
        <v>6.4099592314968395E-2</v>
      </c>
      <c r="Q912" s="17">
        <v>5.1961140041769098E-2</v>
      </c>
      <c r="R912" s="17">
        <v>8.4528726735789705E-2</v>
      </c>
      <c r="S912" s="17"/>
      <c r="T912" s="17">
        <v>2.8435575877659301E-2</v>
      </c>
      <c r="U912" s="17">
        <v>6.9354791213606201E-2</v>
      </c>
      <c r="V912" s="17"/>
      <c r="W912" s="17">
        <v>4.7925070209703102E-2</v>
      </c>
      <c r="X912" s="17">
        <v>6.2703202290169305E-2</v>
      </c>
      <c r="Y912" s="17"/>
      <c r="Z912" s="17">
        <v>4.1100540408677E-2</v>
      </c>
      <c r="AA912" s="17">
        <v>2.80872962302351E-2</v>
      </c>
      <c r="AB912" s="17">
        <v>5.5412679995059E-2</v>
      </c>
      <c r="AC912" s="17"/>
      <c r="AD912" s="17">
        <v>4.8551220819518397E-2</v>
      </c>
      <c r="AE912" s="17">
        <v>8.4723063957441197E-2</v>
      </c>
      <c r="AF912" s="17"/>
      <c r="AG912" s="17">
        <v>7.3552766644347206E-2</v>
      </c>
      <c r="AH912" s="17">
        <v>5.3273897142792702E-2</v>
      </c>
      <c r="AI912" s="17">
        <v>2.9199643810124E-2</v>
      </c>
      <c r="AJ912" s="17"/>
      <c r="AK912" s="17">
        <v>4.1505352096353497E-2</v>
      </c>
      <c r="AL912" s="17">
        <v>5.0387982083471998E-2</v>
      </c>
      <c r="AM912" s="17">
        <v>2.1603216751750799E-2</v>
      </c>
      <c r="AN912" s="17"/>
      <c r="AO912" s="17">
        <v>7.7678869944952295E-2</v>
      </c>
      <c r="AP912" s="17">
        <v>6.1293587732002698E-2</v>
      </c>
      <c r="AQ912" s="17">
        <v>3.23519337007094E-2</v>
      </c>
      <c r="AR912" s="17"/>
      <c r="AS912" s="17">
        <v>0.18052568617293099</v>
      </c>
      <c r="AT912" s="17">
        <v>6.5209437921866398E-2</v>
      </c>
      <c r="AU912" s="17">
        <v>8.6316418251867699E-2</v>
      </c>
      <c r="AV912" s="17">
        <v>6.4386580240902005E-2</v>
      </c>
      <c r="AW912" s="17">
        <v>2.9777258982969901E-2</v>
      </c>
      <c r="AX912" s="17">
        <v>5.3119648017838403E-2</v>
      </c>
      <c r="AY912" s="17">
        <v>5.1116093705983197E-2</v>
      </c>
      <c r="AZ912" s="17">
        <v>6.12811853969083E-2</v>
      </c>
      <c r="BA912" s="17">
        <v>4.6152898265113797E-2</v>
      </c>
      <c r="BB912" s="17">
        <v>2.1243752654675499E-2</v>
      </c>
      <c r="BC912" s="17">
        <v>1.20032269018052E-2</v>
      </c>
      <c r="BD912" s="17">
        <v>4.6725498524260202E-3</v>
      </c>
      <c r="BE912" s="17">
        <v>0</v>
      </c>
      <c r="BF912" s="17">
        <v>0</v>
      </c>
      <c r="BG912" s="17">
        <v>9.9697901226849898E-3</v>
      </c>
    </row>
    <row r="913" spans="2:59" x14ac:dyDescent="0.35">
      <c r="B913" t="s">
        <v>331</v>
      </c>
      <c r="C913" s="17">
        <v>0.11307357142992901</v>
      </c>
      <c r="D913" s="17">
        <v>0.13182449070291399</v>
      </c>
      <c r="E913" s="17">
        <v>9.6071387341776407E-2</v>
      </c>
      <c r="F913" s="17"/>
      <c r="G913" s="17">
        <v>0.147667949286786</v>
      </c>
      <c r="H913" s="17">
        <v>0.17596496320580601</v>
      </c>
      <c r="I913" s="17">
        <v>0.100004690394664</v>
      </c>
      <c r="J913" s="17">
        <v>9.5986216760133497E-2</v>
      </c>
      <c r="K913" s="17">
        <v>9.0102368037955002E-2</v>
      </c>
      <c r="L913" s="17">
        <v>0.107345105001989</v>
      </c>
      <c r="M913" s="17"/>
      <c r="N913" s="17">
        <v>0.114532470135584</v>
      </c>
      <c r="O913" s="17">
        <v>0.11340307884004799</v>
      </c>
      <c r="P913" s="17">
        <v>0.133400537968107</v>
      </c>
      <c r="Q913" s="17">
        <v>0.11029716354263</v>
      </c>
      <c r="R913" s="17">
        <v>7.7583152913949002E-2</v>
      </c>
      <c r="S913" s="17"/>
      <c r="T913" s="17">
        <v>0.170857557829308</v>
      </c>
      <c r="U913" s="17">
        <v>9.8521613974828406E-2</v>
      </c>
      <c r="V913" s="17"/>
      <c r="W913" s="17">
        <v>0.15603707570469999</v>
      </c>
      <c r="X913" s="17">
        <v>8.9529358754107294E-2</v>
      </c>
      <c r="Y913" s="17"/>
      <c r="Z913" s="17">
        <v>0.14499263919074901</v>
      </c>
      <c r="AA913" s="17">
        <v>0.11123155668111299</v>
      </c>
      <c r="AB913" s="17">
        <v>0.10832673543415</v>
      </c>
      <c r="AC913" s="17"/>
      <c r="AD913" s="17">
        <v>0.129626276429647</v>
      </c>
      <c r="AE913" s="17">
        <v>8.2000396792517402E-2</v>
      </c>
      <c r="AF913" s="17"/>
      <c r="AG913" s="17">
        <v>0.18936823291023</v>
      </c>
      <c r="AH913" s="17">
        <v>9.1799625107070307E-2</v>
      </c>
      <c r="AI913" s="17">
        <v>0.118790180691494</v>
      </c>
      <c r="AJ913" s="17"/>
      <c r="AK913" s="17">
        <v>0.104878607375211</v>
      </c>
      <c r="AL913" s="17">
        <v>0.12522571871921701</v>
      </c>
      <c r="AM913" s="17">
        <v>0.102642156581764</v>
      </c>
      <c r="AN913" s="17"/>
      <c r="AO913" s="17">
        <v>0.21814856692833001</v>
      </c>
      <c r="AP913" s="17">
        <v>0.111589391114975</v>
      </c>
      <c r="AQ913" s="17">
        <v>9.6762345105332104E-2</v>
      </c>
      <c r="AR913" s="17"/>
      <c r="AS913" s="17">
        <v>0.110741417904216</v>
      </c>
      <c r="AT913" s="17">
        <v>0.103847245270514</v>
      </c>
      <c r="AU913" s="17">
        <v>0.11786491413772</v>
      </c>
      <c r="AV913" s="17">
        <v>0.14914783065548501</v>
      </c>
      <c r="AW913" s="17">
        <v>7.3932452318718395E-2</v>
      </c>
      <c r="AX913" s="17">
        <v>0.13054197054267699</v>
      </c>
      <c r="AY913" s="17">
        <v>0.120194631536097</v>
      </c>
      <c r="AZ913" s="17">
        <v>6.0022730792833198E-2</v>
      </c>
      <c r="BA913" s="17">
        <v>6.7703783354914296E-2</v>
      </c>
      <c r="BB913" s="17">
        <v>0.182208811197871</v>
      </c>
      <c r="BC913" s="17">
        <v>0.12470823701953899</v>
      </c>
      <c r="BD913" s="17">
        <v>8.7347786939532407E-2</v>
      </c>
      <c r="BE913" s="17">
        <v>0.289791376011649</v>
      </c>
      <c r="BF913" s="17">
        <v>0</v>
      </c>
      <c r="BG913" s="17">
        <v>0.26760283629235598</v>
      </c>
    </row>
    <row r="914" spans="2:59" x14ac:dyDescent="0.35">
      <c r="B914" t="s">
        <v>332</v>
      </c>
      <c r="C914" s="17">
        <v>0.82580343262912603</v>
      </c>
      <c r="D914" s="17">
        <v>0.82274290651709103</v>
      </c>
      <c r="E914" s="17">
        <v>0.827936900451411</v>
      </c>
      <c r="F914" s="17"/>
      <c r="G914" s="17">
        <v>0.73730522800388199</v>
      </c>
      <c r="H914" s="17">
        <v>0.75490647319325399</v>
      </c>
      <c r="I914" s="17">
        <v>0.86154997618193796</v>
      </c>
      <c r="J914" s="17">
        <v>0.83023807137781602</v>
      </c>
      <c r="K914" s="17">
        <v>0.82703337554817602</v>
      </c>
      <c r="L914" s="17">
        <v>0.86108615893116802</v>
      </c>
      <c r="M914" s="17"/>
      <c r="N914" s="17">
        <v>0.83311019174745504</v>
      </c>
      <c r="O914" s="17">
        <v>0.81866045067728799</v>
      </c>
      <c r="P914" s="17">
        <v>0.802499869716925</v>
      </c>
      <c r="Q914" s="17">
        <v>0.83774169641560103</v>
      </c>
      <c r="R914" s="17">
        <v>0.83788812035026095</v>
      </c>
      <c r="S914" s="17"/>
      <c r="T914" s="17">
        <v>0.800706866293033</v>
      </c>
      <c r="U914" s="17">
        <v>0.83212359481156595</v>
      </c>
      <c r="V914" s="17"/>
      <c r="W914" s="17">
        <v>0.79603785408559702</v>
      </c>
      <c r="X914" s="17">
        <v>0.84776743895572304</v>
      </c>
      <c r="Y914" s="17"/>
      <c r="Z914" s="17">
        <v>0.81390682040057405</v>
      </c>
      <c r="AA914" s="17">
        <v>0.86068114708865295</v>
      </c>
      <c r="AB914" s="17">
        <v>0.836260584570791</v>
      </c>
      <c r="AC914" s="17"/>
      <c r="AD914" s="17">
        <v>0.82182250275083402</v>
      </c>
      <c r="AE914" s="17">
        <v>0.83327653925004097</v>
      </c>
      <c r="AF914" s="17"/>
      <c r="AG914" s="17">
        <v>0.73707900044542196</v>
      </c>
      <c r="AH914" s="17">
        <v>0.85492647775013697</v>
      </c>
      <c r="AI914" s="17">
        <v>0.85201017549838198</v>
      </c>
      <c r="AJ914" s="17"/>
      <c r="AK914" s="17">
        <v>0.85361604052843498</v>
      </c>
      <c r="AL914" s="17">
        <v>0.82438629919731099</v>
      </c>
      <c r="AM914" s="17">
        <v>0.87575462666648496</v>
      </c>
      <c r="AN914" s="17"/>
      <c r="AO914" s="17">
        <v>0.70417256312671805</v>
      </c>
      <c r="AP914" s="17">
        <v>0.82711702115302299</v>
      </c>
      <c r="AQ914" s="17">
        <v>0.87088572119395902</v>
      </c>
      <c r="AR914" s="17"/>
      <c r="AS914" s="17">
        <v>0.70873289592285404</v>
      </c>
      <c r="AT914" s="17">
        <v>0.83094331680762001</v>
      </c>
      <c r="AU914" s="17">
        <v>0.79581866761041198</v>
      </c>
      <c r="AV914" s="17">
        <v>0.78646558910361297</v>
      </c>
      <c r="AW914" s="17">
        <v>0.89629028869831195</v>
      </c>
      <c r="AX914" s="17">
        <v>0.81633838143948501</v>
      </c>
      <c r="AY914" s="17">
        <v>0.82868927475791998</v>
      </c>
      <c r="AZ914" s="17">
        <v>0.87869608381025799</v>
      </c>
      <c r="BA914" s="17">
        <v>0.88614331837997196</v>
      </c>
      <c r="BB914" s="17">
        <v>0.79654743614745405</v>
      </c>
      <c r="BC914" s="17">
        <v>0.86328853607865497</v>
      </c>
      <c r="BD914" s="17">
        <v>0.90797966320804102</v>
      </c>
      <c r="BE914" s="17">
        <v>0.71020862398835005</v>
      </c>
      <c r="BF914" s="17">
        <v>1</v>
      </c>
      <c r="BG914" s="17">
        <v>0.72242737358495901</v>
      </c>
    </row>
    <row r="915" spans="2:59" x14ac:dyDescent="0.35">
      <c r="B915" t="s">
        <v>120</v>
      </c>
      <c r="C915" s="17">
        <v>-0.71272986119919801</v>
      </c>
      <c r="D915" s="17">
        <v>-0.69091841581417701</v>
      </c>
      <c r="E915" s="17">
        <v>-0.73186551310963499</v>
      </c>
      <c r="F915" s="17"/>
      <c r="G915" s="17">
        <v>-0.58963727871709504</v>
      </c>
      <c r="H915" s="17">
        <v>-0.57894150998744698</v>
      </c>
      <c r="I915" s="17">
        <v>-0.76154528578727398</v>
      </c>
      <c r="J915" s="17">
        <v>-0.73425185461768205</v>
      </c>
      <c r="K915" s="17">
        <v>-0.736931007510221</v>
      </c>
      <c r="L915" s="17">
        <v>-0.75374105392917901</v>
      </c>
      <c r="M915" s="17"/>
      <c r="N915" s="17">
        <v>-0.71857772161187095</v>
      </c>
      <c r="O915" s="17">
        <v>-0.70525737183724002</v>
      </c>
      <c r="P915" s="17">
        <v>-0.66909933174881797</v>
      </c>
      <c r="Q915" s="17">
        <v>-0.72744453287296995</v>
      </c>
      <c r="R915" s="17">
        <v>-0.76030496743631204</v>
      </c>
      <c r="S915" s="17"/>
      <c r="T915" s="17">
        <v>-0.629849308463725</v>
      </c>
      <c r="U915" s="17">
        <v>-0.733601980836737</v>
      </c>
      <c r="V915" s="17"/>
      <c r="W915" s="17">
        <v>-0.64000077838089597</v>
      </c>
      <c r="X915" s="17">
        <v>-0.75823808020161598</v>
      </c>
      <c r="Y915" s="17"/>
      <c r="Z915" s="17">
        <v>-0.66891418120982404</v>
      </c>
      <c r="AA915" s="17">
        <v>-0.74944959040754</v>
      </c>
      <c r="AB915" s="17">
        <v>-0.72793384913664105</v>
      </c>
      <c r="AC915" s="17"/>
      <c r="AD915" s="17">
        <v>-0.69219622632118705</v>
      </c>
      <c r="AE915" s="17">
        <v>-0.75127614245752405</v>
      </c>
      <c r="AF915" s="17"/>
      <c r="AG915" s="17">
        <v>-0.54771076753519199</v>
      </c>
      <c r="AH915" s="17">
        <v>-0.76312685264306701</v>
      </c>
      <c r="AI915" s="17">
        <v>-0.73321999480688704</v>
      </c>
      <c r="AJ915" s="17"/>
      <c r="AK915" s="17">
        <v>-0.74873743315322405</v>
      </c>
      <c r="AL915" s="17">
        <v>-0.69916058047809404</v>
      </c>
      <c r="AM915" s="17">
        <v>-0.77311247008472095</v>
      </c>
      <c r="AN915" s="17"/>
      <c r="AO915" s="17">
        <v>-0.48602399619838799</v>
      </c>
      <c r="AP915" s="17">
        <v>-0.71552763003804798</v>
      </c>
      <c r="AQ915" s="17">
        <v>-0.77412337608862702</v>
      </c>
      <c r="AR915" s="17"/>
      <c r="AS915" s="17">
        <v>-0.59799147801863795</v>
      </c>
      <c r="AT915" s="17">
        <v>-0.72709607153710598</v>
      </c>
      <c r="AU915" s="17">
        <v>-0.67795375347269204</v>
      </c>
      <c r="AV915" s="17">
        <v>-0.63731775844812899</v>
      </c>
      <c r="AW915" s="17">
        <v>-0.82235783637959303</v>
      </c>
      <c r="AX915" s="17">
        <v>-0.68579641089680798</v>
      </c>
      <c r="AY915" s="17">
        <v>-0.70849464322182398</v>
      </c>
      <c r="AZ915" s="17">
        <v>-0.81867335301742505</v>
      </c>
      <c r="BA915" s="17">
        <v>-0.81843953502505795</v>
      </c>
      <c r="BB915" s="17">
        <v>-0.61433862494958302</v>
      </c>
      <c r="BC915" s="17">
        <v>-0.73858029905911604</v>
      </c>
      <c r="BD915" s="17">
        <v>-0.82063187626850898</v>
      </c>
      <c r="BE915" s="17">
        <v>-0.42041724797670099</v>
      </c>
      <c r="BF915" s="17">
        <v>-1</v>
      </c>
      <c r="BG915" s="17">
        <v>-0.45482453729260303</v>
      </c>
    </row>
    <row r="916" spans="2:59" x14ac:dyDescent="0.35">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row>
    <row r="917" spans="2:59" x14ac:dyDescent="0.35">
      <c r="B917" s="6" t="s">
        <v>419</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row>
    <row r="918" spans="2:59" x14ac:dyDescent="0.35">
      <c r="B918" s="24" t="s">
        <v>86</v>
      </c>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row>
    <row r="919" spans="2:59" x14ac:dyDescent="0.35">
      <c r="B919" t="s">
        <v>326</v>
      </c>
      <c r="C919" s="17">
        <v>9.1780057445507005E-2</v>
      </c>
      <c r="D919" s="17">
        <v>0.116527795588838</v>
      </c>
      <c r="E919" s="17">
        <v>6.9103614628094404E-2</v>
      </c>
      <c r="F919" s="17"/>
      <c r="G919" s="17">
        <v>6.5402060294439707E-2</v>
      </c>
      <c r="H919" s="17">
        <v>7.9246848223247193E-2</v>
      </c>
      <c r="I919" s="17">
        <v>6.7891402379252702E-2</v>
      </c>
      <c r="J919" s="17">
        <v>6.5343755999986194E-2</v>
      </c>
      <c r="K919" s="17">
        <v>8.9059283416229595E-2</v>
      </c>
      <c r="L919" s="17">
        <v>0.13800623358724501</v>
      </c>
      <c r="M919" s="17"/>
      <c r="N919" s="17">
        <v>0.109899199538833</v>
      </c>
      <c r="O919" s="17">
        <v>8.03096627875797E-2</v>
      </c>
      <c r="P919" s="17">
        <v>9.0848868745134398E-2</v>
      </c>
      <c r="Q919" s="17">
        <v>8.0374129117919593E-2</v>
      </c>
      <c r="R919" s="17">
        <v>9.3429845277612097E-2</v>
      </c>
      <c r="S919" s="17"/>
      <c r="T919" s="17">
        <v>0.17283792160387501</v>
      </c>
      <c r="U919" s="17">
        <v>7.1366952290710106E-2</v>
      </c>
      <c r="V919" s="17"/>
      <c r="W919" s="17">
        <v>0.11771133274515</v>
      </c>
      <c r="X919" s="17">
        <v>7.9544692204556997E-2</v>
      </c>
      <c r="Y919" s="17"/>
      <c r="Z919" s="17">
        <v>0.158484972510058</v>
      </c>
      <c r="AA919" s="17">
        <v>6.5970589944896393E-2</v>
      </c>
      <c r="AB919" s="17">
        <v>5.8894674061391303E-2</v>
      </c>
      <c r="AC919" s="17"/>
      <c r="AD919" s="17">
        <v>0.106686313476857</v>
      </c>
      <c r="AE919" s="17">
        <v>6.3797640259918798E-2</v>
      </c>
      <c r="AF919" s="17"/>
      <c r="AG919" s="17">
        <v>8.0692133718208506E-2</v>
      </c>
      <c r="AH919" s="17">
        <v>6.5355614312640101E-2</v>
      </c>
      <c r="AI919" s="17">
        <v>0.120312789597377</v>
      </c>
      <c r="AJ919" s="17"/>
      <c r="AK919" s="17">
        <v>0.115732374749487</v>
      </c>
      <c r="AL919" s="17">
        <v>9.1783691484272498E-2</v>
      </c>
      <c r="AM919" s="17">
        <v>5.7685412940087499E-2</v>
      </c>
      <c r="AN919" s="17"/>
      <c r="AO919" s="17">
        <v>0.11361398791378501</v>
      </c>
      <c r="AP919" s="17">
        <v>9.2812385432420694E-2</v>
      </c>
      <c r="AQ919" s="17">
        <v>9.4866709057569998E-2</v>
      </c>
      <c r="AR919" s="17"/>
      <c r="AS919" s="17">
        <v>7.8480760411112502E-2</v>
      </c>
      <c r="AT919" s="17">
        <v>8.5486948106417396E-2</v>
      </c>
      <c r="AU919" s="17">
        <v>4.8640082250675003E-2</v>
      </c>
      <c r="AV919" s="17">
        <v>0.114183795726493</v>
      </c>
      <c r="AW919" s="17">
        <v>8.7134384759743194E-2</v>
      </c>
      <c r="AX919" s="17">
        <v>0.111961514362828</v>
      </c>
      <c r="AY919" s="17">
        <v>4.2635233721447098E-2</v>
      </c>
      <c r="AZ919" s="17">
        <v>0.113906358808916</v>
      </c>
      <c r="BA919" s="17">
        <v>6.9760394227745506E-2</v>
      </c>
      <c r="BB919" s="17">
        <v>0.129550745652073</v>
      </c>
      <c r="BC919" s="17">
        <v>0.169464082467678</v>
      </c>
      <c r="BD919" s="17">
        <v>7.6573039818213604E-2</v>
      </c>
      <c r="BE919" s="17">
        <v>3.83244711498456E-2</v>
      </c>
      <c r="BF919" s="17">
        <v>4.4750468383038797E-2</v>
      </c>
      <c r="BG919" s="17">
        <v>0.120045591470457</v>
      </c>
    </row>
    <row r="920" spans="2:59" x14ac:dyDescent="0.35">
      <c r="B920" t="s">
        <v>327</v>
      </c>
      <c r="C920" s="17">
        <v>0.25171051057438798</v>
      </c>
      <c r="D920" s="17">
        <v>0.279356747508887</v>
      </c>
      <c r="E920" s="17">
        <v>0.22493283809860901</v>
      </c>
      <c r="F920" s="17"/>
      <c r="G920" s="17">
        <v>0.21397285525739401</v>
      </c>
      <c r="H920" s="17">
        <v>0.25353370061355801</v>
      </c>
      <c r="I920" s="17">
        <v>0.16596526511088</v>
      </c>
      <c r="J920" s="17">
        <v>0.195094008521318</v>
      </c>
      <c r="K920" s="17">
        <v>0.28359924235135398</v>
      </c>
      <c r="L920" s="17">
        <v>0.327567918893517</v>
      </c>
      <c r="M920" s="17"/>
      <c r="N920" s="17">
        <v>0.27601106148723797</v>
      </c>
      <c r="O920" s="17">
        <v>0.29855006462500999</v>
      </c>
      <c r="P920" s="17">
        <v>0.226181367493759</v>
      </c>
      <c r="Q920" s="17">
        <v>0.20053066962685301</v>
      </c>
      <c r="R920" s="17">
        <v>0.26215492438340599</v>
      </c>
      <c r="S920" s="17"/>
      <c r="T920" s="17">
        <v>0.266303019549674</v>
      </c>
      <c r="U920" s="17">
        <v>0.248035624451027</v>
      </c>
      <c r="V920" s="17"/>
      <c r="W920" s="17">
        <v>0.28922999276685202</v>
      </c>
      <c r="X920" s="17">
        <v>0.23478373947053599</v>
      </c>
      <c r="Y920" s="17"/>
      <c r="Z920" s="17">
        <v>0.30504783964836202</v>
      </c>
      <c r="AA920" s="17">
        <v>0.304944429925676</v>
      </c>
      <c r="AB920" s="17">
        <v>0.22623577052744601</v>
      </c>
      <c r="AC920" s="17"/>
      <c r="AD920" s="17">
        <v>0.27367856243280198</v>
      </c>
      <c r="AE920" s="17">
        <v>0.21047150390739</v>
      </c>
      <c r="AF920" s="17"/>
      <c r="AG920" s="17">
        <v>0.25821606878138598</v>
      </c>
      <c r="AH920" s="17">
        <v>0.27516577708058798</v>
      </c>
      <c r="AI920" s="17">
        <v>0.24783920870683299</v>
      </c>
      <c r="AJ920" s="17"/>
      <c r="AK920" s="17">
        <v>0.273803478653799</v>
      </c>
      <c r="AL920" s="17">
        <v>0.28743028740329402</v>
      </c>
      <c r="AM920" s="17">
        <v>0.137157321647328</v>
      </c>
      <c r="AN920" s="17"/>
      <c r="AO920" s="17">
        <v>0.34253402870139199</v>
      </c>
      <c r="AP920" s="17">
        <v>0.29728526281287398</v>
      </c>
      <c r="AQ920" s="17">
        <v>0.19298942141729</v>
      </c>
      <c r="AR920" s="17"/>
      <c r="AS920" s="17">
        <v>0.27608266436981399</v>
      </c>
      <c r="AT920" s="17">
        <v>0.17697922703056199</v>
      </c>
      <c r="AU920" s="17">
        <v>0.17484191819793701</v>
      </c>
      <c r="AV920" s="17">
        <v>0.25170605085192799</v>
      </c>
      <c r="AW920" s="17">
        <v>0.19736216845393401</v>
      </c>
      <c r="AX920" s="17">
        <v>0.16611551384348899</v>
      </c>
      <c r="AY920" s="17">
        <v>0.32435196735550897</v>
      </c>
      <c r="AZ920" s="17">
        <v>0.36894243146001299</v>
      </c>
      <c r="BA920" s="17">
        <v>0.393122276658805</v>
      </c>
      <c r="BB920" s="17">
        <v>0.36063043662257299</v>
      </c>
      <c r="BC920" s="17">
        <v>0.29123816262572499</v>
      </c>
      <c r="BD920" s="17">
        <v>0.18534914347890299</v>
      </c>
      <c r="BE920" s="17">
        <v>0.43858854578678802</v>
      </c>
      <c r="BF920" s="17">
        <v>7.4902061414137702E-2</v>
      </c>
      <c r="BG920" s="17">
        <v>0.41009654967077602</v>
      </c>
    </row>
    <row r="921" spans="2:59" x14ac:dyDescent="0.35">
      <c r="B921" t="s">
        <v>329</v>
      </c>
      <c r="C921" s="17">
        <v>0.26458129850986201</v>
      </c>
      <c r="D921" s="17">
        <v>0.27284536932583098</v>
      </c>
      <c r="E921" s="17">
        <v>0.25797267099438798</v>
      </c>
      <c r="F921" s="17"/>
      <c r="G921" s="17">
        <v>0.253677047999321</v>
      </c>
      <c r="H921" s="17">
        <v>0.23914421974255101</v>
      </c>
      <c r="I921" s="17">
        <v>0.24683411028437199</v>
      </c>
      <c r="J921" s="17">
        <v>0.24922371415835301</v>
      </c>
      <c r="K921" s="17">
        <v>0.280904230614548</v>
      </c>
      <c r="L921" s="17">
        <v>0.28934534401065698</v>
      </c>
      <c r="M921" s="17"/>
      <c r="N921" s="17">
        <v>0.24380858302686101</v>
      </c>
      <c r="O921" s="17">
        <v>0.23312710478088</v>
      </c>
      <c r="P921" s="17">
        <v>0.28945364133967999</v>
      </c>
      <c r="Q921" s="17">
        <v>0.30056480186248702</v>
      </c>
      <c r="R921" s="17">
        <v>0.25105340672756499</v>
      </c>
      <c r="S921" s="17"/>
      <c r="T921" s="17">
        <v>0.249188546172664</v>
      </c>
      <c r="U921" s="17">
        <v>0.26845771291262799</v>
      </c>
      <c r="V921" s="17"/>
      <c r="W921" s="17">
        <v>0.23702456452854301</v>
      </c>
      <c r="X921" s="17">
        <v>0.27374668832899901</v>
      </c>
      <c r="Y921" s="17"/>
      <c r="Z921" s="17">
        <v>0.23844520288559001</v>
      </c>
      <c r="AA921" s="17">
        <v>0.28222179129283798</v>
      </c>
      <c r="AB921" s="17">
        <v>0.300094894416432</v>
      </c>
      <c r="AC921" s="17"/>
      <c r="AD921" s="17">
        <v>0.26357731589356298</v>
      </c>
      <c r="AE921" s="17">
        <v>0.26646600117143299</v>
      </c>
      <c r="AF921" s="17"/>
      <c r="AG921" s="17">
        <v>0.32626451104966397</v>
      </c>
      <c r="AH921" s="17">
        <v>0.30212804069072502</v>
      </c>
      <c r="AI921" s="17">
        <v>0.22435853320847099</v>
      </c>
      <c r="AJ921" s="17"/>
      <c r="AK921" s="17">
        <v>0.25663005987113602</v>
      </c>
      <c r="AL921" s="17">
        <v>0.27050627734245097</v>
      </c>
      <c r="AM921" s="17">
        <v>0.27898897520314597</v>
      </c>
      <c r="AN921" s="17"/>
      <c r="AO921" s="17">
        <v>0.242995064727725</v>
      </c>
      <c r="AP921" s="17">
        <v>0.27812655510742301</v>
      </c>
      <c r="AQ921" s="17">
        <v>0.265449117374017</v>
      </c>
      <c r="AR921" s="17"/>
      <c r="AS921" s="17">
        <v>0.223212495943718</v>
      </c>
      <c r="AT921" s="17">
        <v>0.288293305282595</v>
      </c>
      <c r="AU921" s="17">
        <v>0.23339303063056399</v>
      </c>
      <c r="AV921" s="17">
        <v>0.20751207469586999</v>
      </c>
      <c r="AW921" s="17">
        <v>0.31701436782061498</v>
      </c>
      <c r="AX921" s="17">
        <v>0.33368500734006201</v>
      </c>
      <c r="AY921" s="17">
        <v>0.27533585088502399</v>
      </c>
      <c r="AZ921" s="17">
        <v>0.24803856280161399</v>
      </c>
      <c r="BA921" s="17">
        <v>0.3259752160021</v>
      </c>
      <c r="BB921" s="17">
        <v>0.24093091783392001</v>
      </c>
      <c r="BC921" s="17">
        <v>0.23588892424546001</v>
      </c>
      <c r="BD921" s="17">
        <v>0.30606034456586301</v>
      </c>
      <c r="BE921" s="17">
        <v>3.6021572616012999E-2</v>
      </c>
      <c r="BF921" s="17">
        <v>0.26054007333047902</v>
      </c>
      <c r="BG921" s="17">
        <v>0.105395307654901</v>
      </c>
    </row>
    <row r="922" spans="2:59" x14ac:dyDescent="0.35">
      <c r="B922" t="s">
        <v>330</v>
      </c>
      <c r="C922" s="17">
        <v>0.27469072333287697</v>
      </c>
      <c r="D922" s="17">
        <v>0.24679017699387401</v>
      </c>
      <c r="E922" s="17">
        <v>0.29975414608572498</v>
      </c>
      <c r="F922" s="17"/>
      <c r="G922" s="17">
        <v>0.29482009681136001</v>
      </c>
      <c r="H922" s="17">
        <v>0.30027731256399998</v>
      </c>
      <c r="I922" s="17">
        <v>0.37289987231385202</v>
      </c>
      <c r="J922" s="17">
        <v>0.35773950500204799</v>
      </c>
      <c r="K922" s="17">
        <v>0.24510191558762801</v>
      </c>
      <c r="L922" s="17">
        <v>0.16543762521202701</v>
      </c>
      <c r="M922" s="17"/>
      <c r="N922" s="17">
        <v>0.27358795300655497</v>
      </c>
      <c r="O922" s="17">
        <v>0.26176276218280597</v>
      </c>
      <c r="P922" s="17">
        <v>0.25736560849420398</v>
      </c>
      <c r="Q922" s="17">
        <v>0.31118344589852698</v>
      </c>
      <c r="R922" s="17">
        <v>0.25509036013923803</v>
      </c>
      <c r="S922" s="17"/>
      <c r="T922" s="17">
        <v>0.22966309207206001</v>
      </c>
      <c r="U922" s="17">
        <v>0.286030200154061</v>
      </c>
      <c r="V922" s="17"/>
      <c r="W922" s="17">
        <v>0.26751293213382599</v>
      </c>
      <c r="X922" s="17">
        <v>0.28307652141496298</v>
      </c>
      <c r="Y922" s="17"/>
      <c r="Z922" s="17">
        <v>0.20125145797408001</v>
      </c>
      <c r="AA922" s="17">
        <v>0.279621905320313</v>
      </c>
      <c r="AB922" s="17">
        <v>0.32929121137801198</v>
      </c>
      <c r="AC922" s="17"/>
      <c r="AD922" s="17">
        <v>0.26748626112165202</v>
      </c>
      <c r="AE922" s="17">
        <v>0.28821512991547599</v>
      </c>
      <c r="AF922" s="17"/>
      <c r="AG922" s="17">
        <v>0.251784851312153</v>
      </c>
      <c r="AH922" s="17">
        <v>0.245744862529472</v>
      </c>
      <c r="AI922" s="17">
        <v>0.31225711689612701</v>
      </c>
      <c r="AJ922" s="17"/>
      <c r="AK922" s="17">
        <v>0.26142194210559999</v>
      </c>
      <c r="AL922" s="17">
        <v>0.24279615357808601</v>
      </c>
      <c r="AM922" s="17">
        <v>0.44135791841944999</v>
      </c>
      <c r="AN922" s="17"/>
      <c r="AO922" s="17">
        <v>0.26746130918427702</v>
      </c>
      <c r="AP922" s="17">
        <v>0.20653442566826899</v>
      </c>
      <c r="AQ922" s="17">
        <v>0.36264671190940401</v>
      </c>
      <c r="AR922" s="17"/>
      <c r="AS922" s="17">
        <v>0.23712870148749601</v>
      </c>
      <c r="AT922" s="17">
        <v>0.319863517268549</v>
      </c>
      <c r="AU922" s="17">
        <v>0.37223548114527799</v>
      </c>
      <c r="AV922" s="17">
        <v>0.26234348948335401</v>
      </c>
      <c r="AW922" s="17">
        <v>0.28717778327316101</v>
      </c>
      <c r="AX922" s="17">
        <v>0.26081916998857801</v>
      </c>
      <c r="AY922" s="17">
        <v>0.2275548154448</v>
      </c>
      <c r="AZ922" s="17">
        <v>0.24429128606584299</v>
      </c>
      <c r="BA922" s="17">
        <v>0.18516532669900199</v>
      </c>
      <c r="BB922" s="17">
        <v>0.18343341683834799</v>
      </c>
      <c r="BC922" s="17">
        <v>0.26778140901465902</v>
      </c>
      <c r="BD922" s="17">
        <v>0.33470211625339602</v>
      </c>
      <c r="BE922" s="17">
        <v>0.48706541044735302</v>
      </c>
      <c r="BF922" s="17">
        <v>0.54643672876212102</v>
      </c>
      <c r="BG922" s="17">
        <v>0.364462551203866</v>
      </c>
    </row>
    <row r="923" spans="2:59" x14ac:dyDescent="0.35">
      <c r="B923" t="s">
        <v>133</v>
      </c>
      <c r="C923" s="17">
        <v>0.11723741013736701</v>
      </c>
      <c r="D923" s="17">
        <v>8.4479910582569803E-2</v>
      </c>
      <c r="E923" s="17">
        <v>0.14823673019318401</v>
      </c>
      <c r="F923" s="17"/>
      <c r="G923" s="17">
        <v>0.17212793963748499</v>
      </c>
      <c r="H923" s="17">
        <v>0.12779791885664399</v>
      </c>
      <c r="I923" s="17">
        <v>0.146409349911644</v>
      </c>
      <c r="J923" s="17">
        <v>0.13259901631829499</v>
      </c>
      <c r="K923" s="17">
        <v>0.10133532803023999</v>
      </c>
      <c r="L923" s="17">
        <v>7.9642878296553699E-2</v>
      </c>
      <c r="M923" s="17"/>
      <c r="N923" s="17">
        <v>9.6693202940513007E-2</v>
      </c>
      <c r="O923" s="17">
        <v>0.126250405623725</v>
      </c>
      <c r="P923" s="17">
        <v>0.13615051392722199</v>
      </c>
      <c r="Q923" s="17">
        <v>0.107346953494214</v>
      </c>
      <c r="R923" s="17">
        <v>0.138271463472179</v>
      </c>
      <c r="S923" s="17"/>
      <c r="T923" s="17">
        <v>8.2007420601727402E-2</v>
      </c>
      <c r="U923" s="17">
        <v>0.12610951019157399</v>
      </c>
      <c r="V923" s="17"/>
      <c r="W923" s="17">
        <v>8.8521177825629696E-2</v>
      </c>
      <c r="X923" s="17">
        <v>0.12884835858094601</v>
      </c>
      <c r="Y923" s="17"/>
      <c r="Z923" s="17">
        <v>9.6770526981910299E-2</v>
      </c>
      <c r="AA923" s="17">
        <v>6.7241283516276104E-2</v>
      </c>
      <c r="AB923" s="17">
        <v>8.5483449616718707E-2</v>
      </c>
      <c r="AC923" s="17"/>
      <c r="AD923" s="17">
        <v>8.8571547075125295E-2</v>
      </c>
      <c r="AE923" s="17">
        <v>0.17104972474578201</v>
      </c>
      <c r="AF923" s="17"/>
      <c r="AG923" s="17">
        <v>8.3042435138587598E-2</v>
      </c>
      <c r="AH923" s="17">
        <v>0.11160570538657499</v>
      </c>
      <c r="AI923" s="17">
        <v>9.5232351591191797E-2</v>
      </c>
      <c r="AJ923" s="17"/>
      <c r="AK923" s="17">
        <v>9.2412144619979403E-2</v>
      </c>
      <c r="AL923" s="17">
        <v>0.107483590191896</v>
      </c>
      <c r="AM923" s="17">
        <v>8.4810371789988501E-2</v>
      </c>
      <c r="AN923" s="17"/>
      <c r="AO923" s="17">
        <v>3.3395609472819901E-2</v>
      </c>
      <c r="AP923" s="17">
        <v>0.125241370979013</v>
      </c>
      <c r="AQ923" s="17">
        <v>8.4048040241718594E-2</v>
      </c>
      <c r="AR923" s="17"/>
      <c r="AS923" s="17">
        <v>0.18509537778785901</v>
      </c>
      <c r="AT923" s="17">
        <v>0.12937700231187699</v>
      </c>
      <c r="AU923" s="17">
        <v>0.170889487775546</v>
      </c>
      <c r="AV923" s="17">
        <v>0.164254589242356</v>
      </c>
      <c r="AW923" s="17">
        <v>0.111311295692546</v>
      </c>
      <c r="AX923" s="17">
        <v>0.12741879446504301</v>
      </c>
      <c r="AY923" s="17">
        <v>0.130122132593219</v>
      </c>
      <c r="AZ923" s="17">
        <v>2.4821360863614701E-2</v>
      </c>
      <c r="BA923" s="17">
        <v>2.5976786412347401E-2</v>
      </c>
      <c r="BB923" s="17">
        <v>8.5454483053086006E-2</v>
      </c>
      <c r="BC923" s="17">
        <v>3.5627421646477003E-2</v>
      </c>
      <c r="BD923" s="17">
        <v>9.7315355883624E-2</v>
      </c>
      <c r="BE923" s="17">
        <v>0</v>
      </c>
      <c r="BF923" s="17">
        <v>7.3370668110223206E-2</v>
      </c>
      <c r="BG923" s="17">
        <v>0</v>
      </c>
    </row>
    <row r="924" spans="2:59" x14ac:dyDescent="0.35">
      <c r="B924" t="s">
        <v>331</v>
      </c>
      <c r="C924" s="17">
        <v>0.34349056801989503</v>
      </c>
      <c r="D924" s="17">
        <v>0.39588454309772497</v>
      </c>
      <c r="E924" s="17">
        <v>0.29403645272670298</v>
      </c>
      <c r="F924" s="17"/>
      <c r="G924" s="17">
        <v>0.27937491555183303</v>
      </c>
      <c r="H924" s="17">
        <v>0.33278054883680502</v>
      </c>
      <c r="I924" s="17">
        <v>0.23385666749013201</v>
      </c>
      <c r="J924" s="17">
        <v>0.26043776452130402</v>
      </c>
      <c r="K924" s="17">
        <v>0.37265852576758401</v>
      </c>
      <c r="L924" s="17">
        <v>0.465574152480762</v>
      </c>
      <c r="M924" s="17"/>
      <c r="N924" s="17">
        <v>0.38591026102607101</v>
      </c>
      <c r="O924" s="17">
        <v>0.378859727412589</v>
      </c>
      <c r="P924" s="17">
        <v>0.31703023623889298</v>
      </c>
      <c r="Q924" s="17">
        <v>0.28090479874477198</v>
      </c>
      <c r="R924" s="17">
        <v>0.35558476966101799</v>
      </c>
      <c r="S924" s="17"/>
      <c r="T924" s="17">
        <v>0.43914094115354901</v>
      </c>
      <c r="U924" s="17">
        <v>0.319402576741737</v>
      </c>
      <c r="V924" s="17"/>
      <c r="W924" s="17">
        <v>0.40694132551200202</v>
      </c>
      <c r="X924" s="17">
        <v>0.314328431675093</v>
      </c>
      <c r="Y924" s="17"/>
      <c r="Z924" s="17">
        <v>0.46353281215842002</v>
      </c>
      <c r="AA924" s="17">
        <v>0.37091501987057302</v>
      </c>
      <c r="AB924" s="17">
        <v>0.28513044458883702</v>
      </c>
      <c r="AC924" s="17"/>
      <c r="AD924" s="17">
        <v>0.38036487590965901</v>
      </c>
      <c r="AE924" s="17">
        <v>0.27426914416730802</v>
      </c>
      <c r="AF924" s="17"/>
      <c r="AG924" s="17">
        <v>0.33890820249959502</v>
      </c>
      <c r="AH924" s="17">
        <v>0.34052139139322801</v>
      </c>
      <c r="AI924" s="17">
        <v>0.36815199830421003</v>
      </c>
      <c r="AJ924" s="17"/>
      <c r="AK924" s="17">
        <v>0.389535853403285</v>
      </c>
      <c r="AL924" s="17">
        <v>0.37921397888756703</v>
      </c>
      <c r="AM924" s="17">
        <v>0.194842734587415</v>
      </c>
      <c r="AN924" s="17"/>
      <c r="AO924" s="17">
        <v>0.45614801661517801</v>
      </c>
      <c r="AP924" s="17">
        <v>0.39009764824529503</v>
      </c>
      <c r="AQ924" s="17">
        <v>0.28785613047485997</v>
      </c>
      <c r="AR924" s="17"/>
      <c r="AS924" s="17">
        <v>0.35456342478092601</v>
      </c>
      <c r="AT924" s="17">
        <v>0.26246617513697901</v>
      </c>
      <c r="AU924" s="17">
        <v>0.22348200044861199</v>
      </c>
      <c r="AV924" s="17">
        <v>0.36588984657842</v>
      </c>
      <c r="AW924" s="17">
        <v>0.28449655321367701</v>
      </c>
      <c r="AX924" s="17">
        <v>0.27807702820631702</v>
      </c>
      <c r="AY924" s="17">
        <v>0.36698720107695598</v>
      </c>
      <c r="AZ924" s="17">
        <v>0.48284879026892902</v>
      </c>
      <c r="BA924" s="17">
        <v>0.462882670886551</v>
      </c>
      <c r="BB924" s="17">
        <v>0.49018118227464602</v>
      </c>
      <c r="BC924" s="17">
        <v>0.46070224509340402</v>
      </c>
      <c r="BD924" s="17">
        <v>0.26192218329711697</v>
      </c>
      <c r="BE924" s="17">
        <v>0.47691301693663402</v>
      </c>
      <c r="BF924" s="17">
        <v>0.119652529797177</v>
      </c>
      <c r="BG924" s="17">
        <v>0.53014214114123304</v>
      </c>
    </row>
    <row r="925" spans="2:59" x14ac:dyDescent="0.35">
      <c r="B925" t="s">
        <v>332</v>
      </c>
      <c r="C925" s="17">
        <v>0.53927202184273904</v>
      </c>
      <c r="D925" s="17">
        <v>0.51963554631970499</v>
      </c>
      <c r="E925" s="17">
        <v>0.55772681708011296</v>
      </c>
      <c r="F925" s="17"/>
      <c r="G925" s="17">
        <v>0.54849714481068101</v>
      </c>
      <c r="H925" s="17">
        <v>0.53942153230655099</v>
      </c>
      <c r="I925" s="17">
        <v>0.61973398259822299</v>
      </c>
      <c r="J925" s="17">
        <v>0.60696321916040097</v>
      </c>
      <c r="K925" s="17">
        <v>0.52600614620217601</v>
      </c>
      <c r="L925" s="17">
        <v>0.45478296922268402</v>
      </c>
      <c r="M925" s="17"/>
      <c r="N925" s="17">
        <v>0.51739653603341595</v>
      </c>
      <c r="O925" s="17">
        <v>0.49488986696368598</v>
      </c>
      <c r="P925" s="17">
        <v>0.54681924983388397</v>
      </c>
      <c r="Q925" s="17">
        <v>0.611748247761014</v>
      </c>
      <c r="R925" s="17">
        <v>0.50614376686680296</v>
      </c>
      <c r="S925" s="17"/>
      <c r="T925" s="17">
        <v>0.47885163824472399</v>
      </c>
      <c r="U925" s="17">
        <v>0.55448791306668899</v>
      </c>
      <c r="V925" s="17"/>
      <c r="W925" s="17">
        <v>0.50453749666236902</v>
      </c>
      <c r="X925" s="17">
        <v>0.55682320974396204</v>
      </c>
      <c r="Y925" s="17"/>
      <c r="Z925" s="17">
        <v>0.43969666085967002</v>
      </c>
      <c r="AA925" s="17">
        <v>0.56184369661315103</v>
      </c>
      <c r="AB925" s="17">
        <v>0.62938610579444398</v>
      </c>
      <c r="AC925" s="17"/>
      <c r="AD925" s="17">
        <v>0.531063577015216</v>
      </c>
      <c r="AE925" s="17">
        <v>0.55468113108690897</v>
      </c>
      <c r="AF925" s="17"/>
      <c r="AG925" s="17">
        <v>0.57804936236181703</v>
      </c>
      <c r="AH925" s="17">
        <v>0.54787290322019699</v>
      </c>
      <c r="AI925" s="17">
        <v>0.536615650104598</v>
      </c>
      <c r="AJ925" s="17"/>
      <c r="AK925" s="17">
        <v>0.51805200197673495</v>
      </c>
      <c r="AL925" s="17">
        <v>0.51330243092053796</v>
      </c>
      <c r="AM925" s="17">
        <v>0.72034689362259596</v>
      </c>
      <c r="AN925" s="17"/>
      <c r="AO925" s="17">
        <v>0.51045637391200205</v>
      </c>
      <c r="AP925" s="17">
        <v>0.48466098077569097</v>
      </c>
      <c r="AQ925" s="17">
        <v>0.628095829283421</v>
      </c>
      <c r="AR925" s="17"/>
      <c r="AS925" s="17">
        <v>0.46034119743121399</v>
      </c>
      <c r="AT925" s="17">
        <v>0.60815682255114401</v>
      </c>
      <c r="AU925" s="17">
        <v>0.60562851177584198</v>
      </c>
      <c r="AV925" s="17">
        <v>0.46985556417922397</v>
      </c>
      <c r="AW925" s="17">
        <v>0.604192151093776</v>
      </c>
      <c r="AX925" s="17">
        <v>0.59450417732864003</v>
      </c>
      <c r="AY925" s="17">
        <v>0.50289066632982404</v>
      </c>
      <c r="AZ925" s="17">
        <v>0.49232984886745701</v>
      </c>
      <c r="BA925" s="17">
        <v>0.51114054270110199</v>
      </c>
      <c r="BB925" s="17">
        <v>0.42436433467226797</v>
      </c>
      <c r="BC925" s="17">
        <v>0.50367033326012001</v>
      </c>
      <c r="BD925" s="17">
        <v>0.64076246081925903</v>
      </c>
      <c r="BE925" s="17">
        <v>0.52308698306336598</v>
      </c>
      <c r="BF925" s="17">
        <v>0.80697680209260003</v>
      </c>
      <c r="BG925" s="17">
        <v>0.46985785885876702</v>
      </c>
    </row>
    <row r="926" spans="2:59" x14ac:dyDescent="0.35">
      <c r="B926" t="s">
        <v>120</v>
      </c>
      <c r="C926" s="17">
        <v>-0.19578145382284501</v>
      </c>
      <c r="D926" s="17">
        <v>-0.12375100322198</v>
      </c>
      <c r="E926" s="17">
        <v>-0.26369036435340998</v>
      </c>
      <c r="F926" s="17"/>
      <c r="G926" s="17">
        <v>-0.26912222925884799</v>
      </c>
      <c r="H926" s="17">
        <v>-0.20664098346974599</v>
      </c>
      <c r="I926" s="17">
        <v>-0.38587731510809098</v>
      </c>
      <c r="J926" s="17">
        <v>-0.34652545463909701</v>
      </c>
      <c r="K926" s="17">
        <v>-0.15334762043459199</v>
      </c>
      <c r="L926" s="17">
        <v>1.07911832580779E-2</v>
      </c>
      <c r="M926" s="17"/>
      <c r="N926" s="17">
        <v>-0.131486275007344</v>
      </c>
      <c r="O926" s="17">
        <v>-0.11603013955109601</v>
      </c>
      <c r="P926" s="17">
        <v>-0.22978901359499099</v>
      </c>
      <c r="Q926" s="17">
        <v>-0.33084344901624202</v>
      </c>
      <c r="R926" s="17">
        <v>-0.150558997205785</v>
      </c>
      <c r="S926" s="17"/>
      <c r="T926" s="17">
        <v>-3.9710697091175501E-2</v>
      </c>
      <c r="U926" s="17">
        <v>-0.23508533632495199</v>
      </c>
      <c r="V926" s="17"/>
      <c r="W926" s="17">
        <v>-9.75961711503672E-2</v>
      </c>
      <c r="X926" s="17">
        <v>-0.24249477806886899</v>
      </c>
      <c r="Y926" s="17"/>
      <c r="Z926" s="17">
        <v>2.38361512987505E-2</v>
      </c>
      <c r="AA926" s="17">
        <v>-0.19092867674257899</v>
      </c>
      <c r="AB926" s="17">
        <v>-0.34425566120560602</v>
      </c>
      <c r="AC926" s="17"/>
      <c r="AD926" s="17">
        <v>-0.150698701105557</v>
      </c>
      <c r="AE926" s="17">
        <v>-0.28041198691960101</v>
      </c>
      <c r="AF926" s="17"/>
      <c r="AG926" s="17">
        <v>-0.23914115986222301</v>
      </c>
      <c r="AH926" s="17">
        <v>-0.20735151182696901</v>
      </c>
      <c r="AI926" s="17">
        <v>-0.168463651800388</v>
      </c>
      <c r="AJ926" s="17"/>
      <c r="AK926" s="17">
        <v>-0.12851614857345001</v>
      </c>
      <c r="AL926" s="17">
        <v>-0.13408845203297101</v>
      </c>
      <c r="AM926" s="17">
        <v>-0.525504159035181</v>
      </c>
      <c r="AN926" s="17"/>
      <c r="AO926" s="17">
        <v>-5.4308357296824997E-2</v>
      </c>
      <c r="AP926" s="17">
        <v>-9.4563332530396296E-2</v>
      </c>
      <c r="AQ926" s="17">
        <v>-0.34023969880856098</v>
      </c>
      <c r="AR926" s="17"/>
      <c r="AS926" s="17">
        <v>-0.105777772650288</v>
      </c>
      <c r="AT926" s="17">
        <v>-0.345690647414165</v>
      </c>
      <c r="AU926" s="17">
        <v>-0.38214651132722999</v>
      </c>
      <c r="AV926" s="17">
        <v>-0.103965717600804</v>
      </c>
      <c r="AW926" s="17">
        <v>-0.31969559788009899</v>
      </c>
      <c r="AX926" s="17">
        <v>-0.316427149122323</v>
      </c>
      <c r="AY926" s="17">
        <v>-0.13590346525286801</v>
      </c>
      <c r="AZ926" s="17">
        <v>-9.4810585985280506E-3</v>
      </c>
      <c r="BA926" s="17">
        <v>-4.8257871814550997E-2</v>
      </c>
      <c r="BB926" s="17">
        <v>6.5816847602377798E-2</v>
      </c>
      <c r="BC926" s="17">
        <v>-4.2968088166715997E-2</v>
      </c>
      <c r="BD926" s="17">
        <v>-0.378840277522142</v>
      </c>
      <c r="BE926" s="17">
        <v>-4.6173966126732101E-2</v>
      </c>
      <c r="BF926" s="17">
        <v>-0.68732427229542403</v>
      </c>
      <c r="BG926" s="17">
        <v>6.0284282282466198E-2</v>
      </c>
    </row>
    <row r="927" spans="2:59" x14ac:dyDescent="0.3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row>
    <row r="928" spans="2:59" x14ac:dyDescent="0.35">
      <c r="B928" s="6" t="s">
        <v>421</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row>
    <row r="929" spans="2:59" x14ac:dyDescent="0.35">
      <c r="B929" s="24" t="s">
        <v>86</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row>
    <row r="930" spans="2:59" x14ac:dyDescent="0.35">
      <c r="B930" t="s">
        <v>326</v>
      </c>
      <c r="C930" s="17">
        <v>0.19071464046742001</v>
      </c>
      <c r="D930" s="17">
        <v>0.243631671407051</v>
      </c>
      <c r="E930" s="17">
        <v>0.14014384018380199</v>
      </c>
      <c r="F930" s="17"/>
      <c r="G930" s="17">
        <v>0.113341212712471</v>
      </c>
      <c r="H930" s="17">
        <v>0.164434304750953</v>
      </c>
      <c r="I930" s="17">
        <v>0.18617575496776201</v>
      </c>
      <c r="J930" s="17">
        <v>0.14921350734009001</v>
      </c>
      <c r="K930" s="17">
        <v>0.212771989665128</v>
      </c>
      <c r="L930" s="17">
        <v>0.24296189764715001</v>
      </c>
      <c r="M930" s="17"/>
      <c r="N930" s="17">
        <v>0.20353509739329101</v>
      </c>
      <c r="O930" s="17">
        <v>0.20200404794750099</v>
      </c>
      <c r="P930" s="17">
        <v>0.21281426020814101</v>
      </c>
      <c r="Q930" s="17">
        <v>0.174872118106598</v>
      </c>
      <c r="R930" s="17">
        <v>0.13175286603458999</v>
      </c>
      <c r="S930" s="17"/>
      <c r="T930" s="17">
        <v>0.231897766394911</v>
      </c>
      <c r="U930" s="17">
        <v>0.180343339805973</v>
      </c>
      <c r="V930" s="17"/>
      <c r="W930" s="17">
        <v>0.20444775977070401</v>
      </c>
      <c r="X930" s="17">
        <v>0.187977969532303</v>
      </c>
      <c r="Y930" s="17"/>
      <c r="Z930" s="17">
        <v>0.27954291288503902</v>
      </c>
      <c r="AA930" s="17">
        <v>0.185342959922175</v>
      </c>
      <c r="AB930" s="17">
        <v>0.13474997638891401</v>
      </c>
      <c r="AC930" s="17"/>
      <c r="AD930" s="17">
        <v>0.23517986742630501</v>
      </c>
      <c r="AE930" s="17">
        <v>0.10724334302032</v>
      </c>
      <c r="AF930" s="17"/>
      <c r="AG930" s="17">
        <v>0.14260164376710399</v>
      </c>
      <c r="AH930" s="17">
        <v>0.13533012444449999</v>
      </c>
      <c r="AI930" s="17">
        <v>0.26283910855443998</v>
      </c>
      <c r="AJ930" s="17"/>
      <c r="AK930" s="17">
        <v>0.27067733448307901</v>
      </c>
      <c r="AL930" s="17">
        <v>0.16481570264707501</v>
      </c>
      <c r="AM930" s="17">
        <v>0.135504238914227</v>
      </c>
      <c r="AN930" s="17"/>
      <c r="AO930" s="17">
        <v>0.41387412470020801</v>
      </c>
      <c r="AP930" s="17">
        <v>0.184803248014178</v>
      </c>
      <c r="AQ930" s="17">
        <v>0.17644865285856601</v>
      </c>
      <c r="AR930" s="17"/>
      <c r="AS930" s="17">
        <v>0.207818462743703</v>
      </c>
      <c r="AT930" s="17">
        <v>0.120270101939813</v>
      </c>
      <c r="AU930" s="17">
        <v>0.161549506466243</v>
      </c>
      <c r="AV930" s="17">
        <v>0.21488912968781601</v>
      </c>
      <c r="AW930" s="17">
        <v>0.11921561242258499</v>
      </c>
      <c r="AX930" s="17">
        <v>0.258049848532098</v>
      </c>
      <c r="AY930" s="17">
        <v>0.21622323467784901</v>
      </c>
      <c r="AZ930" s="17">
        <v>0.22707075855880199</v>
      </c>
      <c r="BA930" s="17">
        <v>0.106095107321278</v>
      </c>
      <c r="BB930" s="17">
        <v>0.193780651014584</v>
      </c>
      <c r="BC930" s="17">
        <v>0.32899186275390102</v>
      </c>
      <c r="BD930" s="17">
        <v>0.15408443071772501</v>
      </c>
      <c r="BE930" s="17">
        <v>0.123963610822306</v>
      </c>
      <c r="BF930" s="17">
        <v>0.25216509079424299</v>
      </c>
      <c r="BG930" s="17">
        <v>0.32183917312973598</v>
      </c>
    </row>
    <row r="931" spans="2:59" x14ac:dyDescent="0.35">
      <c r="B931" t="s">
        <v>327</v>
      </c>
      <c r="C931" s="17">
        <v>0.28196495803982502</v>
      </c>
      <c r="D931" s="17">
        <v>0.28042005871669801</v>
      </c>
      <c r="E931" s="17">
        <v>0.28250588591271197</v>
      </c>
      <c r="F931" s="17"/>
      <c r="G931" s="17">
        <v>0.25540329935558997</v>
      </c>
      <c r="H931" s="17">
        <v>0.27382661769690197</v>
      </c>
      <c r="I931" s="17">
        <v>0.25486519603036401</v>
      </c>
      <c r="J931" s="17">
        <v>0.28993792960727999</v>
      </c>
      <c r="K931" s="17">
        <v>0.31601641034424399</v>
      </c>
      <c r="L931" s="17">
        <v>0.28168608929065098</v>
      </c>
      <c r="M931" s="17"/>
      <c r="N931" s="17">
        <v>0.27904388889975701</v>
      </c>
      <c r="O931" s="17">
        <v>0.28334015944796898</v>
      </c>
      <c r="P931" s="17">
        <v>0.23586524940166601</v>
      </c>
      <c r="Q931" s="17">
        <v>0.307888449201078</v>
      </c>
      <c r="R931" s="17">
        <v>0.31608383694243503</v>
      </c>
      <c r="S931" s="17"/>
      <c r="T931" s="17">
        <v>0.269834297742088</v>
      </c>
      <c r="U931" s="17">
        <v>0.285019867601358</v>
      </c>
      <c r="V931" s="17"/>
      <c r="W931" s="17">
        <v>0.28867001903037798</v>
      </c>
      <c r="X931" s="17">
        <v>0.28460523095194701</v>
      </c>
      <c r="Y931" s="17"/>
      <c r="Z931" s="17">
        <v>0.30902732777646602</v>
      </c>
      <c r="AA931" s="17">
        <v>0.31389603602037303</v>
      </c>
      <c r="AB931" s="17">
        <v>0.26280682417213702</v>
      </c>
      <c r="AC931" s="17"/>
      <c r="AD931" s="17">
        <v>0.29231135626665999</v>
      </c>
      <c r="AE931" s="17">
        <v>0.26254242625567897</v>
      </c>
      <c r="AF931" s="17"/>
      <c r="AG931" s="17">
        <v>0.26819263013191802</v>
      </c>
      <c r="AH931" s="17">
        <v>0.30290828700010097</v>
      </c>
      <c r="AI931" s="17">
        <v>0.279367142733288</v>
      </c>
      <c r="AJ931" s="17"/>
      <c r="AK931" s="17">
        <v>0.271107883087226</v>
      </c>
      <c r="AL931" s="17">
        <v>0.334640026699979</v>
      </c>
      <c r="AM931" s="17">
        <v>0.152211353615718</v>
      </c>
      <c r="AN931" s="17"/>
      <c r="AO931" s="17">
        <v>0.208147128604904</v>
      </c>
      <c r="AP931" s="17">
        <v>0.324320996639546</v>
      </c>
      <c r="AQ931" s="17">
        <v>0.249789820514558</v>
      </c>
      <c r="AR931" s="17"/>
      <c r="AS931" s="17">
        <v>0.26804270221908699</v>
      </c>
      <c r="AT931" s="17">
        <v>0.29897952038761999</v>
      </c>
      <c r="AU931" s="17">
        <v>0.29597368737483898</v>
      </c>
      <c r="AV931" s="17">
        <v>0.29376125969317102</v>
      </c>
      <c r="AW931" s="17">
        <v>0.295698482943479</v>
      </c>
      <c r="AX931" s="17">
        <v>0.24798827307708499</v>
      </c>
      <c r="AY931" s="17">
        <v>0.34502859326997798</v>
      </c>
      <c r="AZ931" s="17">
        <v>0.324040562011779</v>
      </c>
      <c r="BA931" s="17">
        <v>0.25798285744330002</v>
      </c>
      <c r="BB931" s="17">
        <v>0.31533254704646901</v>
      </c>
      <c r="BC931" s="17">
        <v>0.29041510716394803</v>
      </c>
      <c r="BD931" s="17">
        <v>0.24055765884951699</v>
      </c>
      <c r="BE931" s="17">
        <v>0.18592542377389201</v>
      </c>
      <c r="BF931" s="17">
        <v>0.1530206030314</v>
      </c>
      <c r="BG931" s="17">
        <v>0.208199723668409</v>
      </c>
    </row>
    <row r="932" spans="2:59" x14ac:dyDescent="0.35">
      <c r="B932" t="s">
        <v>329</v>
      </c>
      <c r="C932" s="17">
        <v>0.213396712001722</v>
      </c>
      <c r="D932" s="17">
        <v>0.216150360741446</v>
      </c>
      <c r="E932" s="17">
        <v>0.211710624870942</v>
      </c>
      <c r="F932" s="17"/>
      <c r="G932" s="17">
        <v>0.20234052224402699</v>
      </c>
      <c r="H932" s="17">
        <v>0.268880303305783</v>
      </c>
      <c r="I932" s="17">
        <v>0.164336072872622</v>
      </c>
      <c r="J932" s="17">
        <v>0.20802389765715701</v>
      </c>
      <c r="K932" s="17">
        <v>0.19024515719417101</v>
      </c>
      <c r="L932" s="17">
        <v>0.236102820464653</v>
      </c>
      <c r="M932" s="17"/>
      <c r="N932" s="17">
        <v>0.22865801246557399</v>
      </c>
      <c r="O932" s="17">
        <v>0.203758181472695</v>
      </c>
      <c r="P932" s="17">
        <v>0.215741704624308</v>
      </c>
      <c r="Q932" s="17">
        <v>0.20482629469021399</v>
      </c>
      <c r="R932" s="17">
        <v>0.20682804770426599</v>
      </c>
      <c r="S932" s="17"/>
      <c r="T932" s="17">
        <v>0.225524655916196</v>
      </c>
      <c r="U932" s="17">
        <v>0.21034248651714799</v>
      </c>
      <c r="V932" s="17"/>
      <c r="W932" s="17">
        <v>0.23715114807992399</v>
      </c>
      <c r="X932" s="17">
        <v>0.205315612037305</v>
      </c>
      <c r="Y932" s="17"/>
      <c r="Z932" s="17">
        <v>0.174218926463134</v>
      </c>
      <c r="AA932" s="17">
        <v>0.180732764213928</v>
      </c>
      <c r="AB932" s="17">
        <v>0.28667856758785998</v>
      </c>
      <c r="AC932" s="17"/>
      <c r="AD932" s="17">
        <v>0.20496713096059499</v>
      </c>
      <c r="AE932" s="17">
        <v>0.22922094398166901</v>
      </c>
      <c r="AF932" s="17"/>
      <c r="AG932" s="17">
        <v>0.26415224876064203</v>
      </c>
      <c r="AH932" s="17">
        <v>0.27825339081148498</v>
      </c>
      <c r="AI932" s="17">
        <v>0.156234486002154</v>
      </c>
      <c r="AJ932" s="17"/>
      <c r="AK932" s="17">
        <v>0.21412453248226601</v>
      </c>
      <c r="AL932" s="17">
        <v>0.22160214095557501</v>
      </c>
      <c r="AM932" s="17">
        <v>0.23250164538575199</v>
      </c>
      <c r="AN932" s="17"/>
      <c r="AO932" s="17">
        <v>0.119810002550225</v>
      </c>
      <c r="AP932" s="17">
        <v>0.22404005114122799</v>
      </c>
      <c r="AQ932" s="17">
        <v>0.22806689606768499</v>
      </c>
      <c r="AR932" s="17"/>
      <c r="AS932" s="17">
        <v>0.175036940498698</v>
      </c>
      <c r="AT932" s="17">
        <v>0.18182780506486601</v>
      </c>
      <c r="AU932" s="17">
        <v>0.21700297006741301</v>
      </c>
      <c r="AV932" s="17">
        <v>0.20168920219111799</v>
      </c>
      <c r="AW932" s="17">
        <v>0.23366143843325901</v>
      </c>
      <c r="AX932" s="17">
        <v>0.177527537446314</v>
      </c>
      <c r="AY932" s="17">
        <v>0.24308855659513801</v>
      </c>
      <c r="AZ932" s="17">
        <v>0.14764328969474</v>
      </c>
      <c r="BA932" s="17">
        <v>0.40446913690133901</v>
      </c>
      <c r="BB932" s="17">
        <v>0.22837850249449701</v>
      </c>
      <c r="BC932" s="17">
        <v>0.16625802614183399</v>
      </c>
      <c r="BD932" s="17">
        <v>0.274551824859539</v>
      </c>
      <c r="BE932" s="17">
        <v>7.8873913914655994E-2</v>
      </c>
      <c r="BF932" s="17">
        <v>0.24189496506656</v>
      </c>
      <c r="BG932" s="17">
        <v>0.189528116571102</v>
      </c>
    </row>
    <row r="933" spans="2:59" x14ac:dyDescent="0.35">
      <c r="B933" t="s">
        <v>330</v>
      </c>
      <c r="C933" s="17">
        <v>0.21415159613835799</v>
      </c>
      <c r="D933" s="17">
        <v>0.20026976576201599</v>
      </c>
      <c r="E933" s="17">
        <v>0.227965942874327</v>
      </c>
      <c r="F933" s="17"/>
      <c r="G933" s="17">
        <v>0.24413127492323899</v>
      </c>
      <c r="H933" s="17">
        <v>0.21474394614939499</v>
      </c>
      <c r="I933" s="17">
        <v>0.28609948074024999</v>
      </c>
      <c r="J933" s="17">
        <v>0.25078019085786901</v>
      </c>
      <c r="K933" s="17">
        <v>0.202406384260129</v>
      </c>
      <c r="L933" s="17">
        <v>0.14824867148637599</v>
      </c>
      <c r="M933" s="17"/>
      <c r="N933" s="17">
        <v>0.22171953575766401</v>
      </c>
      <c r="O933" s="17">
        <v>0.211187002391099</v>
      </c>
      <c r="P933" s="17">
        <v>0.20620657460925201</v>
      </c>
      <c r="Q933" s="17">
        <v>0.21407051015436099</v>
      </c>
      <c r="R933" s="17">
        <v>0.21544108455561201</v>
      </c>
      <c r="S933" s="17"/>
      <c r="T933" s="17">
        <v>0.21109013395089199</v>
      </c>
      <c r="U933" s="17">
        <v>0.214922575613442</v>
      </c>
      <c r="V933" s="17"/>
      <c r="W933" s="17">
        <v>0.19940746722889499</v>
      </c>
      <c r="X933" s="17">
        <v>0.216901162071447</v>
      </c>
      <c r="Y933" s="17"/>
      <c r="Z933" s="17">
        <v>0.141321827729009</v>
      </c>
      <c r="AA933" s="17">
        <v>0.21728848498789299</v>
      </c>
      <c r="AB933" s="17">
        <v>0.25940150679715701</v>
      </c>
      <c r="AC933" s="17"/>
      <c r="AD933" s="17">
        <v>0.188819321800305</v>
      </c>
      <c r="AE933" s="17">
        <v>0.26170601002313099</v>
      </c>
      <c r="AF933" s="17"/>
      <c r="AG933" s="17">
        <v>0.26148926439128201</v>
      </c>
      <c r="AH933" s="17">
        <v>0.17951407087315799</v>
      </c>
      <c r="AI933" s="17">
        <v>0.229986149990558</v>
      </c>
      <c r="AJ933" s="17"/>
      <c r="AK933" s="17">
        <v>0.153168208792621</v>
      </c>
      <c r="AL933" s="17">
        <v>0.20296820764585799</v>
      </c>
      <c r="AM933" s="17">
        <v>0.383204349756401</v>
      </c>
      <c r="AN933" s="17"/>
      <c r="AO933" s="17">
        <v>0.17628494643745099</v>
      </c>
      <c r="AP933" s="17">
        <v>0.16601744359864801</v>
      </c>
      <c r="AQ933" s="17">
        <v>0.27188093225828702</v>
      </c>
      <c r="AR933" s="17"/>
      <c r="AS933" s="17">
        <v>0.15647403864053799</v>
      </c>
      <c r="AT933" s="17">
        <v>0.21118720437702099</v>
      </c>
      <c r="AU933" s="17">
        <v>0.27718384137331997</v>
      </c>
      <c r="AV933" s="17">
        <v>0.155311188197269</v>
      </c>
      <c r="AW933" s="17">
        <v>0.289240129744055</v>
      </c>
      <c r="AX933" s="17">
        <v>0.219713793777499</v>
      </c>
      <c r="AY933" s="17">
        <v>0.12373424729928501</v>
      </c>
      <c r="AZ933" s="17">
        <v>0.231588370071589</v>
      </c>
      <c r="BA933" s="17">
        <v>0.13886347604747801</v>
      </c>
      <c r="BB933" s="17">
        <v>0.20653645141282601</v>
      </c>
      <c r="BC933" s="17">
        <v>0.20339102164477499</v>
      </c>
      <c r="BD933" s="17">
        <v>0.29491148675315099</v>
      </c>
      <c r="BE933" s="17">
        <v>0.541313795628663</v>
      </c>
      <c r="BF933" s="17">
        <v>0.27954867299757402</v>
      </c>
      <c r="BG933" s="17">
        <v>0.280432986630753</v>
      </c>
    </row>
    <row r="934" spans="2:59" x14ac:dyDescent="0.35">
      <c r="B934" t="s">
        <v>133</v>
      </c>
      <c r="C934" s="17">
        <v>9.9772093352674604E-2</v>
      </c>
      <c r="D934" s="17">
        <v>5.9528143372788202E-2</v>
      </c>
      <c r="E934" s="17">
        <v>0.137673706158217</v>
      </c>
      <c r="F934" s="17"/>
      <c r="G934" s="17">
        <v>0.18478369076467299</v>
      </c>
      <c r="H934" s="17">
        <v>7.8114828096966904E-2</v>
      </c>
      <c r="I934" s="17">
        <v>0.108523495389</v>
      </c>
      <c r="J934" s="17">
        <v>0.102044474537604</v>
      </c>
      <c r="K934" s="17">
        <v>7.8560058536328997E-2</v>
      </c>
      <c r="L934" s="17">
        <v>9.1000521111169894E-2</v>
      </c>
      <c r="M934" s="17"/>
      <c r="N934" s="17">
        <v>6.7043465483713996E-2</v>
      </c>
      <c r="O934" s="17">
        <v>9.9710608740735507E-2</v>
      </c>
      <c r="P934" s="17">
        <v>0.129372211156634</v>
      </c>
      <c r="Q934" s="17">
        <v>9.8342627847748706E-2</v>
      </c>
      <c r="R934" s="17">
        <v>0.12989416476309801</v>
      </c>
      <c r="S934" s="17"/>
      <c r="T934" s="17">
        <v>6.1653145995912297E-2</v>
      </c>
      <c r="U934" s="17">
        <v>0.109371730462079</v>
      </c>
      <c r="V934" s="17"/>
      <c r="W934" s="17">
        <v>7.0323605890098895E-2</v>
      </c>
      <c r="X934" s="17">
        <v>0.10520002540699799</v>
      </c>
      <c r="Y934" s="17"/>
      <c r="Z934" s="17">
        <v>9.5889005146351805E-2</v>
      </c>
      <c r="AA934" s="17">
        <v>0.102739754855631</v>
      </c>
      <c r="AB934" s="17">
        <v>5.6363125053932199E-2</v>
      </c>
      <c r="AC934" s="17"/>
      <c r="AD934" s="17">
        <v>7.87223235461353E-2</v>
      </c>
      <c r="AE934" s="17">
        <v>0.13928727671920199</v>
      </c>
      <c r="AF934" s="17"/>
      <c r="AG934" s="17">
        <v>6.3564212949054205E-2</v>
      </c>
      <c r="AH934" s="17">
        <v>0.103994126870756</v>
      </c>
      <c r="AI934" s="17">
        <v>7.1573112719560197E-2</v>
      </c>
      <c r="AJ934" s="17"/>
      <c r="AK934" s="17">
        <v>9.0922041154808203E-2</v>
      </c>
      <c r="AL934" s="17">
        <v>7.5973922051512294E-2</v>
      </c>
      <c r="AM934" s="17">
        <v>9.6578412327901902E-2</v>
      </c>
      <c r="AN934" s="17"/>
      <c r="AO934" s="17">
        <v>8.1883797707212297E-2</v>
      </c>
      <c r="AP934" s="17">
        <v>0.10081826060640001</v>
      </c>
      <c r="AQ934" s="17">
        <v>7.3813698300904604E-2</v>
      </c>
      <c r="AR934" s="17"/>
      <c r="AS934" s="17">
        <v>0.19262785589797399</v>
      </c>
      <c r="AT934" s="17">
        <v>0.18773536823068099</v>
      </c>
      <c r="AU934" s="17">
        <v>4.8289994718184799E-2</v>
      </c>
      <c r="AV934" s="17">
        <v>0.13434922023062501</v>
      </c>
      <c r="AW934" s="17">
        <v>6.2184336456622899E-2</v>
      </c>
      <c r="AX934" s="17">
        <v>9.6720547167003304E-2</v>
      </c>
      <c r="AY934" s="17">
        <v>7.19253681577499E-2</v>
      </c>
      <c r="AZ934" s="17">
        <v>6.9657019663090597E-2</v>
      </c>
      <c r="BA934" s="17">
        <v>9.2589422286604897E-2</v>
      </c>
      <c r="BB934" s="17">
        <v>5.5971848031623597E-2</v>
      </c>
      <c r="BC934" s="17">
        <v>1.0943982295542E-2</v>
      </c>
      <c r="BD934" s="17">
        <v>3.5894598820066903E-2</v>
      </c>
      <c r="BE934" s="17">
        <v>6.9923255860482897E-2</v>
      </c>
      <c r="BF934" s="17">
        <v>7.3370668110223206E-2</v>
      </c>
      <c r="BG934" s="17">
        <v>0</v>
      </c>
    </row>
    <row r="935" spans="2:59" x14ac:dyDescent="0.35">
      <c r="B935" t="s">
        <v>331</v>
      </c>
      <c r="C935" s="17">
        <v>0.472679598507245</v>
      </c>
      <c r="D935" s="17">
        <v>0.52405173012374895</v>
      </c>
      <c r="E935" s="17">
        <v>0.42264972609651402</v>
      </c>
      <c r="F935" s="17"/>
      <c r="G935" s="17">
        <v>0.36874451206806103</v>
      </c>
      <c r="H935" s="17">
        <v>0.43826092244785497</v>
      </c>
      <c r="I935" s="17">
        <v>0.44104095099812701</v>
      </c>
      <c r="J935" s="17">
        <v>0.43915143694737002</v>
      </c>
      <c r="K935" s="17">
        <v>0.528788400009371</v>
      </c>
      <c r="L935" s="17">
        <v>0.52464798693780101</v>
      </c>
      <c r="M935" s="17"/>
      <c r="N935" s="17">
        <v>0.48257898629304802</v>
      </c>
      <c r="O935" s="17">
        <v>0.48534420739547102</v>
      </c>
      <c r="P935" s="17">
        <v>0.44867950960980701</v>
      </c>
      <c r="Q935" s="17">
        <v>0.48276056730767603</v>
      </c>
      <c r="R935" s="17">
        <v>0.44783670297702499</v>
      </c>
      <c r="S935" s="17"/>
      <c r="T935" s="17">
        <v>0.501732064137</v>
      </c>
      <c r="U935" s="17">
        <v>0.465363207407331</v>
      </c>
      <c r="V935" s="17"/>
      <c r="W935" s="17">
        <v>0.49311777880108199</v>
      </c>
      <c r="X935" s="17">
        <v>0.47258320048425101</v>
      </c>
      <c r="Y935" s="17"/>
      <c r="Z935" s="17">
        <v>0.58857024066150498</v>
      </c>
      <c r="AA935" s="17">
        <v>0.499238995942548</v>
      </c>
      <c r="AB935" s="17">
        <v>0.39755680056105003</v>
      </c>
      <c r="AC935" s="17"/>
      <c r="AD935" s="17">
        <v>0.52749122369296497</v>
      </c>
      <c r="AE935" s="17">
        <v>0.36978576927599899</v>
      </c>
      <c r="AF935" s="17"/>
      <c r="AG935" s="17">
        <v>0.41079427389902201</v>
      </c>
      <c r="AH935" s="17">
        <v>0.43823841144460102</v>
      </c>
      <c r="AI935" s="17">
        <v>0.54220625128772804</v>
      </c>
      <c r="AJ935" s="17"/>
      <c r="AK935" s="17">
        <v>0.54178521757030496</v>
      </c>
      <c r="AL935" s="17">
        <v>0.49945572934705401</v>
      </c>
      <c r="AM935" s="17">
        <v>0.287715592529945</v>
      </c>
      <c r="AN935" s="17"/>
      <c r="AO935" s="17">
        <v>0.62202125330511204</v>
      </c>
      <c r="AP935" s="17">
        <v>0.50912424465372397</v>
      </c>
      <c r="AQ935" s="17">
        <v>0.42623847337312398</v>
      </c>
      <c r="AR935" s="17"/>
      <c r="AS935" s="17">
        <v>0.47586116496279002</v>
      </c>
      <c r="AT935" s="17">
        <v>0.41924962232743301</v>
      </c>
      <c r="AU935" s="17">
        <v>0.45752319384108198</v>
      </c>
      <c r="AV935" s="17">
        <v>0.50865038938098694</v>
      </c>
      <c r="AW935" s="17">
        <v>0.414914095366063</v>
      </c>
      <c r="AX935" s="17">
        <v>0.50603812160918304</v>
      </c>
      <c r="AY935" s="17">
        <v>0.56125182794782702</v>
      </c>
      <c r="AZ935" s="17">
        <v>0.55111132057057999</v>
      </c>
      <c r="BA935" s="17">
        <v>0.36407796476457799</v>
      </c>
      <c r="BB935" s="17">
        <v>0.50911319806105304</v>
      </c>
      <c r="BC935" s="17">
        <v>0.61940696991784905</v>
      </c>
      <c r="BD935" s="17">
        <v>0.394642089567243</v>
      </c>
      <c r="BE935" s="17">
        <v>0.30988903459619799</v>
      </c>
      <c r="BF935" s="17">
        <v>0.40518569382564301</v>
      </c>
      <c r="BG935" s="17">
        <v>0.53003889679814598</v>
      </c>
    </row>
    <row r="936" spans="2:59" x14ac:dyDescent="0.35">
      <c r="B936" t="s">
        <v>332</v>
      </c>
      <c r="C936" s="17">
        <v>0.42754830814008099</v>
      </c>
      <c r="D936" s="17">
        <v>0.416420126503463</v>
      </c>
      <c r="E936" s="17">
        <v>0.43967656774526898</v>
      </c>
      <c r="F936" s="17"/>
      <c r="G936" s="17">
        <v>0.44647179716726598</v>
      </c>
      <c r="H936" s="17">
        <v>0.48362424945517801</v>
      </c>
      <c r="I936" s="17">
        <v>0.45043555361287302</v>
      </c>
      <c r="J936" s="17">
        <v>0.45880408851502602</v>
      </c>
      <c r="K936" s="17">
        <v>0.39265154145429998</v>
      </c>
      <c r="L936" s="17">
        <v>0.38435149195102902</v>
      </c>
      <c r="M936" s="17"/>
      <c r="N936" s="17">
        <v>0.450377548223238</v>
      </c>
      <c r="O936" s="17">
        <v>0.41494518386379398</v>
      </c>
      <c r="P936" s="17">
        <v>0.42194827923355999</v>
      </c>
      <c r="Q936" s="17">
        <v>0.41889680484457498</v>
      </c>
      <c r="R936" s="17">
        <v>0.422269132259878</v>
      </c>
      <c r="S936" s="17"/>
      <c r="T936" s="17">
        <v>0.43661478986708802</v>
      </c>
      <c r="U936" s="17">
        <v>0.42526506213059001</v>
      </c>
      <c r="V936" s="17"/>
      <c r="W936" s="17">
        <v>0.43655861530881901</v>
      </c>
      <c r="X936" s="17">
        <v>0.42221677410875202</v>
      </c>
      <c r="Y936" s="17"/>
      <c r="Z936" s="17">
        <v>0.315540754192144</v>
      </c>
      <c r="AA936" s="17">
        <v>0.39802124920182103</v>
      </c>
      <c r="AB936" s="17">
        <v>0.54608007438501704</v>
      </c>
      <c r="AC936" s="17"/>
      <c r="AD936" s="17">
        <v>0.39378645276090002</v>
      </c>
      <c r="AE936" s="17">
        <v>0.49092695400479902</v>
      </c>
      <c r="AF936" s="17"/>
      <c r="AG936" s="17">
        <v>0.52564151315192398</v>
      </c>
      <c r="AH936" s="17">
        <v>0.457767461684643</v>
      </c>
      <c r="AI936" s="17">
        <v>0.386220635992712</v>
      </c>
      <c r="AJ936" s="17"/>
      <c r="AK936" s="17">
        <v>0.36729274127488698</v>
      </c>
      <c r="AL936" s="17">
        <v>0.424570348601434</v>
      </c>
      <c r="AM936" s="17">
        <v>0.61570599514215296</v>
      </c>
      <c r="AN936" s="17"/>
      <c r="AO936" s="17">
        <v>0.29609494898767602</v>
      </c>
      <c r="AP936" s="17">
        <v>0.390057494739875</v>
      </c>
      <c r="AQ936" s="17">
        <v>0.49994782832597201</v>
      </c>
      <c r="AR936" s="17"/>
      <c r="AS936" s="17">
        <v>0.331510979139236</v>
      </c>
      <c r="AT936" s="17">
        <v>0.393015009441887</v>
      </c>
      <c r="AU936" s="17">
        <v>0.49418681144073301</v>
      </c>
      <c r="AV936" s="17">
        <v>0.35700039038838699</v>
      </c>
      <c r="AW936" s="17">
        <v>0.52290156817731404</v>
      </c>
      <c r="AX936" s="17">
        <v>0.397241331223814</v>
      </c>
      <c r="AY936" s="17">
        <v>0.36682280389442301</v>
      </c>
      <c r="AZ936" s="17">
        <v>0.379231659766329</v>
      </c>
      <c r="BA936" s="17">
        <v>0.54333261294881696</v>
      </c>
      <c r="BB936" s="17">
        <v>0.43491495390732299</v>
      </c>
      <c r="BC936" s="17">
        <v>0.36964904778660901</v>
      </c>
      <c r="BD936" s="17">
        <v>0.56946331161269004</v>
      </c>
      <c r="BE936" s="17">
        <v>0.62018770954331903</v>
      </c>
      <c r="BF936" s="17">
        <v>0.52144363806413396</v>
      </c>
      <c r="BG936" s="17">
        <v>0.46996110320185402</v>
      </c>
    </row>
    <row r="937" spans="2:59" x14ac:dyDescent="0.35">
      <c r="B937" t="s">
        <v>120</v>
      </c>
      <c r="C937" s="17">
        <v>4.5131290367164102E-2</v>
      </c>
      <c r="D937" s="17">
        <v>0.107631603620286</v>
      </c>
      <c r="E937" s="17">
        <v>-1.7026841648755502E-2</v>
      </c>
      <c r="F937" s="17"/>
      <c r="G937" s="17">
        <v>-7.7727285099205803E-2</v>
      </c>
      <c r="H937" s="17">
        <v>-4.53633270073232E-2</v>
      </c>
      <c r="I937" s="17">
        <v>-9.3946026147461205E-3</v>
      </c>
      <c r="J937" s="17">
        <v>-1.9652651567655902E-2</v>
      </c>
      <c r="K937" s="17">
        <v>0.13613685855507199</v>
      </c>
      <c r="L937" s="17">
        <v>0.14029649498677199</v>
      </c>
      <c r="M937" s="17"/>
      <c r="N937" s="17">
        <v>3.2201438069810101E-2</v>
      </c>
      <c r="O937" s="17">
        <v>7.0399023531676805E-2</v>
      </c>
      <c r="P937" s="17">
        <v>2.6731230376247101E-2</v>
      </c>
      <c r="Q937" s="17">
        <v>6.3863762463101298E-2</v>
      </c>
      <c r="R937" s="17">
        <v>2.55675707171471E-2</v>
      </c>
      <c r="S937" s="17"/>
      <c r="T937" s="17">
        <v>6.5117274269911707E-2</v>
      </c>
      <c r="U937" s="17">
        <v>4.0098145276741097E-2</v>
      </c>
      <c r="V937" s="17"/>
      <c r="W937" s="17">
        <v>5.6559163492263198E-2</v>
      </c>
      <c r="X937" s="17">
        <v>5.0366426375498603E-2</v>
      </c>
      <c r="Y937" s="17"/>
      <c r="Z937" s="17">
        <v>0.27302948646936098</v>
      </c>
      <c r="AA937" s="17">
        <v>0.101217746740727</v>
      </c>
      <c r="AB937" s="17">
        <v>-0.14852327382396699</v>
      </c>
      <c r="AC937" s="17"/>
      <c r="AD937" s="17">
        <v>0.13370477093206501</v>
      </c>
      <c r="AE937" s="17">
        <v>-0.121141184728801</v>
      </c>
      <c r="AF937" s="17"/>
      <c r="AG937" s="17">
        <v>-0.11484723925290199</v>
      </c>
      <c r="AH937" s="17">
        <v>-1.9529050240041399E-2</v>
      </c>
      <c r="AI937" s="17">
        <v>0.15598561529501601</v>
      </c>
      <c r="AJ937" s="17"/>
      <c r="AK937" s="17">
        <v>0.174492476295418</v>
      </c>
      <c r="AL937" s="17">
        <v>7.4885380745620206E-2</v>
      </c>
      <c r="AM937" s="17">
        <v>-0.32799040261220902</v>
      </c>
      <c r="AN937" s="17"/>
      <c r="AO937" s="17">
        <v>0.32592630431743602</v>
      </c>
      <c r="AP937" s="17">
        <v>0.119066749913849</v>
      </c>
      <c r="AQ937" s="17">
        <v>-7.3709354952848305E-2</v>
      </c>
      <c r="AR937" s="17"/>
      <c r="AS937" s="17">
        <v>0.14435018582355399</v>
      </c>
      <c r="AT937" s="17">
        <v>2.6234612885546401E-2</v>
      </c>
      <c r="AU937" s="17">
        <v>-3.6663617599651602E-2</v>
      </c>
      <c r="AV937" s="17">
        <v>0.15164999899260001</v>
      </c>
      <c r="AW937" s="17">
        <v>-0.107987472811251</v>
      </c>
      <c r="AX937" s="17">
        <v>0.10879679038537</v>
      </c>
      <c r="AY937" s="17">
        <v>0.19442902405340401</v>
      </c>
      <c r="AZ937" s="17">
        <v>0.17187966080425099</v>
      </c>
      <c r="BA937" s="17">
        <v>-0.179254648184239</v>
      </c>
      <c r="BB937" s="17">
        <v>7.4198244153729803E-2</v>
      </c>
      <c r="BC937" s="17">
        <v>0.24975792213124001</v>
      </c>
      <c r="BD937" s="17">
        <v>-0.174821222045448</v>
      </c>
      <c r="BE937" s="17">
        <v>-0.31029867494711999</v>
      </c>
      <c r="BF937" s="17">
        <v>-0.11625794423848999</v>
      </c>
      <c r="BG937" s="17">
        <v>6.00777935962915E-2</v>
      </c>
    </row>
    <row r="938" spans="2:59" x14ac:dyDescent="0.35">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row>
    <row r="939" spans="2:59" x14ac:dyDescent="0.35">
      <c r="B939" s="6" t="s">
        <v>422</v>
      </c>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row>
    <row r="940" spans="2:59" x14ac:dyDescent="0.35">
      <c r="B940" s="24" t="s">
        <v>86</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row>
    <row r="941" spans="2:59" x14ac:dyDescent="0.35">
      <c r="B941" t="s">
        <v>326</v>
      </c>
      <c r="C941" s="17">
        <v>0.16981866808796001</v>
      </c>
      <c r="D941" s="17">
        <v>0.219478823377384</v>
      </c>
      <c r="E941" s="17">
        <v>0.12425575753212</v>
      </c>
      <c r="F941" s="17"/>
      <c r="G941" s="17">
        <v>7.7229445418892706E-2</v>
      </c>
      <c r="H941" s="17">
        <v>0.12640400660938</v>
      </c>
      <c r="I941" s="17">
        <v>0.12321712289376099</v>
      </c>
      <c r="J941" s="17">
        <v>0.135939629646042</v>
      </c>
      <c r="K941" s="17">
        <v>0.201095432717425</v>
      </c>
      <c r="L941" s="17">
        <v>0.246094880400337</v>
      </c>
      <c r="M941" s="17"/>
      <c r="N941" s="17">
        <v>0.18431853698669901</v>
      </c>
      <c r="O941" s="17">
        <v>0.151448811265703</v>
      </c>
      <c r="P941" s="17">
        <v>0.12550708747838299</v>
      </c>
      <c r="Q941" s="17">
        <v>0.20173458422229801</v>
      </c>
      <c r="R941" s="17">
        <v>0.18040279333718201</v>
      </c>
      <c r="S941" s="17"/>
      <c r="T941" s="17">
        <v>0.18290500702307899</v>
      </c>
      <c r="U941" s="17">
        <v>0.16652308640014299</v>
      </c>
      <c r="V941" s="17"/>
      <c r="W941" s="17">
        <v>0.166698943072804</v>
      </c>
      <c r="X941" s="17">
        <v>0.189847477249901</v>
      </c>
      <c r="Y941" s="17"/>
      <c r="Z941" s="17">
        <v>0.21615334422093799</v>
      </c>
      <c r="AA941" s="17">
        <v>0.16562436655090701</v>
      </c>
      <c r="AB941" s="17">
        <v>0.145330805387451</v>
      </c>
      <c r="AC941" s="17"/>
      <c r="AD941" s="17">
        <v>0.184788446599539</v>
      </c>
      <c r="AE941" s="17">
        <v>0.14171700482617999</v>
      </c>
      <c r="AF941" s="17"/>
      <c r="AG941" s="17">
        <v>0.20998801349306101</v>
      </c>
      <c r="AH941" s="17">
        <v>0.14397425265400901</v>
      </c>
      <c r="AI941" s="17">
        <v>0.19637989120389701</v>
      </c>
      <c r="AJ941" s="17"/>
      <c r="AK941" s="17">
        <v>0.21916321752481999</v>
      </c>
      <c r="AL941" s="17">
        <v>0.15754863985421899</v>
      </c>
      <c r="AM941" s="17">
        <v>0.150302314874561</v>
      </c>
      <c r="AN941" s="17"/>
      <c r="AO941" s="17">
        <v>0.22999004361848999</v>
      </c>
      <c r="AP941" s="17">
        <v>0.20065940015454301</v>
      </c>
      <c r="AQ941" s="17">
        <v>0.136377422624121</v>
      </c>
      <c r="AR941" s="17"/>
      <c r="AS941" s="17">
        <v>0.127315397946581</v>
      </c>
      <c r="AT941" s="17">
        <v>0.19262990993321999</v>
      </c>
      <c r="AU941" s="17">
        <v>0.125186085187141</v>
      </c>
      <c r="AV941" s="17">
        <v>0.18600393342631899</v>
      </c>
      <c r="AW941" s="17">
        <v>0.14372601527732701</v>
      </c>
      <c r="AX941" s="17">
        <v>0.151159873967427</v>
      </c>
      <c r="AY941" s="17">
        <v>0.20912001619822801</v>
      </c>
      <c r="AZ941" s="17">
        <v>0.18380747388438401</v>
      </c>
      <c r="BA941" s="17">
        <v>0.12918563919283299</v>
      </c>
      <c r="BB941" s="17">
        <v>0.17940961377067799</v>
      </c>
      <c r="BC941" s="17">
        <v>0.228705620365001</v>
      </c>
      <c r="BD941" s="17">
        <v>0.11873926663835099</v>
      </c>
      <c r="BE941" s="17">
        <v>0.19160901729927399</v>
      </c>
      <c r="BF941" s="17">
        <v>0.40518569382564301</v>
      </c>
      <c r="BG941" s="17">
        <v>0.32060298715525198</v>
      </c>
    </row>
    <row r="942" spans="2:59" x14ac:dyDescent="0.35">
      <c r="B942" t="s">
        <v>327</v>
      </c>
      <c r="C942" s="17">
        <v>0.25248815237900502</v>
      </c>
      <c r="D942" s="17">
        <v>0.246783089268722</v>
      </c>
      <c r="E942" s="17">
        <v>0.258843105723291</v>
      </c>
      <c r="F942" s="17"/>
      <c r="G942" s="17">
        <v>0.15072631679232501</v>
      </c>
      <c r="H942" s="17">
        <v>0.20851282740300001</v>
      </c>
      <c r="I942" s="17">
        <v>0.19677279954298699</v>
      </c>
      <c r="J942" s="17">
        <v>0.21974112003426599</v>
      </c>
      <c r="K942" s="17">
        <v>0.30335998209656001</v>
      </c>
      <c r="L942" s="17">
        <v>0.323798946947225</v>
      </c>
      <c r="M942" s="17"/>
      <c r="N942" s="17">
        <v>0.25185237712446601</v>
      </c>
      <c r="O942" s="17">
        <v>0.29552085871766498</v>
      </c>
      <c r="P942" s="17">
        <v>0.19079056551600301</v>
      </c>
      <c r="Q942" s="17">
        <v>0.272625267468184</v>
      </c>
      <c r="R942" s="17">
        <v>0.24661568461368599</v>
      </c>
      <c r="S942" s="17"/>
      <c r="T942" s="17">
        <v>0.29111904249962001</v>
      </c>
      <c r="U942" s="17">
        <v>0.24275959080828799</v>
      </c>
      <c r="V942" s="17"/>
      <c r="W942" s="17">
        <v>0.28116228696686002</v>
      </c>
      <c r="X942" s="17">
        <v>0.238058673654611</v>
      </c>
      <c r="Y942" s="17"/>
      <c r="Z942" s="17">
        <v>0.254565014957785</v>
      </c>
      <c r="AA942" s="17">
        <v>0.25688512685377601</v>
      </c>
      <c r="AB942" s="17">
        <v>0.26564612467731502</v>
      </c>
      <c r="AC942" s="17"/>
      <c r="AD942" s="17">
        <v>0.266542815252793</v>
      </c>
      <c r="AE942" s="17">
        <v>0.22610436834161701</v>
      </c>
      <c r="AF942" s="17"/>
      <c r="AG942" s="17">
        <v>0.28196919365605</v>
      </c>
      <c r="AH942" s="17">
        <v>0.28812579685986001</v>
      </c>
      <c r="AI942" s="17">
        <v>0.227057660184941</v>
      </c>
      <c r="AJ942" s="17"/>
      <c r="AK942" s="17">
        <v>0.26371923208605302</v>
      </c>
      <c r="AL942" s="17">
        <v>0.30040878418477301</v>
      </c>
      <c r="AM942" s="17">
        <v>0.110369227399435</v>
      </c>
      <c r="AN942" s="17"/>
      <c r="AO942" s="17">
        <v>0.28178014275409602</v>
      </c>
      <c r="AP942" s="17">
        <v>0.30808732363761998</v>
      </c>
      <c r="AQ942" s="17">
        <v>0.19259683614113099</v>
      </c>
      <c r="AR942" s="17"/>
      <c r="AS942" s="17">
        <v>0.24910145347205301</v>
      </c>
      <c r="AT942" s="17">
        <v>0.104433431225264</v>
      </c>
      <c r="AU942" s="17">
        <v>0.17730911969095001</v>
      </c>
      <c r="AV942" s="17">
        <v>0.24443928492856501</v>
      </c>
      <c r="AW942" s="17">
        <v>0.264939866013984</v>
      </c>
      <c r="AX942" s="17">
        <v>0.30249309605108199</v>
      </c>
      <c r="AY942" s="17">
        <v>0.323752978360548</v>
      </c>
      <c r="AZ942" s="17">
        <v>0.283275148737612</v>
      </c>
      <c r="BA942" s="17">
        <v>0.28372856536059599</v>
      </c>
      <c r="BB942" s="17">
        <v>0.26232106771117603</v>
      </c>
      <c r="BC942" s="17">
        <v>0.30988439493518299</v>
      </c>
      <c r="BD942" s="17">
        <v>0.24681004117497499</v>
      </c>
      <c r="BE942" s="17">
        <v>0.16725487932229499</v>
      </c>
      <c r="BF942" s="17">
        <v>0.13084557433628599</v>
      </c>
      <c r="BG942" s="17">
        <v>0.27152740431422301</v>
      </c>
    </row>
    <row r="943" spans="2:59" x14ac:dyDescent="0.35">
      <c r="B943" t="s">
        <v>329</v>
      </c>
      <c r="C943" s="17">
        <v>0.22419815817532099</v>
      </c>
      <c r="D943" s="17">
        <v>0.233345196297743</v>
      </c>
      <c r="E943" s="17">
        <v>0.214540671496526</v>
      </c>
      <c r="F943" s="17"/>
      <c r="G943" s="17">
        <v>0.218188173727412</v>
      </c>
      <c r="H943" s="17">
        <v>0.27547324296003001</v>
      </c>
      <c r="I943" s="17">
        <v>0.23184023726324601</v>
      </c>
      <c r="J943" s="17">
        <v>0.23562092887768399</v>
      </c>
      <c r="K943" s="17">
        <v>0.203124863312862</v>
      </c>
      <c r="L943" s="17">
        <v>0.203906401235428</v>
      </c>
      <c r="M943" s="17"/>
      <c r="N943" s="17">
        <v>0.21649569041816699</v>
      </c>
      <c r="O943" s="17">
        <v>0.19242175417595</v>
      </c>
      <c r="P943" s="17">
        <v>0.26274967821437301</v>
      </c>
      <c r="Q943" s="17">
        <v>0.21502411150709</v>
      </c>
      <c r="R943" s="17">
        <v>0.249528625092375</v>
      </c>
      <c r="S943" s="17"/>
      <c r="T943" s="17">
        <v>0.23320453372903599</v>
      </c>
      <c r="U943" s="17">
        <v>0.22193004892829701</v>
      </c>
      <c r="V943" s="17"/>
      <c r="W943" s="17">
        <v>0.25460842095710101</v>
      </c>
      <c r="X943" s="17">
        <v>0.20279571584688399</v>
      </c>
      <c r="Y943" s="17"/>
      <c r="Z943" s="17">
        <v>0.224414663652337</v>
      </c>
      <c r="AA943" s="17">
        <v>0.236028644540863</v>
      </c>
      <c r="AB943" s="17">
        <v>0.222914178327421</v>
      </c>
      <c r="AC943" s="17"/>
      <c r="AD943" s="17">
        <v>0.238479341582603</v>
      </c>
      <c r="AE943" s="17">
        <v>0.19738914381477099</v>
      </c>
      <c r="AF943" s="17"/>
      <c r="AG943" s="17">
        <v>0.18170460271930799</v>
      </c>
      <c r="AH943" s="17">
        <v>0.24583211756651799</v>
      </c>
      <c r="AI943" s="17">
        <v>0.21724684994379201</v>
      </c>
      <c r="AJ943" s="17"/>
      <c r="AK943" s="17">
        <v>0.241702768904341</v>
      </c>
      <c r="AL943" s="17">
        <v>0.20969514328142699</v>
      </c>
      <c r="AM943" s="17">
        <v>0.258120888116666</v>
      </c>
      <c r="AN943" s="17"/>
      <c r="AO943" s="17">
        <v>0.226024727611675</v>
      </c>
      <c r="AP943" s="17">
        <v>0.20192615043400999</v>
      </c>
      <c r="AQ943" s="17">
        <v>0.25332894702631498</v>
      </c>
      <c r="AR943" s="17"/>
      <c r="AS943" s="17">
        <v>0.20932834384330701</v>
      </c>
      <c r="AT943" s="17">
        <v>0.27984851073352301</v>
      </c>
      <c r="AU943" s="17">
        <v>0.26338854767551501</v>
      </c>
      <c r="AV943" s="17">
        <v>0.189092626039709</v>
      </c>
      <c r="AW943" s="17">
        <v>0.214917100162449</v>
      </c>
      <c r="AX943" s="17">
        <v>0.20510369746472901</v>
      </c>
      <c r="AY943" s="17">
        <v>0.144647370618951</v>
      </c>
      <c r="AZ943" s="17">
        <v>0.23314190448904401</v>
      </c>
      <c r="BA943" s="17">
        <v>0.26479470148864798</v>
      </c>
      <c r="BB943" s="17">
        <v>0.34958995351308297</v>
      </c>
      <c r="BC943" s="17">
        <v>0.31904264610577698</v>
      </c>
      <c r="BD943" s="17">
        <v>0.20768584955723601</v>
      </c>
      <c r="BE943" s="17">
        <v>0</v>
      </c>
      <c r="BF943" s="17">
        <v>0.10340804598832901</v>
      </c>
      <c r="BG943" s="17">
        <v>0.17731026040594</v>
      </c>
    </row>
    <row r="944" spans="2:59" x14ac:dyDescent="0.35">
      <c r="B944" t="s">
        <v>330</v>
      </c>
      <c r="C944" s="17">
        <v>0.24756015655232699</v>
      </c>
      <c r="D944" s="17">
        <v>0.23192556186378699</v>
      </c>
      <c r="E944" s="17">
        <v>0.26108505736549598</v>
      </c>
      <c r="F944" s="17"/>
      <c r="G944" s="17">
        <v>0.393004729411502</v>
      </c>
      <c r="H944" s="17">
        <v>0.28522522850707299</v>
      </c>
      <c r="I944" s="17">
        <v>0.31947857169953597</v>
      </c>
      <c r="J944" s="17">
        <v>0.29657543238769102</v>
      </c>
      <c r="K944" s="17">
        <v>0.17584635808391</v>
      </c>
      <c r="L944" s="17">
        <v>0.15902595238551101</v>
      </c>
      <c r="M944" s="17"/>
      <c r="N944" s="17">
        <v>0.23738273809817101</v>
      </c>
      <c r="O944" s="17">
        <v>0.22585137821930701</v>
      </c>
      <c r="P944" s="17">
        <v>0.30071705273763799</v>
      </c>
      <c r="Q944" s="17">
        <v>0.24668431023478801</v>
      </c>
      <c r="R944" s="17">
        <v>0.216588169326868</v>
      </c>
      <c r="S944" s="17"/>
      <c r="T944" s="17">
        <v>0.23252158903931799</v>
      </c>
      <c r="U944" s="17">
        <v>0.25134737526587198</v>
      </c>
      <c r="V944" s="17"/>
      <c r="W944" s="17">
        <v>0.23639079685536701</v>
      </c>
      <c r="X944" s="17">
        <v>0.25305869317643798</v>
      </c>
      <c r="Y944" s="17"/>
      <c r="Z944" s="17">
        <v>0.21022934918841099</v>
      </c>
      <c r="AA944" s="17">
        <v>0.24219268137</v>
      </c>
      <c r="AB944" s="17">
        <v>0.276958017166411</v>
      </c>
      <c r="AC944" s="17"/>
      <c r="AD944" s="17">
        <v>0.23399452226772699</v>
      </c>
      <c r="AE944" s="17">
        <v>0.273025923217038</v>
      </c>
      <c r="AF944" s="17"/>
      <c r="AG944" s="17">
        <v>0.267894269922067</v>
      </c>
      <c r="AH944" s="17">
        <v>0.20465604724736799</v>
      </c>
      <c r="AI944" s="17">
        <v>0.28160916463845898</v>
      </c>
      <c r="AJ944" s="17"/>
      <c r="AK944" s="17">
        <v>0.20543341142274399</v>
      </c>
      <c r="AL944" s="17">
        <v>0.233860060949169</v>
      </c>
      <c r="AM944" s="17">
        <v>0.38623579916234302</v>
      </c>
      <c r="AN944" s="17"/>
      <c r="AO944" s="17">
        <v>0.15930852626966099</v>
      </c>
      <c r="AP944" s="17">
        <v>0.19221767067886</v>
      </c>
      <c r="AQ944" s="17">
        <v>0.32919803048110702</v>
      </c>
      <c r="AR944" s="17"/>
      <c r="AS944" s="17">
        <v>0.21008874139990399</v>
      </c>
      <c r="AT944" s="17">
        <v>0.21681910104251201</v>
      </c>
      <c r="AU944" s="17">
        <v>0.31095201989534499</v>
      </c>
      <c r="AV944" s="17">
        <v>0.27246189247806202</v>
      </c>
      <c r="AW944" s="17">
        <v>0.30998836501347599</v>
      </c>
      <c r="AX944" s="17">
        <v>0.32582630197100199</v>
      </c>
      <c r="AY944" s="17">
        <v>0.22907494635195</v>
      </c>
      <c r="AZ944" s="17">
        <v>0.25265025835393101</v>
      </c>
      <c r="BA944" s="17">
        <v>0.193294500924928</v>
      </c>
      <c r="BB944" s="17">
        <v>0.16445344981365201</v>
      </c>
      <c r="BC944" s="17">
        <v>9.6279415460207199E-2</v>
      </c>
      <c r="BD944" s="17">
        <v>0.31225201300161498</v>
      </c>
      <c r="BE944" s="17">
        <v>0.49233893360329201</v>
      </c>
      <c r="BF944" s="17">
        <v>0.180963909748316</v>
      </c>
      <c r="BG944" s="17">
        <v>0.17832485928116401</v>
      </c>
    </row>
    <row r="945" spans="2:59" x14ac:dyDescent="0.35">
      <c r="B945" t="s">
        <v>133</v>
      </c>
      <c r="C945" s="17">
        <v>0.105934864805387</v>
      </c>
      <c r="D945" s="17">
        <v>6.8467329192365006E-2</v>
      </c>
      <c r="E945" s="17">
        <v>0.14127540788256601</v>
      </c>
      <c r="F945" s="17"/>
      <c r="G945" s="17">
        <v>0.160851334649869</v>
      </c>
      <c r="H945" s="17">
        <v>0.104384694520517</v>
      </c>
      <c r="I945" s="17">
        <v>0.12869126860047</v>
      </c>
      <c r="J945" s="17">
        <v>0.112122889054317</v>
      </c>
      <c r="K945" s="17">
        <v>0.116573363789242</v>
      </c>
      <c r="L945" s="17">
        <v>6.7173819031499299E-2</v>
      </c>
      <c r="M945" s="17"/>
      <c r="N945" s="17">
        <v>0.109950657372497</v>
      </c>
      <c r="O945" s="17">
        <v>0.134757197621375</v>
      </c>
      <c r="P945" s="17">
        <v>0.120235616053603</v>
      </c>
      <c r="Q945" s="17">
        <v>6.3931726567640998E-2</v>
      </c>
      <c r="R945" s="17">
        <v>0.10686472762988899</v>
      </c>
      <c r="S945" s="17"/>
      <c r="T945" s="17">
        <v>6.0249827708947497E-2</v>
      </c>
      <c r="U945" s="17">
        <v>0.11743989859740001</v>
      </c>
      <c r="V945" s="17"/>
      <c r="W945" s="17">
        <v>6.1139552147869099E-2</v>
      </c>
      <c r="X945" s="17">
        <v>0.11623944007216599</v>
      </c>
      <c r="Y945" s="17"/>
      <c r="Z945" s="17">
        <v>9.4637627980529299E-2</v>
      </c>
      <c r="AA945" s="17">
        <v>9.9269180684454103E-2</v>
      </c>
      <c r="AB945" s="17">
        <v>8.9150874441401906E-2</v>
      </c>
      <c r="AC945" s="17"/>
      <c r="AD945" s="17">
        <v>7.61948742973374E-2</v>
      </c>
      <c r="AE945" s="17">
        <v>0.161763559800394</v>
      </c>
      <c r="AF945" s="17"/>
      <c r="AG945" s="17">
        <v>5.8443920209512903E-2</v>
      </c>
      <c r="AH945" s="17">
        <v>0.117411785672244</v>
      </c>
      <c r="AI945" s="17">
        <v>7.7706434028912294E-2</v>
      </c>
      <c r="AJ945" s="17"/>
      <c r="AK945" s="17">
        <v>6.9981370062041706E-2</v>
      </c>
      <c r="AL945" s="17">
        <v>9.8487371730411499E-2</v>
      </c>
      <c r="AM945" s="17">
        <v>9.4971770446994397E-2</v>
      </c>
      <c r="AN945" s="17"/>
      <c r="AO945" s="17">
        <v>0.102896559746078</v>
      </c>
      <c r="AP945" s="17">
        <v>9.7109455094966796E-2</v>
      </c>
      <c r="AQ945" s="17">
        <v>8.8498763727325402E-2</v>
      </c>
      <c r="AR945" s="17"/>
      <c r="AS945" s="17">
        <v>0.20416606333815601</v>
      </c>
      <c r="AT945" s="17">
        <v>0.20626904706548199</v>
      </c>
      <c r="AU945" s="17">
        <v>0.123164227551049</v>
      </c>
      <c r="AV945" s="17">
        <v>0.108002263127345</v>
      </c>
      <c r="AW945" s="17">
        <v>6.6428653532764101E-2</v>
      </c>
      <c r="AX945" s="17">
        <v>1.5417030545759901E-2</v>
      </c>
      <c r="AY945" s="17">
        <v>9.3404688470322905E-2</v>
      </c>
      <c r="AZ945" s="17">
        <v>4.7125214535028603E-2</v>
      </c>
      <c r="BA945" s="17">
        <v>0.12899659303299399</v>
      </c>
      <c r="BB945" s="17">
        <v>4.4225915191411502E-2</v>
      </c>
      <c r="BC945" s="17">
        <v>4.6087923133830699E-2</v>
      </c>
      <c r="BD945" s="17">
        <v>0.114512829627823</v>
      </c>
      <c r="BE945" s="17">
        <v>0.14879716977513899</v>
      </c>
      <c r="BF945" s="17">
        <v>0.17959677610142599</v>
      </c>
      <c r="BG945" s="17">
        <v>5.2234488843420399E-2</v>
      </c>
    </row>
    <row r="946" spans="2:59" x14ac:dyDescent="0.35">
      <c r="B946" t="s">
        <v>331</v>
      </c>
      <c r="C946" s="17">
        <v>0.42230682046696499</v>
      </c>
      <c r="D946" s="17">
        <v>0.466261912646105</v>
      </c>
      <c r="E946" s="17">
        <v>0.38309886325541098</v>
      </c>
      <c r="F946" s="17"/>
      <c r="G946" s="17">
        <v>0.22795576221121699</v>
      </c>
      <c r="H946" s="17">
        <v>0.33491683401237998</v>
      </c>
      <c r="I946" s="17">
        <v>0.31998992243674801</v>
      </c>
      <c r="J946" s="17">
        <v>0.35568074968030899</v>
      </c>
      <c r="K946" s="17">
        <v>0.50445541481398504</v>
      </c>
      <c r="L946" s="17">
        <v>0.569893827347562</v>
      </c>
      <c r="M946" s="17"/>
      <c r="N946" s="17">
        <v>0.43617091411116499</v>
      </c>
      <c r="O946" s="17">
        <v>0.44696966998336801</v>
      </c>
      <c r="P946" s="17">
        <v>0.316297652994385</v>
      </c>
      <c r="Q946" s="17">
        <v>0.474359851690481</v>
      </c>
      <c r="R946" s="17">
        <v>0.427018477950868</v>
      </c>
      <c r="S946" s="17"/>
      <c r="T946" s="17">
        <v>0.474024049522699</v>
      </c>
      <c r="U946" s="17">
        <v>0.40928267720843098</v>
      </c>
      <c r="V946" s="17"/>
      <c r="W946" s="17">
        <v>0.44786123003966299</v>
      </c>
      <c r="X946" s="17">
        <v>0.42790615090451201</v>
      </c>
      <c r="Y946" s="17"/>
      <c r="Z946" s="17">
        <v>0.47071835917872301</v>
      </c>
      <c r="AA946" s="17">
        <v>0.42250949340468202</v>
      </c>
      <c r="AB946" s="17">
        <v>0.41097693006476599</v>
      </c>
      <c r="AC946" s="17"/>
      <c r="AD946" s="17">
        <v>0.45133126185233302</v>
      </c>
      <c r="AE946" s="17">
        <v>0.36782137316779701</v>
      </c>
      <c r="AF946" s="17"/>
      <c r="AG946" s="17">
        <v>0.49195720714911201</v>
      </c>
      <c r="AH946" s="17">
        <v>0.43210004951386899</v>
      </c>
      <c r="AI946" s="17">
        <v>0.42343755138883798</v>
      </c>
      <c r="AJ946" s="17"/>
      <c r="AK946" s="17">
        <v>0.48288244961087301</v>
      </c>
      <c r="AL946" s="17">
        <v>0.45795742403899298</v>
      </c>
      <c r="AM946" s="17">
        <v>0.26067154227399603</v>
      </c>
      <c r="AN946" s="17"/>
      <c r="AO946" s="17">
        <v>0.51177018637258598</v>
      </c>
      <c r="AP946" s="17">
        <v>0.50874672379216301</v>
      </c>
      <c r="AQ946" s="17">
        <v>0.32897425876525299</v>
      </c>
      <c r="AR946" s="17"/>
      <c r="AS946" s="17">
        <v>0.37641685141863401</v>
      </c>
      <c r="AT946" s="17">
        <v>0.29706334115848299</v>
      </c>
      <c r="AU946" s="17">
        <v>0.30249520487809101</v>
      </c>
      <c r="AV946" s="17">
        <v>0.43044321835488403</v>
      </c>
      <c r="AW946" s="17">
        <v>0.40866588129131098</v>
      </c>
      <c r="AX946" s="17">
        <v>0.45365297001850902</v>
      </c>
      <c r="AY946" s="17">
        <v>0.53287299455877601</v>
      </c>
      <c r="AZ946" s="17">
        <v>0.46708262262199601</v>
      </c>
      <c r="BA946" s="17">
        <v>0.41291420455342898</v>
      </c>
      <c r="BB946" s="17">
        <v>0.44173068148185501</v>
      </c>
      <c r="BC946" s="17">
        <v>0.53859001530018502</v>
      </c>
      <c r="BD946" s="17">
        <v>0.36554930781332601</v>
      </c>
      <c r="BE946" s="17">
        <v>0.35886389662156898</v>
      </c>
      <c r="BF946" s="17">
        <v>0.53603126816192903</v>
      </c>
      <c r="BG946" s="17">
        <v>0.59213039146947499</v>
      </c>
    </row>
    <row r="947" spans="2:59" x14ac:dyDescent="0.35">
      <c r="B947" t="s">
        <v>332</v>
      </c>
      <c r="C947" s="17">
        <v>0.47175831472764701</v>
      </c>
      <c r="D947" s="17">
        <v>0.46527075816153002</v>
      </c>
      <c r="E947" s="17">
        <v>0.47562572886202198</v>
      </c>
      <c r="F947" s="17"/>
      <c r="G947" s="17">
        <v>0.61119290313891395</v>
      </c>
      <c r="H947" s="17">
        <v>0.56069847146710405</v>
      </c>
      <c r="I947" s="17">
        <v>0.55131880896278196</v>
      </c>
      <c r="J947" s="17">
        <v>0.53219636126537495</v>
      </c>
      <c r="K947" s="17">
        <v>0.37897122139677197</v>
      </c>
      <c r="L947" s="17">
        <v>0.36293235362093901</v>
      </c>
      <c r="M947" s="17"/>
      <c r="N947" s="17">
        <v>0.45387842851633797</v>
      </c>
      <c r="O947" s="17">
        <v>0.41827313239525699</v>
      </c>
      <c r="P947" s="17">
        <v>0.56346673095201105</v>
      </c>
      <c r="Q947" s="17">
        <v>0.46170842174187798</v>
      </c>
      <c r="R947" s="17">
        <v>0.46611679441924297</v>
      </c>
      <c r="S947" s="17"/>
      <c r="T947" s="17">
        <v>0.46572612276835401</v>
      </c>
      <c r="U947" s="17">
        <v>0.47327742419416902</v>
      </c>
      <c r="V947" s="17"/>
      <c r="W947" s="17">
        <v>0.49099921781246803</v>
      </c>
      <c r="X947" s="17">
        <v>0.45585440902332203</v>
      </c>
      <c r="Y947" s="17"/>
      <c r="Z947" s="17">
        <v>0.434644012840747</v>
      </c>
      <c r="AA947" s="17">
        <v>0.47822132591086403</v>
      </c>
      <c r="AB947" s="17">
        <v>0.49987219549383199</v>
      </c>
      <c r="AC947" s="17"/>
      <c r="AD947" s="17">
        <v>0.47247386385033002</v>
      </c>
      <c r="AE947" s="17">
        <v>0.47041506703180902</v>
      </c>
      <c r="AF947" s="17"/>
      <c r="AG947" s="17">
        <v>0.44959887264137599</v>
      </c>
      <c r="AH947" s="17">
        <v>0.45048816481388698</v>
      </c>
      <c r="AI947" s="17">
        <v>0.49885601458224998</v>
      </c>
      <c r="AJ947" s="17"/>
      <c r="AK947" s="17">
        <v>0.44713618032708502</v>
      </c>
      <c r="AL947" s="17">
        <v>0.44355520423059602</v>
      </c>
      <c r="AM947" s="17">
        <v>0.64435668727900897</v>
      </c>
      <c r="AN947" s="17"/>
      <c r="AO947" s="17">
        <v>0.38533325388133599</v>
      </c>
      <c r="AP947" s="17">
        <v>0.39414382111287</v>
      </c>
      <c r="AQ947" s="17">
        <v>0.58252697750742199</v>
      </c>
      <c r="AR947" s="17"/>
      <c r="AS947" s="17">
        <v>0.41941708524321097</v>
      </c>
      <c r="AT947" s="17">
        <v>0.49666761177603502</v>
      </c>
      <c r="AU947" s="17">
        <v>0.57434056757086005</v>
      </c>
      <c r="AV947" s="17">
        <v>0.46155451851777202</v>
      </c>
      <c r="AW947" s="17">
        <v>0.52490546517592496</v>
      </c>
      <c r="AX947" s="17">
        <v>0.53092999943573105</v>
      </c>
      <c r="AY947" s="17">
        <v>0.37372231697090103</v>
      </c>
      <c r="AZ947" s="17">
        <v>0.48579216284297499</v>
      </c>
      <c r="BA947" s="17">
        <v>0.45808920241357598</v>
      </c>
      <c r="BB947" s="17">
        <v>0.51404340332673404</v>
      </c>
      <c r="BC947" s="17">
        <v>0.415322061565985</v>
      </c>
      <c r="BD947" s="17">
        <v>0.51993786255885099</v>
      </c>
      <c r="BE947" s="17">
        <v>0.49233893360329201</v>
      </c>
      <c r="BF947" s="17">
        <v>0.28437195573664498</v>
      </c>
      <c r="BG947" s="17">
        <v>0.35563511968710498</v>
      </c>
    </row>
    <row r="948" spans="2:59" x14ac:dyDescent="0.35">
      <c r="B948" t="s">
        <v>120</v>
      </c>
      <c r="C948" s="17">
        <v>-4.9451494260681801E-2</v>
      </c>
      <c r="D948" s="17">
        <v>9.9115448457542899E-4</v>
      </c>
      <c r="E948" s="17">
        <v>-9.2526865606611094E-2</v>
      </c>
      <c r="F948" s="17"/>
      <c r="G948" s="17">
        <v>-0.38323714092769601</v>
      </c>
      <c r="H948" s="17">
        <v>-0.22578163745472399</v>
      </c>
      <c r="I948" s="17">
        <v>-0.23132888652603401</v>
      </c>
      <c r="J948" s="17">
        <v>-0.17651561158506601</v>
      </c>
      <c r="K948" s="17">
        <v>0.12548419341721301</v>
      </c>
      <c r="L948" s="17">
        <v>0.20696147372662299</v>
      </c>
      <c r="M948" s="17"/>
      <c r="N948" s="17">
        <v>-1.7707514405172899E-2</v>
      </c>
      <c r="O948" s="17">
        <v>2.8696537588110901E-2</v>
      </c>
      <c r="P948" s="17">
        <v>-0.24716907795762599</v>
      </c>
      <c r="Q948" s="17">
        <v>1.2651429948603901E-2</v>
      </c>
      <c r="R948" s="17">
        <v>-3.9098316468375201E-2</v>
      </c>
      <c r="S948" s="17"/>
      <c r="T948" s="17">
        <v>8.2979267543452102E-3</v>
      </c>
      <c r="U948" s="17">
        <v>-6.3994746985737705E-2</v>
      </c>
      <c r="V948" s="17"/>
      <c r="W948" s="17">
        <v>-4.3137987772804302E-2</v>
      </c>
      <c r="X948" s="17">
        <v>-2.7948258118809698E-2</v>
      </c>
      <c r="Y948" s="17"/>
      <c r="Z948" s="17">
        <v>3.60743463379758E-2</v>
      </c>
      <c r="AA948" s="17">
        <v>-5.5711832506181697E-2</v>
      </c>
      <c r="AB948" s="17">
        <v>-8.8895265429066797E-2</v>
      </c>
      <c r="AC948" s="17"/>
      <c r="AD948" s="17">
        <v>-2.11426019979967E-2</v>
      </c>
      <c r="AE948" s="17">
        <v>-0.102593693864012</v>
      </c>
      <c r="AF948" s="17"/>
      <c r="AG948" s="17">
        <v>4.2358334507735997E-2</v>
      </c>
      <c r="AH948" s="17">
        <v>-1.83881153000175E-2</v>
      </c>
      <c r="AI948" s="17">
        <v>-7.5418463193412694E-2</v>
      </c>
      <c r="AJ948" s="17"/>
      <c r="AK948" s="17">
        <v>3.5746269283788198E-2</v>
      </c>
      <c r="AL948" s="17">
        <v>1.44022198083965E-2</v>
      </c>
      <c r="AM948" s="17">
        <v>-0.383685145005013</v>
      </c>
      <c r="AN948" s="17"/>
      <c r="AO948" s="17">
        <v>0.12643693249124899</v>
      </c>
      <c r="AP948" s="17">
        <v>0.114602902679293</v>
      </c>
      <c r="AQ948" s="17">
        <v>-0.253552718742169</v>
      </c>
      <c r="AR948" s="17"/>
      <c r="AS948" s="17">
        <v>-4.3000233824576697E-2</v>
      </c>
      <c r="AT948" s="17">
        <v>-0.19960427061755201</v>
      </c>
      <c r="AU948" s="17">
        <v>-0.27184536269276899</v>
      </c>
      <c r="AV948" s="17">
        <v>-3.1111300162887701E-2</v>
      </c>
      <c r="AW948" s="17">
        <v>-0.116239583884614</v>
      </c>
      <c r="AX948" s="17">
        <v>-7.7277029417222004E-2</v>
      </c>
      <c r="AY948" s="17">
        <v>0.15915067758787599</v>
      </c>
      <c r="AZ948" s="17">
        <v>-1.87095402209785E-2</v>
      </c>
      <c r="BA948" s="17">
        <v>-4.5174997860147302E-2</v>
      </c>
      <c r="BB948" s="17">
        <v>-7.2312721844879496E-2</v>
      </c>
      <c r="BC948" s="17">
        <v>0.12326795373420001</v>
      </c>
      <c r="BD948" s="17">
        <v>-0.15438855474552499</v>
      </c>
      <c r="BE948" s="17">
        <v>-0.133475036981723</v>
      </c>
      <c r="BF948" s="17">
        <v>0.251659312425284</v>
      </c>
      <c r="BG948" s="17">
        <v>0.23649527178237001</v>
      </c>
    </row>
    <row r="949" spans="2:59" x14ac:dyDescent="0.35">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row>
    <row r="950" spans="2:59" x14ac:dyDescent="0.35">
      <c r="B950" s="6" t="s">
        <v>423</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row>
    <row r="951" spans="2:59" x14ac:dyDescent="0.35">
      <c r="B951" s="24" t="s">
        <v>86</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row>
    <row r="952" spans="2:59" x14ac:dyDescent="0.35">
      <c r="B952" t="s">
        <v>326</v>
      </c>
      <c r="C952" s="17">
        <v>0.18837211621585501</v>
      </c>
      <c r="D952" s="17">
        <v>0.24644491180852801</v>
      </c>
      <c r="E952" s="17">
        <v>0.13504857342913101</v>
      </c>
      <c r="F952" s="17"/>
      <c r="G952" s="17">
        <v>9.2384509142527105E-2</v>
      </c>
      <c r="H952" s="17">
        <v>9.7750089555125499E-2</v>
      </c>
      <c r="I952" s="17">
        <v>0.143932390569982</v>
      </c>
      <c r="J952" s="17">
        <v>0.17695723162060301</v>
      </c>
      <c r="K952" s="17">
        <v>0.25385097323939299</v>
      </c>
      <c r="L952" s="17">
        <v>0.24926238067155099</v>
      </c>
      <c r="M952" s="17"/>
      <c r="N952" s="17">
        <v>0.17453748938282099</v>
      </c>
      <c r="O952" s="17">
        <v>0.181664420344397</v>
      </c>
      <c r="P952" s="17">
        <v>0.20551056876332899</v>
      </c>
      <c r="Q952" s="17">
        <v>0.18452153872179</v>
      </c>
      <c r="R952" s="17">
        <v>0.21157134052871199</v>
      </c>
      <c r="S952" s="17"/>
      <c r="T952" s="17">
        <v>0.23984892596289301</v>
      </c>
      <c r="U952" s="17">
        <v>0.175408518651197</v>
      </c>
      <c r="V952" s="17"/>
      <c r="W952" s="17">
        <v>0.19242385142712201</v>
      </c>
      <c r="X952" s="17">
        <v>0.192983390658795</v>
      </c>
      <c r="Y952" s="17"/>
      <c r="Z952" s="17">
        <v>0.25298182484112602</v>
      </c>
      <c r="AA952" s="17">
        <v>0.15957302842967899</v>
      </c>
      <c r="AB952" s="17">
        <v>0.16523515919701801</v>
      </c>
      <c r="AC952" s="17"/>
      <c r="AD952" s="17">
        <v>0.214823134639856</v>
      </c>
      <c r="AE952" s="17">
        <v>0.138717566410228</v>
      </c>
      <c r="AF952" s="17"/>
      <c r="AG952" s="17">
        <v>0.20626426309740101</v>
      </c>
      <c r="AH952" s="17">
        <v>0.130184282878817</v>
      </c>
      <c r="AI952" s="17">
        <v>0.24735930374589399</v>
      </c>
      <c r="AJ952" s="17"/>
      <c r="AK952" s="17">
        <v>0.239377124547555</v>
      </c>
      <c r="AL952" s="17">
        <v>0.192369396298123</v>
      </c>
      <c r="AM952" s="17">
        <v>0.106971849700945</v>
      </c>
      <c r="AN952" s="17"/>
      <c r="AO952" s="17">
        <v>0.26986130650576701</v>
      </c>
      <c r="AP952" s="17">
        <v>0.21013271497981301</v>
      </c>
      <c r="AQ952" s="17">
        <v>0.166378547782218</v>
      </c>
      <c r="AR952" s="17"/>
      <c r="AS952" s="17">
        <v>0.14132538093358399</v>
      </c>
      <c r="AT952" s="17">
        <v>0.15987550287366101</v>
      </c>
      <c r="AU952" s="17">
        <v>0.14863434071245099</v>
      </c>
      <c r="AV952" s="17">
        <v>0.18401997778960399</v>
      </c>
      <c r="AW952" s="17">
        <v>0.20950118434024301</v>
      </c>
      <c r="AX952" s="17">
        <v>0.19361416286986699</v>
      </c>
      <c r="AY952" s="17">
        <v>0.133670723518231</v>
      </c>
      <c r="AZ952" s="17">
        <v>0.279233083038671</v>
      </c>
      <c r="BA952" s="17">
        <v>0.27989711247270099</v>
      </c>
      <c r="BB952" s="17">
        <v>0.19416282974645199</v>
      </c>
      <c r="BC952" s="17">
        <v>0.29364323408941001</v>
      </c>
      <c r="BD952" s="17">
        <v>0.20586321322151999</v>
      </c>
      <c r="BE952" s="17">
        <v>0.15923770957098601</v>
      </c>
      <c r="BF952" s="17">
        <v>8.8961477119373605E-2</v>
      </c>
      <c r="BG952" s="17">
        <v>0.179181507987412</v>
      </c>
    </row>
    <row r="953" spans="2:59" x14ac:dyDescent="0.35">
      <c r="B953" t="s">
        <v>327</v>
      </c>
      <c r="C953" s="17">
        <v>0.29106243272050802</v>
      </c>
      <c r="D953" s="17">
        <v>0.29729810088546399</v>
      </c>
      <c r="E953" s="17">
        <v>0.28439259916204901</v>
      </c>
      <c r="F953" s="17"/>
      <c r="G953" s="17">
        <v>0.203199518086494</v>
      </c>
      <c r="H953" s="17">
        <v>0.25677005906557798</v>
      </c>
      <c r="I953" s="17">
        <v>0.24942994700118601</v>
      </c>
      <c r="J953" s="17">
        <v>0.26963422353484401</v>
      </c>
      <c r="K953" s="17">
        <v>0.31108330969180997</v>
      </c>
      <c r="L953" s="17">
        <v>0.35753475133461299</v>
      </c>
      <c r="M953" s="17"/>
      <c r="N953" s="17">
        <v>0.31971919962657402</v>
      </c>
      <c r="O953" s="17">
        <v>0.30357079180394497</v>
      </c>
      <c r="P953" s="17">
        <v>0.28226628612605398</v>
      </c>
      <c r="Q953" s="17">
        <v>0.289359854545225</v>
      </c>
      <c r="R953" s="17">
        <v>0.217189600335112</v>
      </c>
      <c r="S953" s="17"/>
      <c r="T953" s="17">
        <v>0.282450108838735</v>
      </c>
      <c r="U953" s="17">
        <v>0.29323130646090501</v>
      </c>
      <c r="V953" s="17"/>
      <c r="W953" s="17">
        <v>0.33828071698922302</v>
      </c>
      <c r="X953" s="17">
        <v>0.26859277138363502</v>
      </c>
      <c r="Y953" s="17"/>
      <c r="Z953" s="17">
        <v>0.31253653686768101</v>
      </c>
      <c r="AA953" s="17">
        <v>0.32059924049131799</v>
      </c>
      <c r="AB953" s="17">
        <v>0.29832733491990898</v>
      </c>
      <c r="AC953" s="17"/>
      <c r="AD953" s="17">
        <v>0.309402411777842</v>
      </c>
      <c r="AE953" s="17">
        <v>0.25663414005748297</v>
      </c>
      <c r="AF953" s="17"/>
      <c r="AG953" s="17">
        <v>0.338792690404633</v>
      </c>
      <c r="AH953" s="17">
        <v>0.35095107368582601</v>
      </c>
      <c r="AI953" s="17">
        <v>0.25419803858940698</v>
      </c>
      <c r="AJ953" s="17"/>
      <c r="AK953" s="17">
        <v>0.28470428920757601</v>
      </c>
      <c r="AL953" s="17">
        <v>0.34656298500586402</v>
      </c>
      <c r="AM953" s="17">
        <v>0.176383801407239</v>
      </c>
      <c r="AN953" s="17"/>
      <c r="AO953" s="17">
        <v>0.34238916016653698</v>
      </c>
      <c r="AP953" s="17">
        <v>0.31455945609362701</v>
      </c>
      <c r="AQ953" s="17">
        <v>0.26334966140954602</v>
      </c>
      <c r="AR953" s="17"/>
      <c r="AS953" s="17">
        <v>0.20751229677535901</v>
      </c>
      <c r="AT953" s="17">
        <v>0.25473000306051902</v>
      </c>
      <c r="AU953" s="17">
        <v>0.24878786871241801</v>
      </c>
      <c r="AV953" s="17">
        <v>0.335539034239069</v>
      </c>
      <c r="AW953" s="17">
        <v>0.27424044665786401</v>
      </c>
      <c r="AX953" s="17">
        <v>0.26830768381368397</v>
      </c>
      <c r="AY953" s="17">
        <v>0.45325583300750899</v>
      </c>
      <c r="AZ953" s="17">
        <v>0.31218269104194402</v>
      </c>
      <c r="BA953" s="17">
        <v>0.279822317162011</v>
      </c>
      <c r="BB953" s="17">
        <v>0.40495804749536901</v>
      </c>
      <c r="BC953" s="17">
        <v>0.28966717022573002</v>
      </c>
      <c r="BD953" s="17">
        <v>0.32665049151696002</v>
      </c>
      <c r="BE953" s="17">
        <v>0.19160901729927399</v>
      </c>
      <c r="BF953" s="17">
        <v>0.18116653451065201</v>
      </c>
      <c r="BG953" s="17">
        <v>0.35962421567534902</v>
      </c>
    </row>
    <row r="954" spans="2:59" x14ac:dyDescent="0.35">
      <c r="B954" t="s">
        <v>329</v>
      </c>
      <c r="C954" s="17">
        <v>0.192253507192302</v>
      </c>
      <c r="D954" s="17">
        <v>0.19839878117515</v>
      </c>
      <c r="E954" s="17">
        <v>0.187320733788473</v>
      </c>
      <c r="F954" s="17"/>
      <c r="G954" s="17">
        <v>0.22320530941165301</v>
      </c>
      <c r="H954" s="17">
        <v>0.330696155644432</v>
      </c>
      <c r="I954" s="17">
        <v>0.20325617693876899</v>
      </c>
      <c r="J954" s="17">
        <v>0.18973075012913901</v>
      </c>
      <c r="K954" s="17">
        <v>0.130593197734408</v>
      </c>
      <c r="L954" s="17">
        <v>0.15443165048028301</v>
      </c>
      <c r="M954" s="17"/>
      <c r="N954" s="17">
        <v>0.19516971571109001</v>
      </c>
      <c r="O954" s="17">
        <v>0.19419541455398101</v>
      </c>
      <c r="P954" s="17">
        <v>0.15568447515490499</v>
      </c>
      <c r="Q954" s="17">
        <v>0.18206196421064999</v>
      </c>
      <c r="R954" s="17">
        <v>0.269977547393079</v>
      </c>
      <c r="S954" s="17"/>
      <c r="T954" s="17">
        <v>0.22129646520895899</v>
      </c>
      <c r="U954" s="17">
        <v>0.18493951043016099</v>
      </c>
      <c r="V954" s="17"/>
      <c r="W954" s="17">
        <v>0.20683096816639601</v>
      </c>
      <c r="X954" s="17">
        <v>0.19328583118956699</v>
      </c>
      <c r="Y954" s="17"/>
      <c r="Z954" s="17">
        <v>0.18788330734398101</v>
      </c>
      <c r="AA954" s="17">
        <v>0.20977397847607801</v>
      </c>
      <c r="AB954" s="17">
        <v>0.209770169482212</v>
      </c>
      <c r="AC954" s="17"/>
      <c r="AD954" s="17">
        <v>0.205958461646192</v>
      </c>
      <c r="AE954" s="17">
        <v>0.166526205029258</v>
      </c>
      <c r="AF954" s="17"/>
      <c r="AG954" s="17">
        <v>0.17273171934447101</v>
      </c>
      <c r="AH954" s="17">
        <v>0.21963042432726501</v>
      </c>
      <c r="AI954" s="17">
        <v>0.18561727270055001</v>
      </c>
      <c r="AJ954" s="17"/>
      <c r="AK954" s="17">
        <v>0.20189166575510001</v>
      </c>
      <c r="AL954" s="17">
        <v>0.18847979103642301</v>
      </c>
      <c r="AM954" s="17">
        <v>0.21722866221415399</v>
      </c>
      <c r="AN954" s="17"/>
      <c r="AO954" s="17">
        <v>0.144584240995526</v>
      </c>
      <c r="AP954" s="17">
        <v>0.199625360782407</v>
      </c>
      <c r="AQ954" s="17">
        <v>0.20166854841873599</v>
      </c>
      <c r="AR954" s="17"/>
      <c r="AS954" s="17">
        <v>0.15015173816067701</v>
      </c>
      <c r="AT954" s="17">
        <v>0.177898919164036</v>
      </c>
      <c r="AU954" s="17">
        <v>0.17550605295564101</v>
      </c>
      <c r="AV954" s="17">
        <v>0.167536004288692</v>
      </c>
      <c r="AW954" s="17">
        <v>0.28355168644034601</v>
      </c>
      <c r="AX954" s="17">
        <v>0.22521410359767599</v>
      </c>
      <c r="AY954" s="17">
        <v>0.15442152774632001</v>
      </c>
      <c r="AZ954" s="17">
        <v>0.17018351930756401</v>
      </c>
      <c r="BA954" s="17">
        <v>0.18044696358427101</v>
      </c>
      <c r="BB954" s="17">
        <v>0.18240611647851401</v>
      </c>
      <c r="BC954" s="17">
        <v>0.21932561905451001</v>
      </c>
      <c r="BD954" s="17">
        <v>0.15204172388769899</v>
      </c>
      <c r="BE954" s="17">
        <v>8.2363213517167105E-2</v>
      </c>
      <c r="BF954" s="17">
        <v>0.31699851594532102</v>
      </c>
      <c r="BG954" s="17">
        <v>0.196303255524582</v>
      </c>
    </row>
    <row r="955" spans="2:59" x14ac:dyDescent="0.35">
      <c r="B955" t="s">
        <v>330</v>
      </c>
      <c r="C955" s="17">
        <v>0.18216505960336499</v>
      </c>
      <c r="D955" s="17">
        <v>0.17405976427797501</v>
      </c>
      <c r="E955" s="17">
        <v>0.19046630645502699</v>
      </c>
      <c r="F955" s="17"/>
      <c r="G955" s="17">
        <v>0.26293946636278798</v>
      </c>
      <c r="H955" s="17">
        <v>0.16218526085784701</v>
      </c>
      <c r="I955" s="17">
        <v>0.29244049157919599</v>
      </c>
      <c r="J955" s="17">
        <v>0.205310230029011</v>
      </c>
      <c r="K955" s="17">
        <v>0.145232598552444</v>
      </c>
      <c r="L955" s="17">
        <v>0.114521027509819</v>
      </c>
      <c r="M955" s="17"/>
      <c r="N955" s="17">
        <v>0.19317108374640099</v>
      </c>
      <c r="O955" s="17">
        <v>0.18986118733628499</v>
      </c>
      <c r="P955" s="17">
        <v>0.16890360515400299</v>
      </c>
      <c r="Q955" s="17">
        <v>0.193105908441664</v>
      </c>
      <c r="R955" s="17">
        <v>0.14208262674806299</v>
      </c>
      <c r="S955" s="17"/>
      <c r="T955" s="17">
        <v>0.164611453697038</v>
      </c>
      <c r="U955" s="17">
        <v>0.186585649843833</v>
      </c>
      <c r="V955" s="17"/>
      <c r="W955" s="17">
        <v>0.17354605539822099</v>
      </c>
      <c r="X955" s="17">
        <v>0.18028391870079499</v>
      </c>
      <c r="Y955" s="17"/>
      <c r="Z955" s="17">
        <v>0.14035641145524599</v>
      </c>
      <c r="AA955" s="17">
        <v>0.18782629721571201</v>
      </c>
      <c r="AB955" s="17">
        <v>0.20447966953271399</v>
      </c>
      <c r="AC955" s="17"/>
      <c r="AD955" s="17">
        <v>0.173179076149551</v>
      </c>
      <c r="AE955" s="17">
        <v>0.199033784875397</v>
      </c>
      <c r="AF955" s="17"/>
      <c r="AG955" s="17">
        <v>0.172311503517214</v>
      </c>
      <c r="AH955" s="17">
        <v>0.15555238146947001</v>
      </c>
      <c r="AI955" s="17">
        <v>0.20670303360380801</v>
      </c>
      <c r="AJ955" s="17"/>
      <c r="AK955" s="17">
        <v>0.132999016025873</v>
      </c>
      <c r="AL955" s="17">
        <v>0.15272706379826101</v>
      </c>
      <c r="AM955" s="17">
        <v>0.369857665493522</v>
      </c>
      <c r="AN955" s="17"/>
      <c r="AO955" s="17">
        <v>0.11571651672596001</v>
      </c>
      <c r="AP955" s="17">
        <v>0.134727629356724</v>
      </c>
      <c r="AQ955" s="17">
        <v>0.24770321065409101</v>
      </c>
      <c r="AR955" s="17"/>
      <c r="AS955" s="17">
        <v>0.17673726234128401</v>
      </c>
      <c r="AT955" s="17">
        <v>0.11504435384063</v>
      </c>
      <c r="AU955" s="17">
        <v>0.276270385093002</v>
      </c>
      <c r="AV955" s="17">
        <v>0.13927158689040101</v>
      </c>
      <c r="AW955" s="17">
        <v>0.141203713720188</v>
      </c>
      <c r="AX955" s="17">
        <v>0.24768587043404899</v>
      </c>
      <c r="AY955" s="17">
        <v>0.14088670152205501</v>
      </c>
      <c r="AZ955" s="17">
        <v>0.207560237594026</v>
      </c>
      <c r="BA955" s="17">
        <v>0.18320866126683999</v>
      </c>
      <c r="BB955" s="17">
        <v>0.14798096404466701</v>
      </c>
      <c r="BC955" s="17">
        <v>9.5267431733689803E-2</v>
      </c>
      <c r="BD955" s="17">
        <v>0.244786721600004</v>
      </c>
      <c r="BE955" s="17">
        <v>0.49686680375208903</v>
      </c>
      <c r="BF955" s="17">
        <v>0.243020757886271</v>
      </c>
      <c r="BG955" s="17">
        <v>0.17832485928116401</v>
      </c>
    </row>
    <row r="956" spans="2:59" x14ac:dyDescent="0.35">
      <c r="B956" t="s">
        <v>133</v>
      </c>
      <c r="C956" s="17">
        <v>0.14614688426797001</v>
      </c>
      <c r="D956" s="17">
        <v>8.3798441852882197E-2</v>
      </c>
      <c r="E956" s="17">
        <v>0.20277178716531999</v>
      </c>
      <c r="F956" s="17"/>
      <c r="G956" s="17">
        <v>0.21827119699653899</v>
      </c>
      <c r="H956" s="17">
        <v>0.15259843487701699</v>
      </c>
      <c r="I956" s="17">
        <v>0.11094099391086799</v>
      </c>
      <c r="J956" s="17">
        <v>0.15836756468640301</v>
      </c>
      <c r="K956" s="17">
        <v>0.15923992078194499</v>
      </c>
      <c r="L956" s="17">
        <v>0.124250190003734</v>
      </c>
      <c r="M956" s="17"/>
      <c r="N956" s="17">
        <v>0.117402511533115</v>
      </c>
      <c r="O956" s="17">
        <v>0.130708185961392</v>
      </c>
      <c r="P956" s="17">
        <v>0.187635064801709</v>
      </c>
      <c r="Q956" s="17">
        <v>0.150950734080671</v>
      </c>
      <c r="R956" s="17">
        <v>0.15917888499503299</v>
      </c>
      <c r="S956" s="17"/>
      <c r="T956" s="17">
        <v>9.1793046292374905E-2</v>
      </c>
      <c r="U956" s="17">
        <v>0.15983501461390301</v>
      </c>
      <c r="V956" s="17"/>
      <c r="W956" s="17">
        <v>8.8918408019038095E-2</v>
      </c>
      <c r="X956" s="17">
        <v>0.164854088067209</v>
      </c>
      <c r="Y956" s="17"/>
      <c r="Z956" s="17">
        <v>0.106241919491965</v>
      </c>
      <c r="AA956" s="17">
        <v>0.122227455387213</v>
      </c>
      <c r="AB956" s="17">
        <v>0.122187666868147</v>
      </c>
      <c r="AC956" s="17"/>
      <c r="AD956" s="17">
        <v>9.6636915786558406E-2</v>
      </c>
      <c r="AE956" s="17">
        <v>0.239088303627635</v>
      </c>
      <c r="AF956" s="17"/>
      <c r="AG956" s="17">
        <v>0.10989982363627999</v>
      </c>
      <c r="AH956" s="17">
        <v>0.143681837638622</v>
      </c>
      <c r="AI956" s="17">
        <v>0.106122351360342</v>
      </c>
      <c r="AJ956" s="17"/>
      <c r="AK956" s="17">
        <v>0.14102790446389701</v>
      </c>
      <c r="AL956" s="17">
        <v>0.119860763861329</v>
      </c>
      <c r="AM956" s="17">
        <v>0.12955802118414</v>
      </c>
      <c r="AN956" s="17"/>
      <c r="AO956" s="17">
        <v>0.12744877560621001</v>
      </c>
      <c r="AP956" s="17">
        <v>0.14095483878742901</v>
      </c>
      <c r="AQ956" s="17">
        <v>0.120900031735409</v>
      </c>
      <c r="AR956" s="17"/>
      <c r="AS956" s="17">
        <v>0.32427332178909601</v>
      </c>
      <c r="AT956" s="17">
        <v>0.29245122106115501</v>
      </c>
      <c r="AU956" s="17">
        <v>0.15080135252648799</v>
      </c>
      <c r="AV956" s="17">
        <v>0.173633396792233</v>
      </c>
      <c r="AW956" s="17">
        <v>9.1502968841358404E-2</v>
      </c>
      <c r="AX956" s="17">
        <v>6.5178179284722901E-2</v>
      </c>
      <c r="AY956" s="17">
        <v>0.117765214205885</v>
      </c>
      <c r="AZ956" s="17">
        <v>3.0840469017795101E-2</v>
      </c>
      <c r="BA956" s="17">
        <v>7.6624945514176604E-2</v>
      </c>
      <c r="BB956" s="17">
        <v>7.0492042234997901E-2</v>
      </c>
      <c r="BC956" s="17">
        <v>0.10209654489665999</v>
      </c>
      <c r="BD956" s="17">
        <v>7.0657849773816797E-2</v>
      </c>
      <c r="BE956" s="17">
        <v>6.9923255860482897E-2</v>
      </c>
      <c r="BF956" s="17">
        <v>0.16985271453838299</v>
      </c>
      <c r="BG956" s="17">
        <v>8.6566161531492394E-2</v>
      </c>
    </row>
    <row r="957" spans="2:59" x14ac:dyDescent="0.35">
      <c r="B957" t="s">
        <v>331</v>
      </c>
      <c r="C957" s="17">
        <v>0.479434548936363</v>
      </c>
      <c r="D957" s="17">
        <v>0.54374301269399306</v>
      </c>
      <c r="E957" s="17">
        <v>0.41944117259118002</v>
      </c>
      <c r="F957" s="17"/>
      <c r="G957" s="17">
        <v>0.295584027229021</v>
      </c>
      <c r="H957" s="17">
        <v>0.35452014862070302</v>
      </c>
      <c r="I957" s="17">
        <v>0.39336233757116701</v>
      </c>
      <c r="J957" s="17">
        <v>0.44659145515544701</v>
      </c>
      <c r="K957" s="17">
        <v>0.56493428293120296</v>
      </c>
      <c r="L957" s="17">
        <v>0.60679713200616403</v>
      </c>
      <c r="M957" s="17"/>
      <c r="N957" s="17">
        <v>0.49425668900939501</v>
      </c>
      <c r="O957" s="17">
        <v>0.48523521214834198</v>
      </c>
      <c r="P957" s="17">
        <v>0.48777685488938299</v>
      </c>
      <c r="Q957" s="17">
        <v>0.47388139326701501</v>
      </c>
      <c r="R957" s="17">
        <v>0.42876094086382399</v>
      </c>
      <c r="S957" s="17"/>
      <c r="T957" s="17">
        <v>0.52229903480162798</v>
      </c>
      <c r="U957" s="17">
        <v>0.468639825112103</v>
      </c>
      <c r="V957" s="17"/>
      <c r="W957" s="17">
        <v>0.53070456841634495</v>
      </c>
      <c r="X957" s="17">
        <v>0.46157616204242902</v>
      </c>
      <c r="Y957" s="17"/>
      <c r="Z957" s="17">
        <v>0.56551836170880698</v>
      </c>
      <c r="AA957" s="17">
        <v>0.48017226892099701</v>
      </c>
      <c r="AB957" s="17">
        <v>0.46356249411692702</v>
      </c>
      <c r="AC957" s="17"/>
      <c r="AD957" s="17">
        <v>0.52422554641769803</v>
      </c>
      <c r="AE957" s="17">
        <v>0.39535170646771101</v>
      </c>
      <c r="AF957" s="17"/>
      <c r="AG957" s="17">
        <v>0.54505695350203498</v>
      </c>
      <c r="AH957" s="17">
        <v>0.48113535656464301</v>
      </c>
      <c r="AI957" s="17">
        <v>0.50155734233530003</v>
      </c>
      <c r="AJ957" s="17"/>
      <c r="AK957" s="17">
        <v>0.52408141375513095</v>
      </c>
      <c r="AL957" s="17">
        <v>0.53893238130398702</v>
      </c>
      <c r="AM957" s="17">
        <v>0.283355651108184</v>
      </c>
      <c r="AN957" s="17"/>
      <c r="AO957" s="17">
        <v>0.61225046667230498</v>
      </c>
      <c r="AP957" s="17">
        <v>0.52469217107344002</v>
      </c>
      <c r="AQ957" s="17">
        <v>0.42972820919176402</v>
      </c>
      <c r="AR957" s="17"/>
      <c r="AS957" s="17">
        <v>0.34883767770894297</v>
      </c>
      <c r="AT957" s="17">
        <v>0.41460550593418</v>
      </c>
      <c r="AU957" s="17">
        <v>0.397422209424869</v>
      </c>
      <c r="AV957" s="17">
        <v>0.51955901202867305</v>
      </c>
      <c r="AW957" s="17">
        <v>0.48374163099810702</v>
      </c>
      <c r="AX957" s="17">
        <v>0.46192184668355202</v>
      </c>
      <c r="AY957" s="17">
        <v>0.58692655652574</v>
      </c>
      <c r="AZ957" s="17">
        <v>0.59141577408061397</v>
      </c>
      <c r="BA957" s="17">
        <v>0.559719429634712</v>
      </c>
      <c r="BB957" s="17">
        <v>0.59912087724182095</v>
      </c>
      <c r="BC957" s="17">
        <v>0.58331040431514003</v>
      </c>
      <c r="BD957" s="17">
        <v>0.53251370473848003</v>
      </c>
      <c r="BE957" s="17">
        <v>0.35084672687026103</v>
      </c>
      <c r="BF957" s="17">
        <v>0.27012801163002498</v>
      </c>
      <c r="BG957" s="17">
        <v>0.53880572366276103</v>
      </c>
    </row>
    <row r="958" spans="2:59" x14ac:dyDescent="0.35">
      <c r="B958" t="s">
        <v>332</v>
      </c>
      <c r="C958" s="17">
        <v>0.37441856679566698</v>
      </c>
      <c r="D958" s="17">
        <v>0.37245854545312501</v>
      </c>
      <c r="E958" s="17">
        <v>0.37778704024350002</v>
      </c>
      <c r="F958" s="17"/>
      <c r="G958" s="17">
        <v>0.48614477577444098</v>
      </c>
      <c r="H958" s="17">
        <v>0.49288141650227901</v>
      </c>
      <c r="I958" s="17">
        <v>0.49569666851796501</v>
      </c>
      <c r="J958" s="17">
        <v>0.39504098015814998</v>
      </c>
      <c r="K958" s="17">
        <v>0.275825796286852</v>
      </c>
      <c r="L958" s="17">
        <v>0.26895267799010197</v>
      </c>
      <c r="M958" s="17"/>
      <c r="N958" s="17">
        <v>0.388340799457491</v>
      </c>
      <c r="O958" s="17">
        <v>0.38405660189026603</v>
      </c>
      <c r="P958" s="17">
        <v>0.32458808030890801</v>
      </c>
      <c r="Q958" s="17">
        <v>0.37516787265231399</v>
      </c>
      <c r="R958" s="17">
        <v>0.41206017414114199</v>
      </c>
      <c r="S958" s="17"/>
      <c r="T958" s="17">
        <v>0.38590791890599702</v>
      </c>
      <c r="U958" s="17">
        <v>0.37152516027399501</v>
      </c>
      <c r="V958" s="17"/>
      <c r="W958" s="17">
        <v>0.380377023564618</v>
      </c>
      <c r="X958" s="17">
        <v>0.37356974989036201</v>
      </c>
      <c r="Y958" s="17"/>
      <c r="Z958" s="17">
        <v>0.32823971879922698</v>
      </c>
      <c r="AA958" s="17">
        <v>0.39760027569179002</v>
      </c>
      <c r="AB958" s="17">
        <v>0.41424983901492601</v>
      </c>
      <c r="AC958" s="17"/>
      <c r="AD958" s="17">
        <v>0.379137537795743</v>
      </c>
      <c r="AE958" s="17">
        <v>0.36555998990465499</v>
      </c>
      <c r="AF958" s="17"/>
      <c r="AG958" s="17">
        <v>0.34504322286168498</v>
      </c>
      <c r="AH958" s="17">
        <v>0.37518280579673502</v>
      </c>
      <c r="AI958" s="17">
        <v>0.39232030630435699</v>
      </c>
      <c r="AJ958" s="17"/>
      <c r="AK958" s="17">
        <v>0.33489068178097298</v>
      </c>
      <c r="AL958" s="17">
        <v>0.34120685483468399</v>
      </c>
      <c r="AM958" s="17">
        <v>0.58708632770767599</v>
      </c>
      <c r="AN958" s="17"/>
      <c r="AO958" s="17">
        <v>0.26030075772148498</v>
      </c>
      <c r="AP958" s="17">
        <v>0.334352990139131</v>
      </c>
      <c r="AQ958" s="17">
        <v>0.449371759072827</v>
      </c>
      <c r="AR958" s="17"/>
      <c r="AS958" s="17">
        <v>0.32688900050196001</v>
      </c>
      <c r="AT958" s="17">
        <v>0.29294327300466599</v>
      </c>
      <c r="AU958" s="17">
        <v>0.45177643804864298</v>
      </c>
      <c r="AV958" s="17">
        <v>0.30680759117909301</v>
      </c>
      <c r="AW958" s="17">
        <v>0.42475540016053398</v>
      </c>
      <c r="AX958" s="17">
        <v>0.47289997403172501</v>
      </c>
      <c r="AY958" s="17">
        <v>0.29530822926837502</v>
      </c>
      <c r="AZ958" s="17">
        <v>0.37774375690159101</v>
      </c>
      <c r="BA958" s="17">
        <v>0.36365562485111103</v>
      </c>
      <c r="BB958" s="17">
        <v>0.330387080523181</v>
      </c>
      <c r="BC958" s="17">
        <v>0.31459305078819999</v>
      </c>
      <c r="BD958" s="17">
        <v>0.39682844548770302</v>
      </c>
      <c r="BE958" s="17">
        <v>0.57923001726925605</v>
      </c>
      <c r="BF958" s="17">
        <v>0.560019273831592</v>
      </c>
      <c r="BG958" s="17">
        <v>0.37462811480574598</v>
      </c>
    </row>
    <row r="959" spans="2:59" x14ac:dyDescent="0.35">
      <c r="B959" t="s">
        <v>120</v>
      </c>
      <c r="C959" s="17">
        <v>0.105015982140696</v>
      </c>
      <c r="D959" s="17">
        <v>0.17128446724086699</v>
      </c>
      <c r="E959" s="17">
        <v>4.1654132347680103E-2</v>
      </c>
      <c r="F959" s="17"/>
      <c r="G959" s="17">
        <v>-0.19056074854541999</v>
      </c>
      <c r="H959" s="17">
        <v>-0.13836126788157499</v>
      </c>
      <c r="I959" s="17">
        <v>-0.102334330946798</v>
      </c>
      <c r="J959" s="17">
        <v>5.1550474997297403E-2</v>
      </c>
      <c r="K959" s="17">
        <v>0.28910848664435101</v>
      </c>
      <c r="L959" s="17">
        <v>0.337844454016063</v>
      </c>
      <c r="M959" s="17"/>
      <c r="N959" s="17">
        <v>0.10591588955190399</v>
      </c>
      <c r="O959" s="17">
        <v>0.10117861025807599</v>
      </c>
      <c r="P959" s="17">
        <v>0.16318877458047501</v>
      </c>
      <c r="Q959" s="17">
        <v>9.8713520614701095E-2</v>
      </c>
      <c r="R959" s="17">
        <v>1.6700766722681899E-2</v>
      </c>
      <c r="S959" s="17"/>
      <c r="T959" s="17">
        <v>0.13639111589562999</v>
      </c>
      <c r="U959" s="17">
        <v>9.7114664838107906E-2</v>
      </c>
      <c r="V959" s="17"/>
      <c r="W959" s="17">
        <v>0.150327544851727</v>
      </c>
      <c r="X959" s="17">
        <v>8.8006412152067406E-2</v>
      </c>
      <c r="Y959" s="17"/>
      <c r="Z959" s="17">
        <v>0.23727864290958001</v>
      </c>
      <c r="AA959" s="17">
        <v>8.2571993229207399E-2</v>
      </c>
      <c r="AB959" s="17">
        <v>4.9312655102001203E-2</v>
      </c>
      <c r="AC959" s="17"/>
      <c r="AD959" s="17">
        <v>0.14508800862195501</v>
      </c>
      <c r="AE959" s="17">
        <v>2.9791716563056E-2</v>
      </c>
      <c r="AF959" s="17"/>
      <c r="AG959" s="17">
        <v>0.20001373064035</v>
      </c>
      <c r="AH959" s="17">
        <v>0.10595255076790799</v>
      </c>
      <c r="AI959" s="17">
        <v>0.10923703603094299</v>
      </c>
      <c r="AJ959" s="17"/>
      <c r="AK959" s="17">
        <v>0.18919073197415801</v>
      </c>
      <c r="AL959" s="17">
        <v>0.197725526469303</v>
      </c>
      <c r="AM959" s="17">
        <v>-0.30373067659949199</v>
      </c>
      <c r="AN959" s="17"/>
      <c r="AO959" s="17">
        <v>0.35194970895082001</v>
      </c>
      <c r="AP959" s="17">
        <v>0.19033918093430899</v>
      </c>
      <c r="AQ959" s="17">
        <v>-1.9643549881063298E-2</v>
      </c>
      <c r="AR959" s="17"/>
      <c r="AS959" s="17">
        <v>2.1948677206982899E-2</v>
      </c>
      <c r="AT959" s="17">
        <v>0.121662232929514</v>
      </c>
      <c r="AU959" s="17">
        <v>-5.4354228623774002E-2</v>
      </c>
      <c r="AV959" s="17">
        <v>0.21275142084957999</v>
      </c>
      <c r="AW959" s="17">
        <v>5.8986230837572699E-2</v>
      </c>
      <c r="AX959" s="17">
        <v>-1.0978127348173199E-2</v>
      </c>
      <c r="AY959" s="17">
        <v>0.29161832725736497</v>
      </c>
      <c r="AZ959" s="17">
        <v>0.21367201717902401</v>
      </c>
      <c r="BA959" s="17">
        <v>0.196063804783601</v>
      </c>
      <c r="BB959" s="17">
        <v>0.26873379671864001</v>
      </c>
      <c r="BC959" s="17">
        <v>0.26871735352693998</v>
      </c>
      <c r="BD959" s="17">
        <v>0.13568525925077701</v>
      </c>
      <c r="BE959" s="17">
        <v>-0.22838329039899599</v>
      </c>
      <c r="BF959" s="17">
        <v>-0.28989126220156702</v>
      </c>
      <c r="BG959" s="17">
        <v>0.16417760885701499</v>
      </c>
    </row>
    <row r="960" spans="2:59" x14ac:dyDescent="0.3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row>
    <row r="961" spans="2:59" x14ac:dyDescent="0.35">
      <c r="B961" s="6" t="s">
        <v>424</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row>
    <row r="962" spans="2:59" x14ac:dyDescent="0.35">
      <c r="B962" s="24" t="s">
        <v>86</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row>
    <row r="963" spans="2:59" x14ac:dyDescent="0.35">
      <c r="B963" t="s">
        <v>326</v>
      </c>
      <c r="C963" s="17">
        <v>0.36487774174878701</v>
      </c>
      <c r="D963" s="17">
        <v>0.40745419335517602</v>
      </c>
      <c r="E963" s="17">
        <v>0.32259764389247603</v>
      </c>
      <c r="F963" s="17"/>
      <c r="G963" s="17">
        <v>0.25497398686947398</v>
      </c>
      <c r="H963" s="17">
        <v>0.29326186140608801</v>
      </c>
      <c r="I963" s="17">
        <v>0.34787021234131499</v>
      </c>
      <c r="J963" s="17">
        <v>0.35394044408300201</v>
      </c>
      <c r="K963" s="17">
        <v>0.42892299013787499</v>
      </c>
      <c r="L963" s="17">
        <v>0.40710793042827498</v>
      </c>
      <c r="M963" s="17"/>
      <c r="N963" s="17">
        <v>0.35092529212227203</v>
      </c>
      <c r="O963" s="17">
        <v>0.39136690749047498</v>
      </c>
      <c r="P963" s="17">
        <v>0.41003743323924302</v>
      </c>
      <c r="Q963" s="17">
        <v>0.34078039654477599</v>
      </c>
      <c r="R963" s="17">
        <v>0.32018296495846399</v>
      </c>
      <c r="S963" s="17"/>
      <c r="T963" s="17">
        <v>0.41060648483623202</v>
      </c>
      <c r="U963" s="17">
        <v>0.35336170131356198</v>
      </c>
      <c r="V963" s="17"/>
      <c r="W963" s="17">
        <v>0.37803701434896098</v>
      </c>
      <c r="X963" s="17">
        <v>0.36288838989267203</v>
      </c>
      <c r="Y963" s="17"/>
      <c r="Z963" s="17">
        <v>0.51585103312778202</v>
      </c>
      <c r="AA963" s="17">
        <v>0.34594242377004403</v>
      </c>
      <c r="AB963" s="17">
        <v>0.26554702822458498</v>
      </c>
      <c r="AC963" s="17"/>
      <c r="AD963" s="17">
        <v>0.41640141068897601</v>
      </c>
      <c r="AE963" s="17">
        <v>0.268156150748046</v>
      </c>
      <c r="AF963" s="17"/>
      <c r="AG963" s="17">
        <v>0.26543100256533803</v>
      </c>
      <c r="AH963" s="17">
        <v>0.27213421990222397</v>
      </c>
      <c r="AI963" s="17">
        <v>0.48855731434701499</v>
      </c>
      <c r="AJ963" s="17"/>
      <c r="AK963" s="17">
        <v>0.46485823711929303</v>
      </c>
      <c r="AL963" s="17">
        <v>0.35246045701797302</v>
      </c>
      <c r="AM963" s="17">
        <v>0.26263354443377301</v>
      </c>
      <c r="AN963" s="17"/>
      <c r="AO963" s="17">
        <v>0.53539158142963195</v>
      </c>
      <c r="AP963" s="17">
        <v>0.37275234393567003</v>
      </c>
      <c r="AQ963" s="17">
        <v>0.34164173409168602</v>
      </c>
      <c r="AR963" s="17"/>
      <c r="AS963" s="17">
        <v>0.295250010779253</v>
      </c>
      <c r="AT963" s="17">
        <v>0.41232624970104298</v>
      </c>
      <c r="AU963" s="17">
        <v>0.320421373124812</v>
      </c>
      <c r="AV963" s="17">
        <v>0.43376746082401502</v>
      </c>
      <c r="AW963" s="17">
        <v>0.37711489243867802</v>
      </c>
      <c r="AX963" s="17">
        <v>0.45278332830250401</v>
      </c>
      <c r="AY963" s="17">
        <v>0.35181006333240999</v>
      </c>
      <c r="AZ963" s="17">
        <v>0.37442349732360503</v>
      </c>
      <c r="BA963" s="17">
        <v>0.40640176200878803</v>
      </c>
      <c r="BB963" s="17">
        <v>0.354076462465443</v>
      </c>
      <c r="BC963" s="17">
        <v>0.42654192020259302</v>
      </c>
      <c r="BD963" s="17">
        <v>0.24453846294578499</v>
      </c>
      <c r="BE963" s="17">
        <v>0.221176329912744</v>
      </c>
      <c r="BF963" s="17">
        <v>0.28869300590554597</v>
      </c>
      <c r="BG963" s="17">
        <v>0.384037955351135</v>
      </c>
    </row>
    <row r="964" spans="2:59" x14ac:dyDescent="0.35">
      <c r="B964" t="s">
        <v>327</v>
      </c>
      <c r="C964" s="17">
        <v>0.34610296210417502</v>
      </c>
      <c r="D964" s="17">
        <v>0.33598551836455898</v>
      </c>
      <c r="E964" s="17">
        <v>0.35695409250274102</v>
      </c>
      <c r="F964" s="17"/>
      <c r="G964" s="17">
        <v>0.30241225497497898</v>
      </c>
      <c r="H964" s="17">
        <v>0.35325485815524599</v>
      </c>
      <c r="I964" s="17">
        <v>0.28308481307903499</v>
      </c>
      <c r="J964" s="17">
        <v>0.34777778963927902</v>
      </c>
      <c r="K964" s="17">
        <v>0.36583995493916499</v>
      </c>
      <c r="L964" s="17">
        <v>0.37656292241122902</v>
      </c>
      <c r="M964" s="17"/>
      <c r="N964" s="17">
        <v>0.37304759720059799</v>
      </c>
      <c r="O964" s="17">
        <v>0.32581545792679201</v>
      </c>
      <c r="P964" s="17">
        <v>0.30454070529120902</v>
      </c>
      <c r="Q964" s="17">
        <v>0.37829300384573999</v>
      </c>
      <c r="R964" s="17">
        <v>0.32369949377455998</v>
      </c>
      <c r="S964" s="17"/>
      <c r="T964" s="17">
        <v>0.30045731776859902</v>
      </c>
      <c r="U964" s="17">
        <v>0.357598075469858</v>
      </c>
      <c r="V964" s="17"/>
      <c r="W964" s="17">
        <v>0.33786488554534899</v>
      </c>
      <c r="X964" s="17">
        <v>0.355239868845519</v>
      </c>
      <c r="Y964" s="17"/>
      <c r="Z964" s="17">
        <v>0.28940714126669997</v>
      </c>
      <c r="AA964" s="17">
        <v>0.42316672127398502</v>
      </c>
      <c r="AB964" s="17">
        <v>0.38054217946070601</v>
      </c>
      <c r="AC964" s="17"/>
      <c r="AD964" s="17">
        <v>0.33568496299484601</v>
      </c>
      <c r="AE964" s="17">
        <v>0.36565990495442702</v>
      </c>
      <c r="AF964" s="17"/>
      <c r="AG964" s="17">
        <v>0.35045986593547002</v>
      </c>
      <c r="AH964" s="17">
        <v>0.40956224443607903</v>
      </c>
      <c r="AI964" s="17">
        <v>0.29954548604672399</v>
      </c>
      <c r="AJ964" s="17"/>
      <c r="AK964" s="17">
        <v>0.32952836267528002</v>
      </c>
      <c r="AL964" s="17">
        <v>0.37881630036938901</v>
      </c>
      <c r="AM964" s="17">
        <v>0.28808903504077399</v>
      </c>
      <c r="AN964" s="17"/>
      <c r="AO964" s="17">
        <v>0.29339574967313597</v>
      </c>
      <c r="AP964" s="17">
        <v>0.38437065081858901</v>
      </c>
      <c r="AQ964" s="17">
        <v>0.31902900600425999</v>
      </c>
      <c r="AR964" s="17"/>
      <c r="AS964" s="17">
        <v>0.32047851473125899</v>
      </c>
      <c r="AT964" s="17">
        <v>0.29979226610355603</v>
      </c>
      <c r="AU964" s="17">
        <v>0.39151359586339002</v>
      </c>
      <c r="AV964" s="17">
        <v>0.28294366629579998</v>
      </c>
      <c r="AW964" s="17">
        <v>0.34984401382917102</v>
      </c>
      <c r="AX964" s="17">
        <v>0.33074985066371998</v>
      </c>
      <c r="AY964" s="17">
        <v>0.43327514921618299</v>
      </c>
      <c r="AZ964" s="17">
        <v>0.40844448702173403</v>
      </c>
      <c r="BA964" s="17">
        <v>0.33204629533802299</v>
      </c>
      <c r="BB964" s="17">
        <v>0.43761916705182102</v>
      </c>
      <c r="BC964" s="17">
        <v>0.35872853389194798</v>
      </c>
      <c r="BD964" s="17">
        <v>0.359906918782612</v>
      </c>
      <c r="BE964" s="17">
        <v>0.16019289266346301</v>
      </c>
      <c r="BF964" s="17">
        <v>0.28027381612576202</v>
      </c>
      <c r="BG964" s="17">
        <v>0.23728280334441099</v>
      </c>
    </row>
    <row r="965" spans="2:59" x14ac:dyDescent="0.35">
      <c r="B965" t="s">
        <v>329</v>
      </c>
      <c r="C965" s="17">
        <v>0.11546001939065401</v>
      </c>
      <c r="D965" s="17">
        <v>0.113397530507629</v>
      </c>
      <c r="E965" s="17">
        <v>0.11785707722118299</v>
      </c>
      <c r="F965" s="17"/>
      <c r="G965" s="17">
        <v>0.20149061614712799</v>
      </c>
      <c r="H965" s="17">
        <v>0.16160348762382301</v>
      </c>
      <c r="I965" s="17">
        <v>0.132759258056836</v>
      </c>
      <c r="J965" s="17">
        <v>9.0770853291825396E-2</v>
      </c>
      <c r="K965" s="17">
        <v>7.6552138187256202E-2</v>
      </c>
      <c r="L965" s="17">
        <v>0.100621623507474</v>
      </c>
      <c r="M965" s="17"/>
      <c r="N965" s="17">
        <v>0.109002300295564</v>
      </c>
      <c r="O965" s="17">
        <v>0.103655788171885</v>
      </c>
      <c r="P965" s="17">
        <v>0.106749187199963</v>
      </c>
      <c r="Q965" s="17">
        <v>0.11620905653929001</v>
      </c>
      <c r="R965" s="17">
        <v>0.16708309119162801</v>
      </c>
      <c r="S965" s="17"/>
      <c r="T965" s="17">
        <v>0.13805464235359399</v>
      </c>
      <c r="U965" s="17">
        <v>0.109769930967224</v>
      </c>
      <c r="V965" s="17"/>
      <c r="W965" s="17">
        <v>0.136170152410691</v>
      </c>
      <c r="X965" s="17">
        <v>0.10650538437248799</v>
      </c>
      <c r="Y965" s="17"/>
      <c r="Z965" s="17">
        <v>8.9030666305454698E-2</v>
      </c>
      <c r="AA965" s="17">
        <v>0.10918142776923501</v>
      </c>
      <c r="AB965" s="17">
        <v>0.14886697578548899</v>
      </c>
      <c r="AC965" s="17"/>
      <c r="AD965" s="17">
        <v>0.112392944357113</v>
      </c>
      <c r="AE965" s="17">
        <v>0.121217613581143</v>
      </c>
      <c r="AF965" s="17"/>
      <c r="AG965" s="17">
        <v>0.20276913763500301</v>
      </c>
      <c r="AH965" s="17">
        <v>0.14251796020199101</v>
      </c>
      <c r="AI965" s="17">
        <v>7.7569230159451094E-2</v>
      </c>
      <c r="AJ965" s="17"/>
      <c r="AK965" s="17">
        <v>9.3705850666424603E-2</v>
      </c>
      <c r="AL965" s="17">
        <v>0.12648941332473099</v>
      </c>
      <c r="AM965" s="17">
        <v>0.13212772181048599</v>
      </c>
      <c r="AN965" s="17"/>
      <c r="AO965" s="17">
        <v>4.8972930946253497E-2</v>
      </c>
      <c r="AP965" s="17">
        <v>0.12586026857445601</v>
      </c>
      <c r="AQ965" s="17">
        <v>0.11675961023668199</v>
      </c>
      <c r="AR965" s="17"/>
      <c r="AS965" s="17">
        <v>0.11134427013404199</v>
      </c>
      <c r="AT965" s="17">
        <v>0.108712536902592</v>
      </c>
      <c r="AU965" s="17">
        <v>5.9210979261962303E-2</v>
      </c>
      <c r="AV965" s="17">
        <v>0.11193425313401099</v>
      </c>
      <c r="AW965" s="17">
        <v>0.12569134666153201</v>
      </c>
      <c r="AX965" s="17">
        <v>8.9219634789013999E-2</v>
      </c>
      <c r="AY965" s="17">
        <v>0.13405531989764999</v>
      </c>
      <c r="AZ965" s="17">
        <v>8.3149312748644497E-2</v>
      </c>
      <c r="BA965" s="17">
        <v>0.130528012855264</v>
      </c>
      <c r="BB965" s="17">
        <v>7.5189288295303996E-2</v>
      </c>
      <c r="BC965" s="17">
        <v>6.9373737688429193E-2</v>
      </c>
      <c r="BD965" s="17">
        <v>0.175660362201293</v>
      </c>
      <c r="BE965" s="17">
        <v>0.130714631725877</v>
      </c>
      <c r="BF965" s="17">
        <v>0.15116966708350099</v>
      </c>
      <c r="BG965" s="17">
        <v>0.24140506661484201</v>
      </c>
    </row>
    <row r="966" spans="2:59" x14ac:dyDescent="0.35">
      <c r="B966" t="s">
        <v>330</v>
      </c>
      <c r="C966" s="17">
        <v>0.11404254707860299</v>
      </c>
      <c r="D966" s="17">
        <v>0.106682321386054</v>
      </c>
      <c r="E966" s="17">
        <v>0.12136904486164</v>
      </c>
      <c r="F966" s="17"/>
      <c r="G966" s="17">
        <v>0.15821566152186101</v>
      </c>
      <c r="H966" s="17">
        <v>0.12643220329829</v>
      </c>
      <c r="I966" s="17">
        <v>0.170784848193369</v>
      </c>
      <c r="J966" s="17">
        <v>0.14733952416638699</v>
      </c>
      <c r="K966" s="17">
        <v>5.7746682100567999E-2</v>
      </c>
      <c r="L966" s="17">
        <v>7.6565016010327197E-2</v>
      </c>
      <c r="M966" s="17"/>
      <c r="N966" s="17">
        <v>0.12958570301252301</v>
      </c>
      <c r="O966" s="17">
        <v>8.5866180139158796E-2</v>
      </c>
      <c r="P966" s="17">
        <v>0.13726942983864401</v>
      </c>
      <c r="Q966" s="17">
        <v>0.112448537117248</v>
      </c>
      <c r="R966" s="17">
        <v>8.7238884408730094E-2</v>
      </c>
      <c r="S966" s="17"/>
      <c r="T966" s="17">
        <v>0.117878162769137</v>
      </c>
      <c r="U966" s="17">
        <v>0.11307660963086499</v>
      </c>
      <c r="V966" s="17"/>
      <c r="W966" s="17">
        <v>0.114570157085205</v>
      </c>
      <c r="X966" s="17">
        <v>0.105208799616895</v>
      </c>
      <c r="Y966" s="17"/>
      <c r="Z966" s="17">
        <v>6.5691294386144503E-2</v>
      </c>
      <c r="AA966" s="17">
        <v>0.103656670335004</v>
      </c>
      <c r="AB966" s="17">
        <v>0.15454721269963001</v>
      </c>
      <c r="AC966" s="17"/>
      <c r="AD966" s="17">
        <v>0.107338042472544</v>
      </c>
      <c r="AE966" s="17">
        <v>0.12662842005132599</v>
      </c>
      <c r="AF966" s="17"/>
      <c r="AG966" s="17">
        <v>0.13821689696297099</v>
      </c>
      <c r="AH966" s="17">
        <v>0.123288609584274</v>
      </c>
      <c r="AI966" s="17">
        <v>9.7167568648368396E-2</v>
      </c>
      <c r="AJ966" s="17"/>
      <c r="AK966" s="17">
        <v>8.8654497197914198E-2</v>
      </c>
      <c r="AL966" s="17">
        <v>9.16090569315446E-2</v>
      </c>
      <c r="AM966" s="17">
        <v>0.26083909443673697</v>
      </c>
      <c r="AN966" s="17"/>
      <c r="AO966" s="17">
        <v>8.2919618533742995E-2</v>
      </c>
      <c r="AP966" s="17">
        <v>7.6757671643547298E-2</v>
      </c>
      <c r="AQ966" s="17">
        <v>0.16196301646309899</v>
      </c>
      <c r="AR966" s="17"/>
      <c r="AS966" s="17">
        <v>0.130048442452081</v>
      </c>
      <c r="AT966" s="17">
        <v>0.106759592346358</v>
      </c>
      <c r="AU966" s="17">
        <v>0.14588558419849401</v>
      </c>
      <c r="AV966" s="17">
        <v>9.2289753863145502E-2</v>
      </c>
      <c r="AW966" s="17">
        <v>0.13423511510421801</v>
      </c>
      <c r="AX966" s="17">
        <v>9.4383539088072399E-2</v>
      </c>
      <c r="AY966" s="17">
        <v>5.2795266045925597E-2</v>
      </c>
      <c r="AZ966" s="17">
        <v>0.116605159836177</v>
      </c>
      <c r="BA966" s="17">
        <v>0.105047143385578</v>
      </c>
      <c r="BB966" s="17">
        <v>0.10377546811388</v>
      </c>
      <c r="BC966" s="17">
        <v>0.121731613472358</v>
      </c>
      <c r="BD966" s="17">
        <v>0.14923640629649301</v>
      </c>
      <c r="BE966" s="17">
        <v>0.41799288983743299</v>
      </c>
      <c r="BF966" s="17">
        <v>0.20649284277496799</v>
      </c>
      <c r="BG966" s="17">
        <v>8.5039685846192398E-2</v>
      </c>
    </row>
    <row r="967" spans="2:59" x14ac:dyDescent="0.35">
      <c r="B967" t="s">
        <v>133</v>
      </c>
      <c r="C967" s="17">
        <v>5.9516729677780898E-2</v>
      </c>
      <c r="D967" s="17">
        <v>3.6480436386582098E-2</v>
      </c>
      <c r="E967" s="17">
        <v>8.1222141521960695E-2</v>
      </c>
      <c r="F967" s="17"/>
      <c r="G967" s="17">
        <v>8.2907480486556606E-2</v>
      </c>
      <c r="H967" s="17">
        <v>6.5447589516552607E-2</v>
      </c>
      <c r="I967" s="17">
        <v>6.5500868329443601E-2</v>
      </c>
      <c r="J967" s="17">
        <v>6.0171388819507503E-2</v>
      </c>
      <c r="K967" s="17">
        <v>7.0938234635136502E-2</v>
      </c>
      <c r="L967" s="17">
        <v>3.9142507642695903E-2</v>
      </c>
      <c r="M967" s="17"/>
      <c r="N967" s="17">
        <v>3.7439107369043198E-2</v>
      </c>
      <c r="O967" s="17">
        <v>9.3295666271690003E-2</v>
      </c>
      <c r="P967" s="17">
        <v>4.1403244430939901E-2</v>
      </c>
      <c r="Q967" s="17">
        <v>5.2269005952944897E-2</v>
      </c>
      <c r="R967" s="17">
        <v>0.101795565666617</v>
      </c>
      <c r="S967" s="17"/>
      <c r="T967" s="17">
        <v>3.3003392272438002E-2</v>
      </c>
      <c r="U967" s="17">
        <v>6.6193682618490804E-2</v>
      </c>
      <c r="V967" s="17"/>
      <c r="W967" s="17">
        <v>3.3357790609794401E-2</v>
      </c>
      <c r="X967" s="17">
        <v>7.0157557272426396E-2</v>
      </c>
      <c r="Y967" s="17"/>
      <c r="Z967" s="17">
        <v>4.0019864913918603E-2</v>
      </c>
      <c r="AA967" s="17">
        <v>1.8052756851731602E-2</v>
      </c>
      <c r="AB967" s="17">
        <v>5.0496603829590397E-2</v>
      </c>
      <c r="AC967" s="17"/>
      <c r="AD967" s="17">
        <v>2.8182639486520701E-2</v>
      </c>
      <c r="AE967" s="17">
        <v>0.118337910665057</v>
      </c>
      <c r="AF967" s="17"/>
      <c r="AG967" s="17">
        <v>4.3123096901217399E-2</v>
      </c>
      <c r="AH967" s="17">
        <v>5.2496965875432497E-2</v>
      </c>
      <c r="AI967" s="17">
        <v>3.7160400798441698E-2</v>
      </c>
      <c r="AJ967" s="17"/>
      <c r="AK967" s="17">
        <v>2.32530523410878E-2</v>
      </c>
      <c r="AL967" s="17">
        <v>5.0624772356362598E-2</v>
      </c>
      <c r="AM967" s="17">
        <v>5.6310604278229801E-2</v>
      </c>
      <c r="AN967" s="17"/>
      <c r="AO967" s="17">
        <v>3.9320119417235198E-2</v>
      </c>
      <c r="AP967" s="17">
        <v>4.0259065027737302E-2</v>
      </c>
      <c r="AQ967" s="17">
        <v>6.0606633204273001E-2</v>
      </c>
      <c r="AR967" s="17"/>
      <c r="AS967" s="17">
        <v>0.14287876190336499</v>
      </c>
      <c r="AT967" s="17">
        <v>7.2409354946450996E-2</v>
      </c>
      <c r="AU967" s="17">
        <v>8.2968467551342198E-2</v>
      </c>
      <c r="AV967" s="17">
        <v>7.9064865883028898E-2</v>
      </c>
      <c r="AW967" s="17">
        <v>1.3114631966401899E-2</v>
      </c>
      <c r="AX967" s="17">
        <v>3.2863647156689303E-2</v>
      </c>
      <c r="AY967" s="17">
        <v>2.8064201507830702E-2</v>
      </c>
      <c r="AZ967" s="17">
        <v>1.73775430698393E-2</v>
      </c>
      <c r="BA967" s="17">
        <v>2.5976786412347401E-2</v>
      </c>
      <c r="BB967" s="17">
        <v>2.93396140735523E-2</v>
      </c>
      <c r="BC967" s="17">
        <v>2.3624194744671801E-2</v>
      </c>
      <c r="BD967" s="17">
        <v>7.0657849773816797E-2</v>
      </c>
      <c r="BE967" s="17">
        <v>6.9923255860482897E-2</v>
      </c>
      <c r="BF967" s="17">
        <v>7.3370668110223206E-2</v>
      </c>
      <c r="BG967" s="17">
        <v>5.2234488843420399E-2</v>
      </c>
    </row>
    <row r="968" spans="2:59" x14ac:dyDescent="0.35">
      <c r="B968" t="s">
        <v>331</v>
      </c>
      <c r="C968" s="17">
        <v>0.71098070385296197</v>
      </c>
      <c r="D968" s="17">
        <v>0.743439711719735</v>
      </c>
      <c r="E968" s="17">
        <v>0.67955173639521704</v>
      </c>
      <c r="F968" s="17"/>
      <c r="G968" s="17">
        <v>0.55738624184445396</v>
      </c>
      <c r="H968" s="17">
        <v>0.64651671956133405</v>
      </c>
      <c r="I968" s="17">
        <v>0.63095502542035098</v>
      </c>
      <c r="J968" s="17">
        <v>0.70171823372228004</v>
      </c>
      <c r="K968" s="17">
        <v>0.79476294507703904</v>
      </c>
      <c r="L968" s="17">
        <v>0.783670852839503</v>
      </c>
      <c r="M968" s="17"/>
      <c r="N968" s="17">
        <v>0.72397288932286996</v>
      </c>
      <c r="O968" s="17">
        <v>0.71718236541726599</v>
      </c>
      <c r="P968" s="17">
        <v>0.71457813853045304</v>
      </c>
      <c r="Q968" s="17">
        <v>0.71907340039051704</v>
      </c>
      <c r="R968" s="17">
        <v>0.64388245873302496</v>
      </c>
      <c r="S968" s="17"/>
      <c r="T968" s="17">
        <v>0.71106380260483104</v>
      </c>
      <c r="U968" s="17">
        <v>0.71095977678342004</v>
      </c>
      <c r="V968" s="17"/>
      <c r="W968" s="17">
        <v>0.71590189989430997</v>
      </c>
      <c r="X968" s="17">
        <v>0.71812825873819097</v>
      </c>
      <c r="Y968" s="17"/>
      <c r="Z968" s="17">
        <v>0.805258174394482</v>
      </c>
      <c r="AA968" s="17">
        <v>0.76910914504402905</v>
      </c>
      <c r="AB968" s="17">
        <v>0.64608920768529099</v>
      </c>
      <c r="AC968" s="17"/>
      <c r="AD968" s="17">
        <v>0.75208637368382203</v>
      </c>
      <c r="AE968" s="17">
        <v>0.63381605570247301</v>
      </c>
      <c r="AF968" s="17"/>
      <c r="AG968" s="17">
        <v>0.61589086850080799</v>
      </c>
      <c r="AH968" s="17">
        <v>0.681696464338303</v>
      </c>
      <c r="AI968" s="17">
        <v>0.78810280039373903</v>
      </c>
      <c r="AJ968" s="17"/>
      <c r="AK968" s="17">
        <v>0.79438659979457404</v>
      </c>
      <c r="AL968" s="17">
        <v>0.73127675738736198</v>
      </c>
      <c r="AM968" s="17">
        <v>0.55072257947454695</v>
      </c>
      <c r="AN968" s="17"/>
      <c r="AO968" s="17">
        <v>0.82878733110276803</v>
      </c>
      <c r="AP968" s="17">
        <v>0.75712299475425904</v>
      </c>
      <c r="AQ968" s="17">
        <v>0.66067074009594595</v>
      </c>
      <c r="AR968" s="17"/>
      <c r="AS968" s="17">
        <v>0.61572852551051205</v>
      </c>
      <c r="AT968" s="17">
        <v>0.71211851580459895</v>
      </c>
      <c r="AU968" s="17">
        <v>0.71193496898820197</v>
      </c>
      <c r="AV968" s="17">
        <v>0.71671112711981499</v>
      </c>
      <c r="AW968" s="17">
        <v>0.72695890626784898</v>
      </c>
      <c r="AX968" s="17">
        <v>0.78353317896622399</v>
      </c>
      <c r="AY968" s="17">
        <v>0.78508521254859298</v>
      </c>
      <c r="AZ968" s="17">
        <v>0.782867984345339</v>
      </c>
      <c r="BA968" s="17">
        <v>0.73844805734680996</v>
      </c>
      <c r="BB968" s="17">
        <v>0.79169562951726402</v>
      </c>
      <c r="BC968" s="17">
        <v>0.78527045409454099</v>
      </c>
      <c r="BD968" s="17">
        <v>0.60444538172839701</v>
      </c>
      <c r="BE968" s="17">
        <v>0.38136922257620698</v>
      </c>
      <c r="BF968" s="17">
        <v>0.568966822031307</v>
      </c>
      <c r="BG968" s="17">
        <v>0.62132075869554504</v>
      </c>
    </row>
    <row r="969" spans="2:59" x14ac:dyDescent="0.35">
      <c r="B969" t="s">
        <v>332</v>
      </c>
      <c r="C969" s="17">
        <v>0.22950256646925701</v>
      </c>
      <c r="D969" s="17">
        <v>0.22007985189368301</v>
      </c>
      <c r="E969" s="17">
        <v>0.23922612208282201</v>
      </c>
      <c r="F969" s="17"/>
      <c r="G969" s="17">
        <v>0.35970627766898899</v>
      </c>
      <c r="H969" s="17">
        <v>0.28803569092211301</v>
      </c>
      <c r="I969" s="17">
        <v>0.303544106250205</v>
      </c>
      <c r="J969" s="17">
        <v>0.23811037745821201</v>
      </c>
      <c r="K969" s="17">
        <v>0.134298820287824</v>
      </c>
      <c r="L969" s="17">
        <v>0.177186639517801</v>
      </c>
      <c r="M969" s="17"/>
      <c r="N969" s="17">
        <v>0.23858800330808699</v>
      </c>
      <c r="O969" s="17">
        <v>0.18952196831104401</v>
      </c>
      <c r="P969" s="17">
        <v>0.244018617038608</v>
      </c>
      <c r="Q969" s="17">
        <v>0.22865759365653801</v>
      </c>
      <c r="R969" s="17">
        <v>0.25432197560035802</v>
      </c>
      <c r="S969" s="17"/>
      <c r="T969" s="17">
        <v>0.25593280512273098</v>
      </c>
      <c r="U969" s="17">
        <v>0.222846540598089</v>
      </c>
      <c r="V969" s="17"/>
      <c r="W969" s="17">
        <v>0.25074030949589599</v>
      </c>
      <c r="X969" s="17">
        <v>0.21171418398938299</v>
      </c>
      <c r="Y969" s="17"/>
      <c r="Z969" s="17">
        <v>0.15472196069159899</v>
      </c>
      <c r="AA969" s="17">
        <v>0.21283809810423901</v>
      </c>
      <c r="AB969" s="17">
        <v>0.30341418848511897</v>
      </c>
      <c r="AC969" s="17"/>
      <c r="AD969" s="17">
        <v>0.219730986829657</v>
      </c>
      <c r="AE969" s="17">
        <v>0.24784603363246999</v>
      </c>
      <c r="AF969" s="17"/>
      <c r="AG969" s="17">
        <v>0.340986034597974</v>
      </c>
      <c r="AH969" s="17">
        <v>0.26580656978626499</v>
      </c>
      <c r="AI969" s="17">
        <v>0.17473679880782</v>
      </c>
      <c r="AJ969" s="17"/>
      <c r="AK969" s="17">
        <v>0.182360347864339</v>
      </c>
      <c r="AL969" s="17">
        <v>0.21809847025627499</v>
      </c>
      <c r="AM969" s="17">
        <v>0.39296681624722302</v>
      </c>
      <c r="AN969" s="17"/>
      <c r="AO969" s="17">
        <v>0.13189254947999701</v>
      </c>
      <c r="AP969" s="17">
        <v>0.202617940218003</v>
      </c>
      <c r="AQ969" s="17">
        <v>0.27872262669978098</v>
      </c>
      <c r="AR969" s="17"/>
      <c r="AS969" s="17">
        <v>0.24139271258612299</v>
      </c>
      <c r="AT969" s="17">
        <v>0.21547212924895001</v>
      </c>
      <c r="AU969" s="17">
        <v>0.20509656346045599</v>
      </c>
      <c r="AV969" s="17">
        <v>0.20422400699715601</v>
      </c>
      <c r="AW969" s="17">
        <v>0.25992646176575002</v>
      </c>
      <c r="AX969" s="17">
        <v>0.183603173877086</v>
      </c>
      <c r="AY969" s="17">
        <v>0.18685058594357601</v>
      </c>
      <c r="AZ969" s="17">
        <v>0.19975447258482201</v>
      </c>
      <c r="BA969" s="17">
        <v>0.23557515624084199</v>
      </c>
      <c r="BB969" s="17">
        <v>0.17896475640918399</v>
      </c>
      <c r="BC969" s="17">
        <v>0.191105351160787</v>
      </c>
      <c r="BD969" s="17">
        <v>0.32489676849778598</v>
      </c>
      <c r="BE969" s="17">
        <v>0.54870752156331004</v>
      </c>
      <c r="BF969" s="17">
        <v>0.35766250985846898</v>
      </c>
      <c r="BG969" s="17">
        <v>0.32644475246103399</v>
      </c>
    </row>
    <row r="970" spans="2:59" x14ac:dyDescent="0.35">
      <c r="B970" t="s">
        <v>120</v>
      </c>
      <c r="C970" s="17">
        <v>0.48147813738370498</v>
      </c>
      <c r="D970" s="17">
        <v>0.52335985982605104</v>
      </c>
      <c r="E970" s="17">
        <v>0.44032561431239498</v>
      </c>
      <c r="F970" s="17"/>
      <c r="G970" s="17">
        <v>0.19767996417546399</v>
      </c>
      <c r="H970" s="17">
        <v>0.35848102863922099</v>
      </c>
      <c r="I970" s="17">
        <v>0.32741091917014498</v>
      </c>
      <c r="J970" s="17">
        <v>0.46360785626406797</v>
      </c>
      <c r="K970" s="17">
        <v>0.66046412478921501</v>
      </c>
      <c r="L970" s="17">
        <v>0.60648421332170299</v>
      </c>
      <c r="M970" s="17"/>
      <c r="N970" s="17">
        <v>0.48538488601478202</v>
      </c>
      <c r="O970" s="17">
        <v>0.52766039710622203</v>
      </c>
      <c r="P970" s="17">
        <v>0.47055952149184499</v>
      </c>
      <c r="Q970" s="17">
        <v>0.490415806733979</v>
      </c>
      <c r="R970" s="17">
        <v>0.389560483132667</v>
      </c>
      <c r="S970" s="17"/>
      <c r="T970" s="17">
        <v>0.45513099748210001</v>
      </c>
      <c r="U970" s="17">
        <v>0.48811323618533098</v>
      </c>
      <c r="V970" s="17"/>
      <c r="W970" s="17">
        <v>0.46516159039841398</v>
      </c>
      <c r="X970" s="17">
        <v>0.50641407474880895</v>
      </c>
      <c r="Y970" s="17"/>
      <c r="Z970" s="17">
        <v>0.65053621370288295</v>
      </c>
      <c r="AA970" s="17">
        <v>0.55627104693979001</v>
      </c>
      <c r="AB970" s="17">
        <v>0.34267501920017202</v>
      </c>
      <c r="AC970" s="17"/>
      <c r="AD970" s="17">
        <v>0.53235538685416595</v>
      </c>
      <c r="AE970" s="17">
        <v>0.38597002207000403</v>
      </c>
      <c r="AF970" s="17"/>
      <c r="AG970" s="17">
        <v>0.27490483390283399</v>
      </c>
      <c r="AH970" s="17">
        <v>0.41588989455203801</v>
      </c>
      <c r="AI970" s="17">
        <v>0.61336600158591903</v>
      </c>
      <c r="AJ970" s="17"/>
      <c r="AK970" s="17">
        <v>0.61202625193023497</v>
      </c>
      <c r="AL970" s="17">
        <v>0.51317828713108704</v>
      </c>
      <c r="AM970" s="17">
        <v>0.15775576322732501</v>
      </c>
      <c r="AN970" s="17"/>
      <c r="AO970" s="17">
        <v>0.69689478162277196</v>
      </c>
      <c r="AP970" s="17">
        <v>0.55450505453625598</v>
      </c>
      <c r="AQ970" s="17">
        <v>0.38194811339616402</v>
      </c>
      <c r="AR970" s="17"/>
      <c r="AS970" s="17">
        <v>0.374335812924389</v>
      </c>
      <c r="AT970" s="17">
        <v>0.49664638655564902</v>
      </c>
      <c r="AU970" s="17">
        <v>0.50683840552774595</v>
      </c>
      <c r="AV970" s="17">
        <v>0.51248712012265896</v>
      </c>
      <c r="AW970" s="17">
        <v>0.46703244450209902</v>
      </c>
      <c r="AX970" s="17">
        <v>0.59993000508913796</v>
      </c>
      <c r="AY970" s="17">
        <v>0.59823462660501703</v>
      </c>
      <c r="AZ970" s="17">
        <v>0.58311351176051696</v>
      </c>
      <c r="BA970" s="17">
        <v>0.50287290110596805</v>
      </c>
      <c r="BB970" s="17">
        <v>0.61273087310808005</v>
      </c>
      <c r="BC970" s="17">
        <v>0.59416510293375502</v>
      </c>
      <c r="BD970" s="17">
        <v>0.27954861323060998</v>
      </c>
      <c r="BE970" s="17">
        <v>-0.16733829898710401</v>
      </c>
      <c r="BF970" s="17">
        <v>0.21130431217283799</v>
      </c>
      <c r="BG970" s="17">
        <v>0.29487600623451099</v>
      </c>
    </row>
    <row r="971" spans="2:59" x14ac:dyDescent="0.35">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row>
    <row r="972" spans="2:59" x14ac:dyDescent="0.35">
      <c r="B972" s="6" t="s">
        <v>425</v>
      </c>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row>
    <row r="973" spans="2:59" x14ac:dyDescent="0.35">
      <c r="B973" s="24" t="s">
        <v>86</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row>
    <row r="974" spans="2:59" x14ac:dyDescent="0.35">
      <c r="B974" t="s">
        <v>326</v>
      </c>
      <c r="C974" s="17">
        <v>1.75956307995307E-2</v>
      </c>
      <c r="D974" s="17">
        <v>2.0825597267743499E-2</v>
      </c>
      <c r="E974" s="17">
        <v>1.46591415630948E-2</v>
      </c>
      <c r="F974" s="17"/>
      <c r="G974" s="17">
        <v>3.8846605895557502E-2</v>
      </c>
      <c r="H974" s="17">
        <v>4.5621130231707802E-2</v>
      </c>
      <c r="I974" s="17">
        <v>3.7632103774119202E-3</v>
      </c>
      <c r="J974" s="17">
        <v>0</v>
      </c>
      <c r="K974" s="17">
        <v>5.4150023602870497E-3</v>
      </c>
      <c r="L974" s="17">
        <v>2.5672954576711201E-2</v>
      </c>
      <c r="M974" s="17"/>
      <c r="N974" s="17">
        <v>1.4934204750515699E-2</v>
      </c>
      <c r="O974" s="17">
        <v>1.5213574055723E-2</v>
      </c>
      <c r="P974" s="17">
        <v>2.3194264618937002E-2</v>
      </c>
      <c r="Q974" s="17">
        <v>2.0317707401500899E-2</v>
      </c>
      <c r="R974" s="17">
        <v>1.24820732754436E-2</v>
      </c>
      <c r="S974" s="17"/>
      <c r="T974" s="17">
        <v>4.1529144778605503E-2</v>
      </c>
      <c r="U974" s="17">
        <v>1.1568364442942101E-2</v>
      </c>
      <c r="V974" s="17"/>
      <c r="W974" s="17">
        <v>3.7975841119593699E-2</v>
      </c>
      <c r="X974" s="17">
        <v>6.6230227327939298E-3</v>
      </c>
      <c r="Y974" s="17"/>
      <c r="Z974" s="17">
        <v>2.9950025290353E-2</v>
      </c>
      <c r="AA974" s="17">
        <v>5.7041456124479802E-3</v>
      </c>
      <c r="AB974" s="17">
        <v>1.79138852599201E-2</v>
      </c>
      <c r="AC974" s="17"/>
      <c r="AD974" s="17">
        <v>2.0548959138071098E-2</v>
      </c>
      <c r="AE974" s="17">
        <v>1.20515649065758E-2</v>
      </c>
      <c r="AF974" s="17"/>
      <c r="AG974" s="17">
        <v>2.1905069459586399E-2</v>
      </c>
      <c r="AH974" s="17">
        <v>1.6354223188579702E-2</v>
      </c>
      <c r="AI974" s="17">
        <v>1.8912036631235401E-2</v>
      </c>
      <c r="AJ974" s="17"/>
      <c r="AK974" s="17">
        <v>2.21159856859654E-2</v>
      </c>
      <c r="AL974" s="17">
        <v>1.80233823325953E-2</v>
      </c>
      <c r="AM974" s="17">
        <v>1.2823921188581999E-2</v>
      </c>
      <c r="AN974" s="17"/>
      <c r="AO974" s="17">
        <v>4.5389287566876102E-2</v>
      </c>
      <c r="AP974" s="17">
        <v>1.8191796033284399E-2</v>
      </c>
      <c r="AQ974" s="17">
        <v>1.40224456431529E-2</v>
      </c>
      <c r="AR974" s="17"/>
      <c r="AS974" s="17">
        <v>2.81540102586453E-2</v>
      </c>
      <c r="AT974" s="17">
        <v>1.01035118526833E-2</v>
      </c>
      <c r="AU974" s="17">
        <v>0</v>
      </c>
      <c r="AV974" s="17">
        <v>3.99423146879542E-3</v>
      </c>
      <c r="AW974" s="17">
        <v>1.8190842897586101E-2</v>
      </c>
      <c r="AX974" s="17">
        <v>5.5755803130285997E-3</v>
      </c>
      <c r="AY974" s="17">
        <v>9.2835009066506401E-3</v>
      </c>
      <c r="AZ974" s="17">
        <v>1.9300571077090701E-2</v>
      </c>
      <c r="BA974" s="17">
        <v>7.8070304532961996E-3</v>
      </c>
      <c r="BB974" s="17">
        <v>3.1617406121528198E-2</v>
      </c>
      <c r="BC974" s="17">
        <v>6.2251600809357897E-2</v>
      </c>
      <c r="BD974" s="17">
        <v>3.8495075286833901E-2</v>
      </c>
      <c r="BE974" s="17">
        <v>5.1840717811221203E-2</v>
      </c>
      <c r="BF974" s="17">
        <v>0</v>
      </c>
      <c r="BG974" s="17">
        <v>0.111755164008931</v>
      </c>
    </row>
    <row r="975" spans="2:59" x14ac:dyDescent="0.35">
      <c r="B975" t="s">
        <v>327</v>
      </c>
      <c r="C975" s="17">
        <v>9.3861062606014303E-2</v>
      </c>
      <c r="D975" s="17">
        <v>0.115169709827059</v>
      </c>
      <c r="E975" s="17">
        <v>7.4396990697866205E-2</v>
      </c>
      <c r="F975" s="17"/>
      <c r="G975" s="17">
        <v>0.10861231735311</v>
      </c>
      <c r="H975" s="17">
        <v>0.12948433878923901</v>
      </c>
      <c r="I975" s="17">
        <v>8.6349662424654E-2</v>
      </c>
      <c r="J975" s="17">
        <v>9.1672408621466098E-2</v>
      </c>
      <c r="K975" s="17">
        <v>6.7377193602534302E-2</v>
      </c>
      <c r="L975" s="17">
        <v>9.52917253436696E-2</v>
      </c>
      <c r="M975" s="17"/>
      <c r="N975" s="17">
        <v>6.3758284344831301E-2</v>
      </c>
      <c r="O975" s="17">
        <v>0.117722529437229</v>
      </c>
      <c r="P975" s="17">
        <v>0.11378152616540201</v>
      </c>
      <c r="Q975" s="17">
        <v>0.112467298699489</v>
      </c>
      <c r="R975" s="17">
        <v>4.9593005553629298E-2</v>
      </c>
      <c r="S975" s="17"/>
      <c r="T975" s="17">
        <v>0.13287658467701599</v>
      </c>
      <c r="U975" s="17">
        <v>8.4035637732387994E-2</v>
      </c>
      <c r="V975" s="17"/>
      <c r="W975" s="17">
        <v>0.12961894567267199</v>
      </c>
      <c r="X975" s="17">
        <v>7.4509285276730799E-2</v>
      </c>
      <c r="Y975" s="17"/>
      <c r="Z975" s="17">
        <v>0.10281546909212499</v>
      </c>
      <c r="AA975" s="17">
        <v>9.5477164330194694E-2</v>
      </c>
      <c r="AB975" s="17">
        <v>0.10529845111863601</v>
      </c>
      <c r="AC975" s="17"/>
      <c r="AD975" s="17">
        <v>0.110167183701967</v>
      </c>
      <c r="AE975" s="17">
        <v>6.3250781779894003E-2</v>
      </c>
      <c r="AF975" s="17"/>
      <c r="AG975" s="17">
        <v>0.18116609069818501</v>
      </c>
      <c r="AH975" s="17">
        <v>7.9254719532702897E-2</v>
      </c>
      <c r="AI975" s="17">
        <v>8.9794552472682004E-2</v>
      </c>
      <c r="AJ975" s="17"/>
      <c r="AK975" s="17">
        <v>9.9580031544769895E-2</v>
      </c>
      <c r="AL975" s="17">
        <v>0.100300072936038</v>
      </c>
      <c r="AM975" s="17">
        <v>7.0011165861450897E-2</v>
      </c>
      <c r="AN975" s="17"/>
      <c r="AO975" s="17">
        <v>0.15632753116199199</v>
      </c>
      <c r="AP975" s="17">
        <v>0.10284027997261901</v>
      </c>
      <c r="AQ975" s="17">
        <v>7.7813657879801601E-2</v>
      </c>
      <c r="AR975" s="17"/>
      <c r="AS975" s="17">
        <v>9.3299028303082301E-2</v>
      </c>
      <c r="AT975" s="17">
        <v>8.15967058777297E-2</v>
      </c>
      <c r="AU975" s="17">
        <v>0.112660664950744</v>
      </c>
      <c r="AV975" s="17">
        <v>0.12745572307286099</v>
      </c>
      <c r="AW975" s="17">
        <v>4.64629325188382E-2</v>
      </c>
      <c r="AX975" s="17">
        <v>0.12976426946064601</v>
      </c>
      <c r="AY975" s="17">
        <v>9.7204678758782206E-2</v>
      </c>
      <c r="AZ975" s="17">
        <v>4.5133320452013501E-2</v>
      </c>
      <c r="BA975" s="17">
        <v>6.6447479293281195E-2</v>
      </c>
      <c r="BB975" s="17">
        <v>0.11807635819909899</v>
      </c>
      <c r="BC975" s="17">
        <v>0.14840117802779801</v>
      </c>
      <c r="BD975" s="17">
        <v>8.35592559806667E-2</v>
      </c>
      <c r="BE975" s="17">
        <v>0.16097139331035301</v>
      </c>
      <c r="BF975" s="17">
        <v>3.0691052677803001E-2</v>
      </c>
      <c r="BG975" s="17">
        <v>0.103429040745166</v>
      </c>
    </row>
    <row r="976" spans="2:59" x14ac:dyDescent="0.35">
      <c r="B976" t="s">
        <v>329</v>
      </c>
      <c r="C976" s="17">
        <v>0.279361979944248</v>
      </c>
      <c r="D976" s="17">
        <v>0.28362612982991697</v>
      </c>
      <c r="E976" s="17">
        <v>0.27654050371818301</v>
      </c>
      <c r="F976" s="17"/>
      <c r="G976" s="17">
        <v>0.21463291486000599</v>
      </c>
      <c r="H976" s="17">
        <v>0.22541773508350901</v>
      </c>
      <c r="I976" s="17">
        <v>0.25562069906428803</v>
      </c>
      <c r="J976" s="17">
        <v>0.26115082763967801</v>
      </c>
      <c r="K976" s="17">
        <v>0.24197820790668501</v>
      </c>
      <c r="L976" s="17">
        <v>0.37136514314657598</v>
      </c>
      <c r="M976" s="17"/>
      <c r="N976" s="17">
        <v>0.31096810757785298</v>
      </c>
      <c r="O976" s="17">
        <v>0.24489346301251499</v>
      </c>
      <c r="P976" s="17">
        <v>0.253183587244104</v>
      </c>
      <c r="Q976" s="17">
        <v>0.27646580479621702</v>
      </c>
      <c r="R976" s="17">
        <v>0.31718521175874098</v>
      </c>
      <c r="S976" s="17"/>
      <c r="T976" s="17">
        <v>0.31752809721495201</v>
      </c>
      <c r="U976" s="17">
        <v>0.26975046385896101</v>
      </c>
      <c r="V976" s="17"/>
      <c r="W976" s="17">
        <v>0.26907809240367597</v>
      </c>
      <c r="X976" s="17">
        <v>0.29057792498180901</v>
      </c>
      <c r="Y976" s="17"/>
      <c r="Z976" s="17">
        <v>0.27291236061576701</v>
      </c>
      <c r="AA976" s="17">
        <v>0.32565436846663098</v>
      </c>
      <c r="AB976" s="17">
        <v>0.27218786608797102</v>
      </c>
      <c r="AC976" s="17"/>
      <c r="AD976" s="17">
        <v>0.28616394577050303</v>
      </c>
      <c r="AE976" s="17">
        <v>0.26659315019705299</v>
      </c>
      <c r="AF976" s="17"/>
      <c r="AG976" s="17">
        <v>0.29895989301543902</v>
      </c>
      <c r="AH976" s="17">
        <v>0.35326237950690398</v>
      </c>
      <c r="AI976" s="17">
        <v>0.22700508767991501</v>
      </c>
      <c r="AJ976" s="17"/>
      <c r="AK976" s="17">
        <v>0.29830659615156002</v>
      </c>
      <c r="AL976" s="17">
        <v>0.29749251505857999</v>
      </c>
      <c r="AM976" s="17">
        <v>0.22032229182336099</v>
      </c>
      <c r="AN976" s="17"/>
      <c r="AO976" s="17">
        <v>0.229031358772637</v>
      </c>
      <c r="AP976" s="17">
        <v>0.302682350680686</v>
      </c>
      <c r="AQ976" s="17">
        <v>0.25812401161863402</v>
      </c>
      <c r="AR976" s="17"/>
      <c r="AS976" s="17">
        <v>0.26142279553935499</v>
      </c>
      <c r="AT976" s="17">
        <v>0.35476533288143303</v>
      </c>
      <c r="AU976" s="17">
        <v>0.26016233677939798</v>
      </c>
      <c r="AV976" s="17">
        <v>0.25907616679030798</v>
      </c>
      <c r="AW976" s="17">
        <v>0.28195574488665898</v>
      </c>
      <c r="AX976" s="17">
        <v>0.253654186225717</v>
      </c>
      <c r="AY976" s="17">
        <v>0.29446078830066302</v>
      </c>
      <c r="AZ976" s="17">
        <v>0.280618920591303</v>
      </c>
      <c r="BA976" s="17">
        <v>0.35809453048399897</v>
      </c>
      <c r="BB976" s="17">
        <v>0.24479745549026299</v>
      </c>
      <c r="BC976" s="17">
        <v>0.31171358267528299</v>
      </c>
      <c r="BD976" s="17">
        <v>0.32790334260823401</v>
      </c>
      <c r="BE976" s="17">
        <v>7.8873913914655994E-2</v>
      </c>
      <c r="BF976" s="17">
        <v>0.31082266839953299</v>
      </c>
      <c r="BG976" s="17">
        <v>0.19296220643400699</v>
      </c>
    </row>
    <row r="977" spans="2:59" x14ac:dyDescent="0.35">
      <c r="B977" t="s">
        <v>330</v>
      </c>
      <c r="C977" s="17">
        <v>0.53659362286230405</v>
      </c>
      <c r="D977" s="17">
        <v>0.53496917069419203</v>
      </c>
      <c r="E977" s="17">
        <v>0.53619776557822096</v>
      </c>
      <c r="F977" s="17"/>
      <c r="G977" s="17">
        <v>0.491384843764896</v>
      </c>
      <c r="H977" s="17">
        <v>0.51938473216208003</v>
      </c>
      <c r="I977" s="17">
        <v>0.57032142513848305</v>
      </c>
      <c r="J977" s="17">
        <v>0.57916143297609102</v>
      </c>
      <c r="K977" s="17">
        <v>0.58695299111950705</v>
      </c>
      <c r="L977" s="17">
        <v>0.479352099341806</v>
      </c>
      <c r="M977" s="17"/>
      <c r="N977" s="17">
        <v>0.53989127735099696</v>
      </c>
      <c r="O977" s="17">
        <v>0.53585150564170403</v>
      </c>
      <c r="P977" s="17">
        <v>0.52356710933101502</v>
      </c>
      <c r="Q977" s="17">
        <v>0.53899185643953595</v>
      </c>
      <c r="R977" s="17">
        <v>0.54849529189409196</v>
      </c>
      <c r="S977" s="17"/>
      <c r="T977" s="17">
        <v>0.475015740313109</v>
      </c>
      <c r="U977" s="17">
        <v>0.55210101137713696</v>
      </c>
      <c r="V977" s="17"/>
      <c r="W977" s="17">
        <v>0.50600668394111303</v>
      </c>
      <c r="X977" s="17">
        <v>0.56695418772329598</v>
      </c>
      <c r="Y977" s="17"/>
      <c r="Z977" s="17">
        <v>0.51829168430918804</v>
      </c>
      <c r="AA977" s="17">
        <v>0.50389836604472205</v>
      </c>
      <c r="AB977" s="17">
        <v>0.56072028156333997</v>
      </c>
      <c r="AC977" s="17"/>
      <c r="AD977" s="17">
        <v>0.52870271441684003</v>
      </c>
      <c r="AE977" s="17">
        <v>0.55140664443055498</v>
      </c>
      <c r="AF977" s="17"/>
      <c r="AG977" s="17">
        <v>0.476479786502852</v>
      </c>
      <c r="AH977" s="17">
        <v>0.48365598405215499</v>
      </c>
      <c r="AI977" s="17">
        <v>0.61025077775876102</v>
      </c>
      <c r="AJ977" s="17"/>
      <c r="AK977" s="17">
        <v>0.52036859571457905</v>
      </c>
      <c r="AL977" s="17">
        <v>0.52845645468645297</v>
      </c>
      <c r="AM977" s="17">
        <v>0.65599918511823996</v>
      </c>
      <c r="AN977" s="17"/>
      <c r="AO977" s="17">
        <v>0.49377070176127102</v>
      </c>
      <c r="AP977" s="17">
        <v>0.50345081456612994</v>
      </c>
      <c r="AQ977" s="17">
        <v>0.59990792894516898</v>
      </c>
      <c r="AR977" s="17"/>
      <c r="AS977" s="17">
        <v>0.42166434682798598</v>
      </c>
      <c r="AT977" s="17">
        <v>0.42459303702913298</v>
      </c>
      <c r="AU977" s="17">
        <v>0.56664946939537197</v>
      </c>
      <c r="AV977" s="17">
        <v>0.53915490612712103</v>
      </c>
      <c r="AW977" s="17">
        <v>0.61203537514556605</v>
      </c>
      <c r="AX977" s="17">
        <v>0.58229426220333702</v>
      </c>
      <c r="AY977" s="17">
        <v>0.56256445220246298</v>
      </c>
      <c r="AZ977" s="17">
        <v>0.56349897747629096</v>
      </c>
      <c r="BA977" s="17">
        <v>0.503982222599899</v>
      </c>
      <c r="BB977" s="17">
        <v>0.57293304506423404</v>
      </c>
      <c r="BC977" s="17">
        <v>0.46563041158575602</v>
      </c>
      <c r="BD977" s="17">
        <v>0.476265999205152</v>
      </c>
      <c r="BE977" s="17">
        <v>0.63839071910328704</v>
      </c>
      <c r="BF977" s="17">
        <v>0.55226017093146196</v>
      </c>
      <c r="BG977" s="17">
        <v>0.58188379868921103</v>
      </c>
    </row>
    <row r="978" spans="2:59" x14ac:dyDescent="0.35">
      <c r="B978" t="s">
        <v>133</v>
      </c>
      <c r="C978" s="17">
        <v>7.2587703787903496E-2</v>
      </c>
      <c r="D978" s="17">
        <v>4.5409392381087398E-2</v>
      </c>
      <c r="E978" s="17">
        <v>9.8205598442634906E-2</v>
      </c>
      <c r="F978" s="17"/>
      <c r="G978" s="17">
        <v>0.14652331812643099</v>
      </c>
      <c r="H978" s="17">
        <v>8.0092063733465196E-2</v>
      </c>
      <c r="I978" s="17">
        <v>8.3945002995163401E-2</v>
      </c>
      <c r="J978" s="17">
        <v>6.80153307627651E-2</v>
      </c>
      <c r="K978" s="17">
        <v>9.82766050109872E-2</v>
      </c>
      <c r="L978" s="17">
        <v>2.83180775912369E-2</v>
      </c>
      <c r="M978" s="17"/>
      <c r="N978" s="17">
        <v>7.0448125975802495E-2</v>
      </c>
      <c r="O978" s="17">
        <v>8.6318927852828797E-2</v>
      </c>
      <c r="P978" s="17">
        <v>8.6273512640542102E-2</v>
      </c>
      <c r="Q978" s="17">
        <v>5.1757332663257598E-2</v>
      </c>
      <c r="R978" s="17">
        <v>7.2244417518094406E-2</v>
      </c>
      <c r="S978" s="17"/>
      <c r="T978" s="17">
        <v>3.3050433016317299E-2</v>
      </c>
      <c r="U978" s="17">
        <v>8.2544522588571895E-2</v>
      </c>
      <c r="V978" s="17"/>
      <c r="W978" s="17">
        <v>5.7320436862945502E-2</v>
      </c>
      <c r="X978" s="17">
        <v>6.1335579285370097E-2</v>
      </c>
      <c r="Y978" s="17"/>
      <c r="Z978" s="17">
        <v>7.6030460692567303E-2</v>
      </c>
      <c r="AA978" s="17">
        <v>6.9265955546003996E-2</v>
      </c>
      <c r="AB978" s="17">
        <v>4.38795159701326E-2</v>
      </c>
      <c r="AC978" s="17"/>
      <c r="AD978" s="17">
        <v>5.4417196972619201E-2</v>
      </c>
      <c r="AE978" s="17">
        <v>0.10669785868592201</v>
      </c>
      <c r="AF978" s="17"/>
      <c r="AG978" s="17">
        <v>2.1489160323938199E-2</v>
      </c>
      <c r="AH978" s="17">
        <v>6.7472693719659194E-2</v>
      </c>
      <c r="AI978" s="17">
        <v>5.4037545457407098E-2</v>
      </c>
      <c r="AJ978" s="17"/>
      <c r="AK978" s="17">
        <v>5.9628790903125298E-2</v>
      </c>
      <c r="AL978" s="17">
        <v>5.5727574986334301E-2</v>
      </c>
      <c r="AM978" s="17">
        <v>4.0843436008365902E-2</v>
      </c>
      <c r="AN978" s="17"/>
      <c r="AO978" s="17">
        <v>7.54811207372236E-2</v>
      </c>
      <c r="AP978" s="17">
        <v>7.2834758747280903E-2</v>
      </c>
      <c r="AQ978" s="17">
        <v>5.0131955913243299E-2</v>
      </c>
      <c r="AR978" s="17"/>
      <c r="AS978" s="17">
        <v>0.19545981907093099</v>
      </c>
      <c r="AT978" s="17">
        <v>0.12894141235902201</v>
      </c>
      <c r="AU978" s="17">
        <v>6.0527528874486002E-2</v>
      </c>
      <c r="AV978" s="17">
        <v>7.0318972540915306E-2</v>
      </c>
      <c r="AW978" s="17">
        <v>4.1355104551351399E-2</v>
      </c>
      <c r="AX978" s="17">
        <v>2.8711701797270801E-2</v>
      </c>
      <c r="AY978" s="17">
        <v>3.64865798314414E-2</v>
      </c>
      <c r="AZ978" s="17">
        <v>9.1448210403301505E-2</v>
      </c>
      <c r="BA978" s="17">
        <v>6.3668737169524106E-2</v>
      </c>
      <c r="BB978" s="17">
        <v>3.2575735124876097E-2</v>
      </c>
      <c r="BC978" s="17">
        <v>1.20032269018052E-2</v>
      </c>
      <c r="BD978" s="17">
        <v>7.3776326919113497E-2</v>
      </c>
      <c r="BE978" s="17">
        <v>6.9923255860482897E-2</v>
      </c>
      <c r="BF978" s="17">
        <v>0.106226107991202</v>
      </c>
      <c r="BG978" s="17">
        <v>9.9697901226849898E-3</v>
      </c>
    </row>
    <row r="979" spans="2:59" x14ac:dyDescent="0.35">
      <c r="B979" t="s">
        <v>331</v>
      </c>
      <c r="C979" s="17">
        <v>0.111456693405545</v>
      </c>
      <c r="D979" s="17">
        <v>0.13599530709480301</v>
      </c>
      <c r="E979" s="17">
        <v>8.9056132260960999E-2</v>
      </c>
      <c r="F979" s="17"/>
      <c r="G979" s="17">
        <v>0.147458923248667</v>
      </c>
      <c r="H979" s="17">
        <v>0.17510546902094601</v>
      </c>
      <c r="I979" s="17">
        <v>9.0112872802065896E-2</v>
      </c>
      <c r="J979" s="17">
        <v>9.1672408621466098E-2</v>
      </c>
      <c r="K979" s="17">
        <v>7.2792195962821299E-2</v>
      </c>
      <c r="L979" s="17">
        <v>0.120964679920381</v>
      </c>
      <c r="M979" s="17"/>
      <c r="N979" s="17">
        <v>7.8692489095346999E-2</v>
      </c>
      <c r="O979" s="17">
        <v>0.13293610349295201</v>
      </c>
      <c r="P979" s="17">
        <v>0.136975790784339</v>
      </c>
      <c r="Q979" s="17">
        <v>0.13278500610099001</v>
      </c>
      <c r="R979" s="17">
        <v>6.2075078829072899E-2</v>
      </c>
      <c r="S979" s="17"/>
      <c r="T979" s="17">
        <v>0.17440572945562099</v>
      </c>
      <c r="U979" s="17">
        <v>9.5604002175330202E-2</v>
      </c>
      <c r="V979" s="17"/>
      <c r="W979" s="17">
        <v>0.167594786792266</v>
      </c>
      <c r="X979" s="17">
        <v>8.1132308009524701E-2</v>
      </c>
      <c r="Y979" s="17"/>
      <c r="Z979" s="17">
        <v>0.13276549438247801</v>
      </c>
      <c r="AA979" s="17">
        <v>0.101181309942643</v>
      </c>
      <c r="AB979" s="17">
        <v>0.123212336378556</v>
      </c>
      <c r="AC979" s="17"/>
      <c r="AD979" s="17">
        <v>0.13071614284003799</v>
      </c>
      <c r="AE979" s="17">
        <v>7.5302346686469804E-2</v>
      </c>
      <c r="AF979" s="17"/>
      <c r="AG979" s="17">
        <v>0.20307116015777099</v>
      </c>
      <c r="AH979" s="17">
        <v>9.5608942721282605E-2</v>
      </c>
      <c r="AI979" s="17">
        <v>0.10870658910391701</v>
      </c>
      <c r="AJ979" s="17"/>
      <c r="AK979" s="17">
        <v>0.121696017230735</v>
      </c>
      <c r="AL979" s="17">
        <v>0.118323455268634</v>
      </c>
      <c r="AM979" s="17">
        <v>8.2835087050032896E-2</v>
      </c>
      <c r="AN979" s="17"/>
      <c r="AO979" s="17">
        <v>0.20171681872886801</v>
      </c>
      <c r="AP979" s="17">
        <v>0.121032076005904</v>
      </c>
      <c r="AQ979" s="17">
        <v>9.1836103522954501E-2</v>
      </c>
      <c r="AR979" s="17"/>
      <c r="AS979" s="17">
        <v>0.121453038561728</v>
      </c>
      <c r="AT979" s="17">
        <v>9.1700217730412995E-2</v>
      </c>
      <c r="AU979" s="17">
        <v>0.112660664950744</v>
      </c>
      <c r="AV979" s="17">
        <v>0.13144995454165601</v>
      </c>
      <c r="AW979" s="17">
        <v>6.4653775416424294E-2</v>
      </c>
      <c r="AX979" s="17">
        <v>0.135339849773674</v>
      </c>
      <c r="AY979" s="17">
        <v>0.106488179665433</v>
      </c>
      <c r="AZ979" s="17">
        <v>6.4433891529104198E-2</v>
      </c>
      <c r="BA979" s="17">
        <v>7.4254509746577393E-2</v>
      </c>
      <c r="BB979" s="17">
        <v>0.149693764320627</v>
      </c>
      <c r="BC979" s="17">
        <v>0.210652778837156</v>
      </c>
      <c r="BD979" s="17">
        <v>0.122054331267501</v>
      </c>
      <c r="BE979" s="17">
        <v>0.212812111121574</v>
      </c>
      <c r="BF979" s="17">
        <v>3.0691052677803001E-2</v>
      </c>
      <c r="BG979" s="17">
        <v>0.215184204754098</v>
      </c>
    </row>
    <row r="980" spans="2:59" x14ac:dyDescent="0.35">
      <c r="B980" t="s">
        <v>332</v>
      </c>
      <c r="C980" s="17">
        <v>0.81595560280655199</v>
      </c>
      <c r="D980" s="17">
        <v>0.81859530052411</v>
      </c>
      <c r="E980" s="17">
        <v>0.81273826929640403</v>
      </c>
      <c r="F980" s="17"/>
      <c r="G980" s="17">
        <v>0.70601775862490201</v>
      </c>
      <c r="H980" s="17">
        <v>0.74480246724558796</v>
      </c>
      <c r="I980" s="17">
        <v>0.82594212420277102</v>
      </c>
      <c r="J980" s="17">
        <v>0.84031226061576902</v>
      </c>
      <c r="K980" s="17">
        <v>0.82893119902619194</v>
      </c>
      <c r="L980" s="17">
        <v>0.85071724248838199</v>
      </c>
      <c r="M980" s="17"/>
      <c r="N980" s="17">
        <v>0.85085938492885105</v>
      </c>
      <c r="O980" s="17">
        <v>0.78074496865421905</v>
      </c>
      <c r="P980" s="17">
        <v>0.77675069657511897</v>
      </c>
      <c r="Q980" s="17">
        <v>0.81545766123575203</v>
      </c>
      <c r="R980" s="17">
        <v>0.865680503652833</v>
      </c>
      <c r="S980" s="17"/>
      <c r="T980" s="17">
        <v>0.79254383752806101</v>
      </c>
      <c r="U980" s="17">
        <v>0.82185147523609803</v>
      </c>
      <c r="V980" s="17"/>
      <c r="W980" s="17">
        <v>0.77508477634478901</v>
      </c>
      <c r="X980" s="17">
        <v>0.85753211270510499</v>
      </c>
      <c r="Y980" s="17"/>
      <c r="Z980" s="17">
        <v>0.791204044924955</v>
      </c>
      <c r="AA980" s="17">
        <v>0.82955273451135303</v>
      </c>
      <c r="AB980" s="17">
        <v>0.83290814765131105</v>
      </c>
      <c r="AC980" s="17"/>
      <c r="AD980" s="17">
        <v>0.81486666018734299</v>
      </c>
      <c r="AE980" s="17">
        <v>0.81799979462760797</v>
      </c>
      <c r="AF980" s="17"/>
      <c r="AG980" s="17">
        <v>0.77543967951829096</v>
      </c>
      <c r="AH980" s="17">
        <v>0.83691836355905802</v>
      </c>
      <c r="AI980" s="17">
        <v>0.83725586543867503</v>
      </c>
      <c r="AJ980" s="17"/>
      <c r="AK980" s="17">
        <v>0.81867519186613902</v>
      </c>
      <c r="AL980" s="17">
        <v>0.82594896974503196</v>
      </c>
      <c r="AM980" s="17">
        <v>0.87632147694160101</v>
      </c>
      <c r="AN980" s="17"/>
      <c r="AO980" s="17">
        <v>0.72280206053390805</v>
      </c>
      <c r="AP980" s="17">
        <v>0.806133165246815</v>
      </c>
      <c r="AQ980" s="17">
        <v>0.85803194056380205</v>
      </c>
      <c r="AR980" s="17"/>
      <c r="AS980" s="17">
        <v>0.68308714236734103</v>
      </c>
      <c r="AT980" s="17">
        <v>0.77935836991056495</v>
      </c>
      <c r="AU980" s="17">
        <v>0.82681180617477001</v>
      </c>
      <c r="AV980" s="17">
        <v>0.79823107291742801</v>
      </c>
      <c r="AW980" s="17">
        <v>0.89399112003222403</v>
      </c>
      <c r="AX980" s="17">
        <v>0.83594844842905502</v>
      </c>
      <c r="AY980" s="17">
        <v>0.85702524050312601</v>
      </c>
      <c r="AZ980" s="17">
        <v>0.84411789806759396</v>
      </c>
      <c r="BA980" s="17">
        <v>0.86207675308389797</v>
      </c>
      <c r="BB980" s="17">
        <v>0.81773050055449703</v>
      </c>
      <c r="BC980" s="17">
        <v>0.77734399426103895</v>
      </c>
      <c r="BD980" s="17">
        <v>0.80416934181338595</v>
      </c>
      <c r="BE980" s="17">
        <v>0.71726463301794297</v>
      </c>
      <c r="BF980" s="17">
        <v>0.86308283933099506</v>
      </c>
      <c r="BG980" s="17">
        <v>0.774846005123217</v>
      </c>
    </row>
    <row r="981" spans="2:59" x14ac:dyDescent="0.35">
      <c r="B981" t="s">
        <v>120</v>
      </c>
      <c r="C981" s="17">
        <v>-0.70449890940100701</v>
      </c>
      <c r="D981" s="17">
        <v>-0.68259999342930699</v>
      </c>
      <c r="E981" s="17">
        <v>-0.72368213703544304</v>
      </c>
      <c r="F981" s="17"/>
      <c r="G981" s="17">
        <v>-0.55855883537623496</v>
      </c>
      <c r="H981" s="17">
        <v>-0.56969699822464204</v>
      </c>
      <c r="I981" s="17">
        <v>-0.73582925140070499</v>
      </c>
      <c r="J981" s="17">
        <v>-0.74863985199430305</v>
      </c>
      <c r="K981" s="17">
        <v>-0.75613900306337001</v>
      </c>
      <c r="L981" s="17">
        <v>-0.72975256256800103</v>
      </c>
      <c r="M981" s="17"/>
      <c r="N981" s="17">
        <v>-0.77216689583350395</v>
      </c>
      <c r="O981" s="17">
        <v>-0.64780886516126701</v>
      </c>
      <c r="P981" s="17">
        <v>-0.639774905790781</v>
      </c>
      <c r="Q981" s="17">
        <v>-0.68267265513476205</v>
      </c>
      <c r="R981" s="17">
        <v>-0.80360542482375996</v>
      </c>
      <c r="S981" s="17"/>
      <c r="T981" s="17">
        <v>-0.61813810807243996</v>
      </c>
      <c r="U981" s="17">
        <v>-0.72624747306076798</v>
      </c>
      <c r="V981" s="17"/>
      <c r="W981" s="17">
        <v>-0.60748998955252298</v>
      </c>
      <c r="X981" s="17">
        <v>-0.77639980469558001</v>
      </c>
      <c r="Y981" s="17"/>
      <c r="Z981" s="17">
        <v>-0.65843855054247802</v>
      </c>
      <c r="AA981" s="17">
        <v>-0.72837142456870996</v>
      </c>
      <c r="AB981" s="17">
        <v>-0.70969581127275505</v>
      </c>
      <c r="AC981" s="17"/>
      <c r="AD981" s="17">
        <v>-0.68415051734730503</v>
      </c>
      <c r="AE981" s="17">
        <v>-0.74269744794113801</v>
      </c>
      <c r="AF981" s="17"/>
      <c r="AG981" s="17">
        <v>-0.57236851936051902</v>
      </c>
      <c r="AH981" s="17">
        <v>-0.74130942083777596</v>
      </c>
      <c r="AI981" s="17">
        <v>-0.72854927633475797</v>
      </c>
      <c r="AJ981" s="17"/>
      <c r="AK981" s="17">
        <v>-0.69697917463540404</v>
      </c>
      <c r="AL981" s="17">
        <v>-0.70762551447639899</v>
      </c>
      <c r="AM981" s="17">
        <v>-0.79348638989156794</v>
      </c>
      <c r="AN981" s="17"/>
      <c r="AO981" s="17">
        <v>-0.52108524180504001</v>
      </c>
      <c r="AP981" s="17">
        <v>-0.68510108924091195</v>
      </c>
      <c r="AQ981" s="17">
        <v>-0.76619583704084804</v>
      </c>
      <c r="AR981" s="17"/>
      <c r="AS981" s="17">
        <v>-0.56163410380561296</v>
      </c>
      <c r="AT981" s="17">
        <v>-0.68765815218015203</v>
      </c>
      <c r="AU981" s="17">
        <v>-0.71415114122402601</v>
      </c>
      <c r="AV981" s="17">
        <v>-0.66678111837577203</v>
      </c>
      <c r="AW981" s="17">
        <v>-0.8293373446158</v>
      </c>
      <c r="AX981" s="17">
        <v>-0.70060859865538005</v>
      </c>
      <c r="AY981" s="17">
        <v>-0.750537060837693</v>
      </c>
      <c r="AZ981" s="17">
        <v>-0.77968400653849002</v>
      </c>
      <c r="BA981" s="17">
        <v>-0.78782224333732098</v>
      </c>
      <c r="BB981" s="17">
        <v>-0.66803673623387005</v>
      </c>
      <c r="BC981" s="17">
        <v>-0.56669121542388301</v>
      </c>
      <c r="BD981" s="17">
        <v>-0.68211501054588497</v>
      </c>
      <c r="BE981" s="17">
        <v>-0.50445252189636902</v>
      </c>
      <c r="BF981" s="17">
        <v>-0.83239178665319202</v>
      </c>
      <c r="BG981" s="17">
        <v>-0.55966180036911894</v>
      </c>
    </row>
    <row r="982" spans="2:59" x14ac:dyDescent="0.35">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row>
    <row r="983" spans="2:59" x14ac:dyDescent="0.35">
      <c r="B983" s="6" t="s">
        <v>426</v>
      </c>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row>
    <row r="984" spans="2:59" x14ac:dyDescent="0.35">
      <c r="B984" s="24" t="s">
        <v>86</v>
      </c>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row>
    <row r="985" spans="2:59" x14ac:dyDescent="0.35">
      <c r="B985" t="s">
        <v>326</v>
      </c>
      <c r="C985" s="17">
        <v>0.110118091326076</v>
      </c>
      <c r="D985" s="17">
        <v>0.149252440494412</v>
      </c>
      <c r="E985" s="17">
        <v>7.2054951973457099E-2</v>
      </c>
      <c r="F985" s="17"/>
      <c r="G985" s="17">
        <v>7.20854936033717E-2</v>
      </c>
      <c r="H985" s="17">
        <v>7.4496584221772397E-2</v>
      </c>
      <c r="I985" s="17">
        <v>6.0136838260294402E-2</v>
      </c>
      <c r="J985" s="17">
        <v>7.7753750256315396E-2</v>
      </c>
      <c r="K985" s="17">
        <v>0.115035225976005</v>
      </c>
      <c r="L985" s="17">
        <v>0.18366042638431301</v>
      </c>
      <c r="M985" s="17"/>
      <c r="N985" s="17">
        <v>0.121145714172224</v>
      </c>
      <c r="O985" s="17">
        <v>0.111538123739573</v>
      </c>
      <c r="P985" s="17">
        <v>0.103954279649801</v>
      </c>
      <c r="Q985" s="17">
        <v>0.101945375521554</v>
      </c>
      <c r="R985" s="17">
        <v>0.108816489092046</v>
      </c>
      <c r="S985" s="17"/>
      <c r="T985" s="17">
        <v>0.16503080361863701</v>
      </c>
      <c r="U985" s="17">
        <v>9.6289217570247193E-2</v>
      </c>
      <c r="V985" s="17"/>
      <c r="W985" s="17">
        <v>0.13262200891921899</v>
      </c>
      <c r="X985" s="17">
        <v>0.10307406181883901</v>
      </c>
      <c r="Y985" s="17"/>
      <c r="Z985" s="17">
        <v>0.179436675643287</v>
      </c>
      <c r="AA985" s="17">
        <v>6.5602355561014805E-2</v>
      </c>
      <c r="AB985" s="17">
        <v>8.3940558858232206E-2</v>
      </c>
      <c r="AC985" s="17"/>
      <c r="AD985" s="17">
        <v>0.118383500197837</v>
      </c>
      <c r="AE985" s="17">
        <v>9.4602047674828105E-2</v>
      </c>
      <c r="AF985" s="17"/>
      <c r="AG985" s="17">
        <v>0.134233136468487</v>
      </c>
      <c r="AH985" s="17">
        <v>6.6813130826698694E-2</v>
      </c>
      <c r="AI985" s="17">
        <v>0.14763584983195799</v>
      </c>
      <c r="AJ985" s="17"/>
      <c r="AK985" s="17">
        <v>0.15032288349038</v>
      </c>
      <c r="AL985" s="17">
        <v>0.115393887175709</v>
      </c>
      <c r="AM985" s="17">
        <v>4.1386665172170801E-2</v>
      </c>
      <c r="AN985" s="17"/>
      <c r="AO985" s="17">
        <v>0.22144767785081601</v>
      </c>
      <c r="AP985" s="17">
        <v>0.109758328316752</v>
      </c>
      <c r="AQ985" s="17">
        <v>0.102870774567134</v>
      </c>
      <c r="AR985" s="17"/>
      <c r="AS985" s="17">
        <v>7.8350583268648799E-2</v>
      </c>
      <c r="AT985" s="17">
        <v>9.1593847524349403E-2</v>
      </c>
      <c r="AU985" s="17">
        <v>0.111559624830567</v>
      </c>
      <c r="AV985" s="17">
        <v>9.1045895888211395E-2</v>
      </c>
      <c r="AW985" s="17">
        <v>8.1422048507077405E-2</v>
      </c>
      <c r="AX985" s="17">
        <v>0.103054548058765</v>
      </c>
      <c r="AY985" s="17">
        <v>9.6113793001311496E-2</v>
      </c>
      <c r="AZ985" s="17">
        <v>0.158753317579095</v>
      </c>
      <c r="BA985" s="17">
        <v>0.184101570168755</v>
      </c>
      <c r="BB985" s="17">
        <v>7.8384935975136794E-2</v>
      </c>
      <c r="BC985" s="17">
        <v>0.17722968150558699</v>
      </c>
      <c r="BD985" s="17">
        <v>0.137959733939263</v>
      </c>
      <c r="BE985" s="17">
        <v>0.15295422355904401</v>
      </c>
      <c r="BF985" s="17">
        <v>8.8961477119373605E-2</v>
      </c>
      <c r="BG985" s="17">
        <v>0.23213693531132301</v>
      </c>
    </row>
    <row r="986" spans="2:59" x14ac:dyDescent="0.35">
      <c r="B986" t="s">
        <v>327</v>
      </c>
      <c r="C986" s="17">
        <v>0.24797018432088699</v>
      </c>
      <c r="D986" s="17">
        <v>0.28788942402406498</v>
      </c>
      <c r="E986" s="17">
        <v>0.211803714994522</v>
      </c>
      <c r="F986" s="17"/>
      <c r="G986" s="17">
        <v>0.177488636051367</v>
      </c>
      <c r="H986" s="17">
        <v>0.234909617958387</v>
      </c>
      <c r="I986" s="17">
        <v>0.183519545365605</v>
      </c>
      <c r="J986" s="17">
        <v>0.21944070392276699</v>
      </c>
      <c r="K986" s="17">
        <v>0.293670367650261</v>
      </c>
      <c r="L986" s="17">
        <v>0.30101820446587602</v>
      </c>
      <c r="M986" s="17"/>
      <c r="N986" s="17">
        <v>0.29418192804576598</v>
      </c>
      <c r="O986" s="17">
        <v>0.26427473773534299</v>
      </c>
      <c r="P986" s="17">
        <v>0.22615743613015299</v>
      </c>
      <c r="Q986" s="17">
        <v>0.21155955044244501</v>
      </c>
      <c r="R986" s="17">
        <v>0.22108600702450801</v>
      </c>
      <c r="S986" s="17"/>
      <c r="T986" s="17">
        <v>0.26082886100187003</v>
      </c>
      <c r="U986" s="17">
        <v>0.24473193567017501</v>
      </c>
      <c r="V986" s="17"/>
      <c r="W986" s="17">
        <v>0.25341046743023499</v>
      </c>
      <c r="X986" s="17">
        <v>0.246522179861452</v>
      </c>
      <c r="Y986" s="17"/>
      <c r="Z986" s="17">
        <v>0.29784291446203298</v>
      </c>
      <c r="AA986" s="17">
        <v>0.320034193078157</v>
      </c>
      <c r="AB986" s="17">
        <v>0.20608166696765601</v>
      </c>
      <c r="AC986" s="17"/>
      <c r="AD986" s="17">
        <v>0.28083664120764401</v>
      </c>
      <c r="AE986" s="17">
        <v>0.18627240413495799</v>
      </c>
      <c r="AF986" s="17"/>
      <c r="AG986" s="17">
        <v>0.27412808857688797</v>
      </c>
      <c r="AH986" s="17">
        <v>0.27012926261803799</v>
      </c>
      <c r="AI986" s="17">
        <v>0.239990586499914</v>
      </c>
      <c r="AJ986" s="17"/>
      <c r="AK986" s="17">
        <v>0.27825766514615502</v>
      </c>
      <c r="AL986" s="17">
        <v>0.27632993542912998</v>
      </c>
      <c r="AM986" s="17">
        <v>0.136909145488848</v>
      </c>
      <c r="AN986" s="17"/>
      <c r="AO986" s="17">
        <v>0.33214869500230798</v>
      </c>
      <c r="AP986" s="17">
        <v>0.29322865369017398</v>
      </c>
      <c r="AQ986" s="17">
        <v>0.188983724669578</v>
      </c>
      <c r="AR986" s="17"/>
      <c r="AS986" s="17">
        <v>0.222779262566457</v>
      </c>
      <c r="AT986" s="17">
        <v>0.24786552918263</v>
      </c>
      <c r="AU986" s="17">
        <v>0.11902129144444799</v>
      </c>
      <c r="AV986" s="17">
        <v>0.23049819390389101</v>
      </c>
      <c r="AW986" s="17">
        <v>0.19210202371197899</v>
      </c>
      <c r="AX986" s="17">
        <v>0.35694930350897802</v>
      </c>
      <c r="AY986" s="17">
        <v>0.33151656498717103</v>
      </c>
      <c r="AZ986" s="17">
        <v>0.30437853532312198</v>
      </c>
      <c r="BA986" s="17">
        <v>0.218685057710961</v>
      </c>
      <c r="BB986" s="17">
        <v>0.35068096592204301</v>
      </c>
      <c r="BC986" s="17">
        <v>0.27685218672781098</v>
      </c>
      <c r="BD986" s="17">
        <v>0.30454406617096103</v>
      </c>
      <c r="BE986" s="17">
        <v>0.20219481970588499</v>
      </c>
      <c r="BF986" s="17">
        <v>0.136917160669005</v>
      </c>
      <c r="BG986" s="17">
        <v>0.30901232520176197</v>
      </c>
    </row>
    <row r="987" spans="2:59" x14ac:dyDescent="0.35">
      <c r="B987" t="s">
        <v>329</v>
      </c>
      <c r="C987" s="17">
        <v>0.26781902367712501</v>
      </c>
      <c r="D987" s="17">
        <v>0.248386339454396</v>
      </c>
      <c r="E987" s="17">
        <v>0.28496562250174201</v>
      </c>
      <c r="F987" s="17"/>
      <c r="G987" s="17">
        <v>0.26705696118883199</v>
      </c>
      <c r="H987" s="17">
        <v>0.29295721252359802</v>
      </c>
      <c r="I987" s="17">
        <v>0.269839599622129</v>
      </c>
      <c r="J987" s="17">
        <v>0.28370229901997501</v>
      </c>
      <c r="K987" s="17">
        <v>0.23807122598688599</v>
      </c>
      <c r="L987" s="17">
        <v>0.263073337205183</v>
      </c>
      <c r="M987" s="17"/>
      <c r="N987" s="17">
        <v>0.247691036572075</v>
      </c>
      <c r="O987" s="17">
        <v>0.26844427028915102</v>
      </c>
      <c r="P987" s="17">
        <v>0.26014709882259002</v>
      </c>
      <c r="Q987" s="17">
        <v>0.280641246011896</v>
      </c>
      <c r="R987" s="17">
        <v>0.303428376268567</v>
      </c>
      <c r="S987" s="17"/>
      <c r="T987" s="17">
        <v>0.25744258839231898</v>
      </c>
      <c r="U987" s="17">
        <v>0.27043216019139099</v>
      </c>
      <c r="V987" s="17"/>
      <c r="W987" s="17">
        <v>0.27381221335000699</v>
      </c>
      <c r="X987" s="17">
        <v>0.270624325425878</v>
      </c>
      <c r="Y987" s="17"/>
      <c r="Z987" s="17">
        <v>0.24434431873340801</v>
      </c>
      <c r="AA987" s="17">
        <v>0.26481288218604698</v>
      </c>
      <c r="AB987" s="17">
        <v>0.32264347596398002</v>
      </c>
      <c r="AC987" s="17"/>
      <c r="AD987" s="17">
        <v>0.25957790683619297</v>
      </c>
      <c r="AE987" s="17">
        <v>0.28328946568705099</v>
      </c>
      <c r="AF987" s="17"/>
      <c r="AG987" s="17">
        <v>0.25749849194691499</v>
      </c>
      <c r="AH987" s="17">
        <v>0.32960337866224099</v>
      </c>
      <c r="AI987" s="17">
        <v>0.22797376902241701</v>
      </c>
      <c r="AJ987" s="17"/>
      <c r="AK987" s="17">
        <v>0.27042622271153199</v>
      </c>
      <c r="AL987" s="17">
        <v>0.28500751505648197</v>
      </c>
      <c r="AM987" s="17">
        <v>0.226287564187208</v>
      </c>
      <c r="AN987" s="17"/>
      <c r="AO987" s="17">
        <v>0.21796048685109001</v>
      </c>
      <c r="AP987" s="17">
        <v>0.28936363070142601</v>
      </c>
      <c r="AQ987" s="17">
        <v>0.265354984910118</v>
      </c>
      <c r="AR987" s="17"/>
      <c r="AS987" s="17">
        <v>0.23804620713622801</v>
      </c>
      <c r="AT987" s="17">
        <v>0.23387170258541201</v>
      </c>
      <c r="AU987" s="17">
        <v>0.304040781518571</v>
      </c>
      <c r="AV987" s="17">
        <v>0.32101376544576199</v>
      </c>
      <c r="AW987" s="17">
        <v>0.30966526961396201</v>
      </c>
      <c r="AX987" s="17">
        <v>0.233725914157942</v>
      </c>
      <c r="AY987" s="17">
        <v>0.32400990895340398</v>
      </c>
      <c r="AZ987" s="17">
        <v>0.24631901003568399</v>
      </c>
      <c r="BA987" s="17">
        <v>0.27225104350127</v>
      </c>
      <c r="BB987" s="17">
        <v>0.31147898119261003</v>
      </c>
      <c r="BC987" s="17">
        <v>0.23235051375219501</v>
      </c>
      <c r="BD987" s="17">
        <v>0.15881751957979801</v>
      </c>
      <c r="BE987" s="17">
        <v>0.124734277299467</v>
      </c>
      <c r="BF987" s="17">
        <v>0.19691346678329799</v>
      </c>
      <c r="BG987" s="17">
        <v>7.2688351473172097E-2</v>
      </c>
    </row>
    <row r="988" spans="2:59" x14ac:dyDescent="0.35">
      <c r="B988" t="s">
        <v>330</v>
      </c>
      <c r="C988" s="17">
        <v>0.25850450489191801</v>
      </c>
      <c r="D988" s="17">
        <v>0.236957123478064</v>
      </c>
      <c r="E988" s="17">
        <v>0.27964267375087298</v>
      </c>
      <c r="F988" s="17"/>
      <c r="G988" s="17">
        <v>0.276163680980541</v>
      </c>
      <c r="H988" s="17">
        <v>0.30328985437405098</v>
      </c>
      <c r="I988" s="17">
        <v>0.38350774470723997</v>
      </c>
      <c r="J988" s="17">
        <v>0.28686417509631501</v>
      </c>
      <c r="K988" s="17">
        <v>0.224606692509071</v>
      </c>
      <c r="L988" s="17">
        <v>0.167075976565877</v>
      </c>
      <c r="M988" s="17"/>
      <c r="N988" s="17">
        <v>0.25028063185271598</v>
      </c>
      <c r="O988" s="17">
        <v>0.240354930776979</v>
      </c>
      <c r="P988" s="17">
        <v>0.278434093060342</v>
      </c>
      <c r="Q988" s="17">
        <v>0.28576140790556098</v>
      </c>
      <c r="R988" s="17">
        <v>0.21741951769029899</v>
      </c>
      <c r="S988" s="17"/>
      <c r="T988" s="17">
        <v>0.22749194000688699</v>
      </c>
      <c r="U988" s="17">
        <v>0.26631451511968801</v>
      </c>
      <c r="V988" s="17"/>
      <c r="W988" s="17">
        <v>0.25300159901243002</v>
      </c>
      <c r="X988" s="17">
        <v>0.26184891336666599</v>
      </c>
      <c r="Y988" s="17"/>
      <c r="Z988" s="17">
        <v>0.171193078077403</v>
      </c>
      <c r="AA988" s="17">
        <v>0.24196052908854199</v>
      </c>
      <c r="AB988" s="17">
        <v>0.323123982156652</v>
      </c>
      <c r="AC988" s="17"/>
      <c r="AD988" s="17">
        <v>0.26045463913358902</v>
      </c>
      <c r="AE988" s="17">
        <v>0.25484366143105203</v>
      </c>
      <c r="AF988" s="17"/>
      <c r="AG988" s="17">
        <v>0.24407978186318399</v>
      </c>
      <c r="AH988" s="17">
        <v>0.22146659284876599</v>
      </c>
      <c r="AI988" s="17">
        <v>0.293781388617672</v>
      </c>
      <c r="AJ988" s="17"/>
      <c r="AK988" s="17">
        <v>0.20630680251332201</v>
      </c>
      <c r="AL988" s="17">
        <v>0.22818870767355601</v>
      </c>
      <c r="AM988" s="17">
        <v>0.46360304863413299</v>
      </c>
      <c r="AN988" s="17"/>
      <c r="AO988" s="17">
        <v>0.18912302087855001</v>
      </c>
      <c r="AP988" s="17">
        <v>0.19419717463841901</v>
      </c>
      <c r="AQ988" s="17">
        <v>0.33730479272459302</v>
      </c>
      <c r="AR988" s="17"/>
      <c r="AS988" s="17">
        <v>0.24599361607411099</v>
      </c>
      <c r="AT988" s="17">
        <v>0.22243666859103101</v>
      </c>
      <c r="AU988" s="17">
        <v>0.37112872560586402</v>
      </c>
      <c r="AV988" s="17">
        <v>0.223709875949307</v>
      </c>
      <c r="AW988" s="17">
        <v>0.35420138990665601</v>
      </c>
      <c r="AX988" s="17">
        <v>0.21607036468223001</v>
      </c>
      <c r="AY988" s="17">
        <v>0.17065553984693299</v>
      </c>
      <c r="AZ988" s="17">
        <v>0.27317159399225899</v>
      </c>
      <c r="BA988" s="17">
        <v>0.205911405039409</v>
      </c>
      <c r="BB988" s="17">
        <v>0.164475096692763</v>
      </c>
      <c r="BC988" s="17">
        <v>0.28295521850729</v>
      </c>
      <c r="BD988" s="17">
        <v>0.311451594188972</v>
      </c>
      <c r="BE988" s="17">
        <v>0.37287093291755102</v>
      </c>
      <c r="BF988" s="17">
        <v>0.39761111932689702</v>
      </c>
      <c r="BG988" s="17">
        <v>0.34447343851722001</v>
      </c>
    </row>
    <row r="989" spans="2:59" x14ac:dyDescent="0.35">
      <c r="B989" t="s">
        <v>133</v>
      </c>
      <c r="C989" s="17">
        <v>0.115588195783996</v>
      </c>
      <c r="D989" s="17">
        <v>7.7514672549063399E-2</v>
      </c>
      <c r="E989" s="17">
        <v>0.15153303677940599</v>
      </c>
      <c r="F989" s="17"/>
      <c r="G989" s="17">
        <v>0.20720522817588899</v>
      </c>
      <c r="H989" s="17">
        <v>9.4346730922191396E-2</v>
      </c>
      <c r="I989" s="17">
        <v>0.102996272044732</v>
      </c>
      <c r="J989" s="17">
        <v>0.13223907170462701</v>
      </c>
      <c r="K989" s="17">
        <v>0.12861648787777599</v>
      </c>
      <c r="L989" s="17">
        <v>8.5172055378751693E-2</v>
      </c>
      <c r="M989" s="17"/>
      <c r="N989" s="17">
        <v>8.6700689357219293E-2</v>
      </c>
      <c r="O989" s="17">
        <v>0.11538793745895499</v>
      </c>
      <c r="P989" s="17">
        <v>0.13130709233711399</v>
      </c>
      <c r="Q989" s="17">
        <v>0.120092420118544</v>
      </c>
      <c r="R989" s="17">
        <v>0.14924960992458</v>
      </c>
      <c r="S989" s="17"/>
      <c r="T989" s="17">
        <v>8.9205806980287003E-2</v>
      </c>
      <c r="U989" s="17">
        <v>0.122232171448499</v>
      </c>
      <c r="V989" s="17"/>
      <c r="W989" s="17">
        <v>8.7153711288108907E-2</v>
      </c>
      <c r="X989" s="17">
        <v>0.117930519527165</v>
      </c>
      <c r="Y989" s="17"/>
      <c r="Z989" s="17">
        <v>0.107183013083869</v>
      </c>
      <c r="AA989" s="17">
        <v>0.107590040086239</v>
      </c>
      <c r="AB989" s="17">
        <v>6.4210316053480807E-2</v>
      </c>
      <c r="AC989" s="17"/>
      <c r="AD989" s="17">
        <v>8.0747312624736695E-2</v>
      </c>
      <c r="AE989" s="17">
        <v>0.180992421072111</v>
      </c>
      <c r="AF989" s="17"/>
      <c r="AG989" s="17">
        <v>9.0060501144525601E-2</v>
      </c>
      <c r="AH989" s="17">
        <v>0.111987635044256</v>
      </c>
      <c r="AI989" s="17">
        <v>9.0618406028038501E-2</v>
      </c>
      <c r="AJ989" s="17"/>
      <c r="AK989" s="17">
        <v>9.4686426138611099E-2</v>
      </c>
      <c r="AL989" s="17">
        <v>9.5079954665122299E-2</v>
      </c>
      <c r="AM989" s="17">
        <v>0.13181357651764</v>
      </c>
      <c r="AN989" s="17"/>
      <c r="AO989" s="17">
        <v>3.9320119417235198E-2</v>
      </c>
      <c r="AP989" s="17">
        <v>0.11345221265322999</v>
      </c>
      <c r="AQ989" s="17">
        <v>0.105485723128576</v>
      </c>
      <c r="AR989" s="17"/>
      <c r="AS989" s="17">
        <v>0.214830330954556</v>
      </c>
      <c r="AT989" s="17">
        <v>0.204232252116578</v>
      </c>
      <c r="AU989" s="17">
        <v>9.4249576600550194E-2</v>
      </c>
      <c r="AV989" s="17">
        <v>0.13373226881282901</v>
      </c>
      <c r="AW989" s="17">
        <v>6.2609268260324993E-2</v>
      </c>
      <c r="AX989" s="17">
        <v>9.0199869592084397E-2</v>
      </c>
      <c r="AY989" s="17">
        <v>7.7704193211180897E-2</v>
      </c>
      <c r="AZ989" s="17">
        <v>1.73775430698393E-2</v>
      </c>
      <c r="BA989" s="17">
        <v>0.11905092357960501</v>
      </c>
      <c r="BB989" s="17">
        <v>9.4980020217448502E-2</v>
      </c>
      <c r="BC989" s="17">
        <v>3.0612399507117399E-2</v>
      </c>
      <c r="BD989" s="17">
        <v>8.7227086121005507E-2</v>
      </c>
      <c r="BE989" s="17">
        <v>0.147245746518052</v>
      </c>
      <c r="BF989" s="17">
        <v>0.17959677610142599</v>
      </c>
      <c r="BG989" s="17">
        <v>4.1688949496521903E-2</v>
      </c>
    </row>
    <row r="990" spans="2:59" x14ac:dyDescent="0.35">
      <c r="B990" t="s">
        <v>331</v>
      </c>
      <c r="C990" s="17">
        <v>0.358088275646962</v>
      </c>
      <c r="D990" s="17">
        <v>0.43714186451847697</v>
      </c>
      <c r="E990" s="17">
        <v>0.28385866696797901</v>
      </c>
      <c r="F990" s="17"/>
      <c r="G990" s="17">
        <v>0.24957412965473899</v>
      </c>
      <c r="H990" s="17">
        <v>0.30940620218015902</v>
      </c>
      <c r="I990" s="17">
        <v>0.2436563836259</v>
      </c>
      <c r="J990" s="17">
        <v>0.29719445417908302</v>
      </c>
      <c r="K990" s="17">
        <v>0.40870559362626602</v>
      </c>
      <c r="L990" s="17">
        <v>0.48467863085018797</v>
      </c>
      <c r="M990" s="17"/>
      <c r="N990" s="17">
        <v>0.41532764221799001</v>
      </c>
      <c r="O990" s="17">
        <v>0.37581286147491599</v>
      </c>
      <c r="P990" s="17">
        <v>0.33011171577995402</v>
      </c>
      <c r="Q990" s="17">
        <v>0.31350492596399898</v>
      </c>
      <c r="R990" s="17">
        <v>0.32990249611655398</v>
      </c>
      <c r="S990" s="17"/>
      <c r="T990" s="17">
        <v>0.42585966462050701</v>
      </c>
      <c r="U990" s="17">
        <v>0.34102115324042198</v>
      </c>
      <c r="V990" s="17"/>
      <c r="W990" s="17">
        <v>0.38603247634945398</v>
      </c>
      <c r="X990" s="17">
        <v>0.34959624168029102</v>
      </c>
      <c r="Y990" s="17"/>
      <c r="Z990" s="17">
        <v>0.47727959010532001</v>
      </c>
      <c r="AA990" s="17">
        <v>0.38563654863917202</v>
      </c>
      <c r="AB990" s="17">
        <v>0.29002222582588799</v>
      </c>
      <c r="AC990" s="17"/>
      <c r="AD990" s="17">
        <v>0.39922014140548101</v>
      </c>
      <c r="AE990" s="17">
        <v>0.28087445180978599</v>
      </c>
      <c r="AF990" s="17"/>
      <c r="AG990" s="17">
        <v>0.40836122504537498</v>
      </c>
      <c r="AH990" s="17">
        <v>0.33694239344473698</v>
      </c>
      <c r="AI990" s="17">
        <v>0.38762643633187199</v>
      </c>
      <c r="AJ990" s="17"/>
      <c r="AK990" s="17">
        <v>0.428580548636535</v>
      </c>
      <c r="AL990" s="17">
        <v>0.39172382260483901</v>
      </c>
      <c r="AM990" s="17">
        <v>0.17829581066101899</v>
      </c>
      <c r="AN990" s="17"/>
      <c r="AO990" s="17">
        <v>0.55359637285312402</v>
      </c>
      <c r="AP990" s="17">
        <v>0.40298698200692601</v>
      </c>
      <c r="AQ990" s="17">
        <v>0.29185449923671197</v>
      </c>
      <c r="AR990" s="17"/>
      <c r="AS990" s="17">
        <v>0.30112984583510499</v>
      </c>
      <c r="AT990" s="17">
        <v>0.33945937670698001</v>
      </c>
      <c r="AU990" s="17">
        <v>0.23058091627501401</v>
      </c>
      <c r="AV990" s="17">
        <v>0.32154408979210197</v>
      </c>
      <c r="AW990" s="17">
        <v>0.273524072219057</v>
      </c>
      <c r="AX990" s="17">
        <v>0.46000385156774298</v>
      </c>
      <c r="AY990" s="17">
        <v>0.42763035798848198</v>
      </c>
      <c r="AZ990" s="17">
        <v>0.46313185290221698</v>
      </c>
      <c r="BA990" s="17">
        <v>0.40278662787971597</v>
      </c>
      <c r="BB990" s="17">
        <v>0.42906590189717903</v>
      </c>
      <c r="BC990" s="17">
        <v>0.45408186823339702</v>
      </c>
      <c r="BD990" s="17">
        <v>0.442503800110225</v>
      </c>
      <c r="BE990" s="17">
        <v>0.35514904326493002</v>
      </c>
      <c r="BF990" s="17">
        <v>0.22587863778837899</v>
      </c>
      <c r="BG990" s="17">
        <v>0.54114926051308598</v>
      </c>
    </row>
    <row r="991" spans="2:59" x14ac:dyDescent="0.35">
      <c r="B991" t="s">
        <v>332</v>
      </c>
      <c r="C991" s="17">
        <v>0.52632352856904197</v>
      </c>
      <c r="D991" s="17">
        <v>0.48534346293246</v>
      </c>
      <c r="E991" s="17">
        <v>0.56460829625261499</v>
      </c>
      <c r="F991" s="17"/>
      <c r="G991" s="17">
        <v>0.54322064216937205</v>
      </c>
      <c r="H991" s="17">
        <v>0.59624706689764895</v>
      </c>
      <c r="I991" s="17">
        <v>0.65334734432936803</v>
      </c>
      <c r="J991" s="17">
        <v>0.57056647411629002</v>
      </c>
      <c r="K991" s="17">
        <v>0.46267791849595802</v>
      </c>
      <c r="L991" s="17">
        <v>0.43014931377106003</v>
      </c>
      <c r="M991" s="17"/>
      <c r="N991" s="17">
        <v>0.49797166842479101</v>
      </c>
      <c r="O991" s="17">
        <v>0.50879920106612897</v>
      </c>
      <c r="P991" s="17">
        <v>0.53858119188293296</v>
      </c>
      <c r="Q991" s="17">
        <v>0.56640265391745703</v>
      </c>
      <c r="R991" s="17">
        <v>0.52084789395886599</v>
      </c>
      <c r="S991" s="17"/>
      <c r="T991" s="17">
        <v>0.48493452839920598</v>
      </c>
      <c r="U991" s="17">
        <v>0.536746675311079</v>
      </c>
      <c r="V991" s="17"/>
      <c r="W991" s="17">
        <v>0.52681381236243696</v>
      </c>
      <c r="X991" s="17">
        <v>0.53247323879254405</v>
      </c>
      <c r="Y991" s="17"/>
      <c r="Z991" s="17">
        <v>0.41553739681081098</v>
      </c>
      <c r="AA991" s="17">
        <v>0.50677341127458897</v>
      </c>
      <c r="AB991" s="17">
        <v>0.64576745812063097</v>
      </c>
      <c r="AC991" s="17"/>
      <c r="AD991" s="17">
        <v>0.52003254596978199</v>
      </c>
      <c r="AE991" s="17">
        <v>0.53813312711810302</v>
      </c>
      <c r="AF991" s="17"/>
      <c r="AG991" s="17">
        <v>0.50157827381009901</v>
      </c>
      <c r="AH991" s="17">
        <v>0.55106997151100701</v>
      </c>
      <c r="AI991" s="17">
        <v>0.52175515764008895</v>
      </c>
      <c r="AJ991" s="17"/>
      <c r="AK991" s="17">
        <v>0.476733025224854</v>
      </c>
      <c r="AL991" s="17">
        <v>0.51319622273003795</v>
      </c>
      <c r="AM991" s="17">
        <v>0.68989061282134101</v>
      </c>
      <c r="AN991" s="17"/>
      <c r="AO991" s="17">
        <v>0.40708350772964103</v>
      </c>
      <c r="AP991" s="17">
        <v>0.48356080533984402</v>
      </c>
      <c r="AQ991" s="17">
        <v>0.60265977763471101</v>
      </c>
      <c r="AR991" s="17"/>
      <c r="AS991" s="17">
        <v>0.484039823210339</v>
      </c>
      <c r="AT991" s="17">
        <v>0.45630837117644202</v>
      </c>
      <c r="AU991" s="17">
        <v>0.67516950712443502</v>
      </c>
      <c r="AV991" s="17">
        <v>0.54472364139506901</v>
      </c>
      <c r="AW991" s="17">
        <v>0.66386665952061896</v>
      </c>
      <c r="AX991" s="17">
        <v>0.44979627884017198</v>
      </c>
      <c r="AY991" s="17">
        <v>0.49466544880033703</v>
      </c>
      <c r="AZ991" s="17">
        <v>0.519490604027944</v>
      </c>
      <c r="BA991" s="17">
        <v>0.47816244854067902</v>
      </c>
      <c r="BB991" s="17">
        <v>0.47595407788537197</v>
      </c>
      <c r="BC991" s="17">
        <v>0.51530573225948595</v>
      </c>
      <c r="BD991" s="17">
        <v>0.47026911376877001</v>
      </c>
      <c r="BE991" s="17">
        <v>0.49760521021701798</v>
      </c>
      <c r="BF991" s="17">
        <v>0.59452458611019599</v>
      </c>
      <c r="BG991" s="17">
        <v>0.41716178999039299</v>
      </c>
    </row>
    <row r="992" spans="2:59" x14ac:dyDescent="0.35">
      <c r="B992" t="s">
        <v>120</v>
      </c>
      <c r="C992" s="17">
        <v>-0.16823525292208</v>
      </c>
      <c r="D992" s="17">
        <v>-4.8201598413982701E-2</v>
      </c>
      <c r="E992" s="17">
        <v>-0.28074962928463598</v>
      </c>
      <c r="F992" s="17"/>
      <c r="G992" s="17">
        <v>-0.29364651251463397</v>
      </c>
      <c r="H992" s="17">
        <v>-0.28684086471748999</v>
      </c>
      <c r="I992" s="17">
        <v>-0.409690960703469</v>
      </c>
      <c r="J992" s="17">
        <v>-0.273372019937207</v>
      </c>
      <c r="K992" s="17">
        <v>-5.3972324869691703E-2</v>
      </c>
      <c r="L992" s="17">
        <v>5.4529317079128302E-2</v>
      </c>
      <c r="M992" s="17"/>
      <c r="N992" s="17">
        <v>-8.2644026206801502E-2</v>
      </c>
      <c r="O992" s="17">
        <v>-0.132986339591213</v>
      </c>
      <c r="P992" s="17">
        <v>-0.208469476102979</v>
      </c>
      <c r="Q992" s="17">
        <v>-0.252897727953457</v>
      </c>
      <c r="R992" s="17">
        <v>-0.19094539784231199</v>
      </c>
      <c r="S992" s="17"/>
      <c r="T992" s="17">
        <v>-5.9074863778699097E-2</v>
      </c>
      <c r="U992" s="17">
        <v>-0.19572552207065699</v>
      </c>
      <c r="V992" s="17"/>
      <c r="W992" s="17">
        <v>-0.14078133601298301</v>
      </c>
      <c r="X992" s="17">
        <v>-0.182876997112253</v>
      </c>
      <c r="Y992" s="17"/>
      <c r="Z992" s="17">
        <v>6.1742193294508703E-2</v>
      </c>
      <c r="AA992" s="17">
        <v>-0.12113686263541699</v>
      </c>
      <c r="AB992" s="17">
        <v>-0.35574523229474297</v>
      </c>
      <c r="AC992" s="17"/>
      <c r="AD992" s="17">
        <v>-0.12081240456430101</v>
      </c>
      <c r="AE992" s="17">
        <v>-0.25725867530831698</v>
      </c>
      <c r="AF992" s="17"/>
      <c r="AG992" s="17">
        <v>-9.32170487647241E-2</v>
      </c>
      <c r="AH992" s="17">
        <v>-0.214127578066269</v>
      </c>
      <c r="AI992" s="17">
        <v>-0.13412872130821701</v>
      </c>
      <c r="AJ992" s="17"/>
      <c r="AK992" s="17">
        <v>-4.8152476588318803E-2</v>
      </c>
      <c r="AL992" s="17">
        <v>-0.121472400125199</v>
      </c>
      <c r="AM992" s="17">
        <v>-0.51159480216032205</v>
      </c>
      <c r="AN992" s="17"/>
      <c r="AO992" s="17">
        <v>0.14651286512348299</v>
      </c>
      <c r="AP992" s="17">
        <v>-8.0573823332918695E-2</v>
      </c>
      <c r="AQ992" s="17">
        <v>-0.31080527839799899</v>
      </c>
      <c r="AR992" s="17"/>
      <c r="AS992" s="17">
        <v>-0.18290997737523301</v>
      </c>
      <c r="AT992" s="17">
        <v>-0.11684899446946299</v>
      </c>
      <c r="AU992" s="17">
        <v>-0.44458859084942098</v>
      </c>
      <c r="AV992" s="17">
        <v>-0.22317955160296701</v>
      </c>
      <c r="AW992" s="17">
        <v>-0.39034258730156202</v>
      </c>
      <c r="AX992" s="17">
        <v>1.0207572727570899E-2</v>
      </c>
      <c r="AY992" s="17">
        <v>-6.7035090811854894E-2</v>
      </c>
      <c r="AZ992" s="17">
        <v>-5.6358751125726803E-2</v>
      </c>
      <c r="BA992" s="17">
        <v>-7.53758206609631E-2</v>
      </c>
      <c r="BB992" s="17">
        <v>-4.68881759881929E-2</v>
      </c>
      <c r="BC992" s="17">
        <v>-6.1223864026088398E-2</v>
      </c>
      <c r="BD992" s="17">
        <v>-2.77653136585451E-2</v>
      </c>
      <c r="BE992" s="17">
        <v>-0.14245616695208799</v>
      </c>
      <c r="BF992" s="17">
        <v>-0.36864594832181702</v>
      </c>
      <c r="BG992" s="17">
        <v>0.123987470522693</v>
      </c>
    </row>
    <row r="993" spans="2:59" x14ac:dyDescent="0.3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row>
    <row r="994" spans="2:59" x14ac:dyDescent="0.35">
      <c r="B994" s="6" t="s">
        <v>427</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row>
    <row r="995" spans="2:59" x14ac:dyDescent="0.35">
      <c r="B995" s="24" t="s">
        <v>86</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row>
    <row r="996" spans="2:59" x14ac:dyDescent="0.35">
      <c r="B996" t="s">
        <v>326</v>
      </c>
      <c r="C996" s="17">
        <v>0.119763717995799</v>
      </c>
      <c r="D996" s="17">
        <v>0.121643727986739</v>
      </c>
      <c r="E996" s="17">
        <v>0.118505742876194</v>
      </c>
      <c r="F996" s="17"/>
      <c r="G996" s="17">
        <v>0.14469225402591801</v>
      </c>
      <c r="H996" s="17">
        <v>0.11868506412652</v>
      </c>
      <c r="I996" s="17">
        <v>6.6319235933547799E-2</v>
      </c>
      <c r="J996" s="17">
        <v>0.12975432248635699</v>
      </c>
      <c r="K996" s="17">
        <v>0.10864065873668401</v>
      </c>
      <c r="L996" s="17">
        <v>0.141646386205486</v>
      </c>
      <c r="M996" s="17"/>
      <c r="N996" s="17">
        <v>0.122600226123079</v>
      </c>
      <c r="O996" s="17">
        <v>0.122184255809819</v>
      </c>
      <c r="P996" s="17">
        <v>0.12445702807020199</v>
      </c>
      <c r="Q996" s="17">
        <v>0.101394744241343</v>
      </c>
      <c r="R996" s="17">
        <v>0.13870819488557201</v>
      </c>
      <c r="S996" s="17"/>
      <c r="T996" s="17">
        <v>0.17031883749604701</v>
      </c>
      <c r="U996" s="17">
        <v>0.107032233133878</v>
      </c>
      <c r="V996" s="17"/>
      <c r="W996" s="17">
        <v>0.130298240133112</v>
      </c>
      <c r="X996" s="17">
        <v>0.11784378143523901</v>
      </c>
      <c r="Y996" s="17"/>
      <c r="Z996" s="17">
        <v>0.19907804438448201</v>
      </c>
      <c r="AA996" s="17">
        <v>0.110711513728619</v>
      </c>
      <c r="AB996" s="17">
        <v>8.1932097226127806E-2</v>
      </c>
      <c r="AC996" s="17"/>
      <c r="AD996" s="17">
        <v>0.13901040969885201</v>
      </c>
      <c r="AE996" s="17">
        <v>8.3633320426847804E-2</v>
      </c>
      <c r="AF996" s="17"/>
      <c r="AG996" s="17">
        <v>0.12568386275902901</v>
      </c>
      <c r="AH996" s="17">
        <v>8.9126406181565199E-2</v>
      </c>
      <c r="AI996" s="17">
        <v>0.14854838553283101</v>
      </c>
      <c r="AJ996" s="17"/>
      <c r="AK996" s="17">
        <v>0.18915421176304201</v>
      </c>
      <c r="AL996" s="17">
        <v>0.110007293193938</v>
      </c>
      <c r="AM996" s="17">
        <v>4.6790919665071401E-2</v>
      </c>
      <c r="AN996" s="17"/>
      <c r="AO996" s="17">
        <v>0.18184389669506401</v>
      </c>
      <c r="AP996" s="17">
        <v>0.136095225477534</v>
      </c>
      <c r="AQ996" s="17">
        <v>9.8361623316017305E-2</v>
      </c>
      <c r="AR996" s="17"/>
      <c r="AS996" s="17">
        <v>0.136801636022756</v>
      </c>
      <c r="AT996" s="17">
        <v>0.121930713098412</v>
      </c>
      <c r="AU996" s="17">
        <v>0.18121402367789999</v>
      </c>
      <c r="AV996" s="17">
        <v>0.11415788805567401</v>
      </c>
      <c r="AW996" s="17">
        <v>0.114514968189979</v>
      </c>
      <c r="AX996" s="17">
        <v>0.107793485648023</v>
      </c>
      <c r="AY996" s="17">
        <v>8.5908309806339594E-2</v>
      </c>
      <c r="AZ996" s="17">
        <v>0.100092103010403</v>
      </c>
      <c r="BA996" s="17">
        <v>5.9913728175286299E-2</v>
      </c>
      <c r="BB996" s="17">
        <v>7.4475559410987505E-2</v>
      </c>
      <c r="BC996" s="17">
        <v>0.20937479461578701</v>
      </c>
      <c r="BD996" s="17">
        <v>5.2005352355809997E-2</v>
      </c>
      <c r="BE996" s="17">
        <v>0.182258588636071</v>
      </c>
      <c r="BF996" s="17">
        <v>0.20864380971398599</v>
      </c>
      <c r="BG996" s="17">
        <v>0.207028183130542</v>
      </c>
    </row>
    <row r="997" spans="2:59" x14ac:dyDescent="0.35">
      <c r="B997" t="s">
        <v>327</v>
      </c>
      <c r="C997" s="17">
        <v>0.34339726946112198</v>
      </c>
      <c r="D997" s="17">
        <v>0.37404801435854601</v>
      </c>
      <c r="E997" s="17">
        <v>0.31419838595444999</v>
      </c>
      <c r="F997" s="17"/>
      <c r="G997" s="17">
        <v>0.30704129625304399</v>
      </c>
      <c r="H997" s="17">
        <v>0.292040679361799</v>
      </c>
      <c r="I997" s="17">
        <v>0.36477873877088401</v>
      </c>
      <c r="J997" s="17">
        <v>0.28482806087489798</v>
      </c>
      <c r="K997" s="17">
        <v>0.39120816585051299</v>
      </c>
      <c r="L997" s="17">
        <v>0.37656786120750102</v>
      </c>
      <c r="M997" s="17"/>
      <c r="N997" s="17">
        <v>0.36160951336345498</v>
      </c>
      <c r="O997" s="17">
        <v>0.37833473574759402</v>
      </c>
      <c r="P997" s="17">
        <v>0.31508654683116599</v>
      </c>
      <c r="Q997" s="17">
        <v>0.34571847606252198</v>
      </c>
      <c r="R997" s="17">
        <v>0.28212068888222602</v>
      </c>
      <c r="S997" s="17"/>
      <c r="T997" s="17">
        <v>0.362978631253079</v>
      </c>
      <c r="U997" s="17">
        <v>0.33846602187048203</v>
      </c>
      <c r="V997" s="17"/>
      <c r="W997" s="17">
        <v>0.37792794118495598</v>
      </c>
      <c r="X997" s="17">
        <v>0.32429006369322799</v>
      </c>
      <c r="Y997" s="17"/>
      <c r="Z997" s="17">
        <v>0.37761993378018899</v>
      </c>
      <c r="AA997" s="17">
        <v>0.35978254355928002</v>
      </c>
      <c r="AB997" s="17">
        <v>0.34464549254744697</v>
      </c>
      <c r="AC997" s="17"/>
      <c r="AD997" s="17">
        <v>0.37408683791649999</v>
      </c>
      <c r="AE997" s="17">
        <v>0.28578600168482898</v>
      </c>
      <c r="AF997" s="17"/>
      <c r="AG997" s="17">
        <v>0.31685915966533101</v>
      </c>
      <c r="AH997" s="17">
        <v>0.370048080020142</v>
      </c>
      <c r="AI997" s="17">
        <v>0.346641914430739</v>
      </c>
      <c r="AJ997" s="17"/>
      <c r="AK997" s="17">
        <v>0.37668913839916202</v>
      </c>
      <c r="AL997" s="17">
        <v>0.37898418077239299</v>
      </c>
      <c r="AM997" s="17">
        <v>0.199440309891146</v>
      </c>
      <c r="AN997" s="17"/>
      <c r="AO997" s="17">
        <v>0.328918900156983</v>
      </c>
      <c r="AP997" s="17">
        <v>0.38738893898318799</v>
      </c>
      <c r="AQ997" s="17">
        <v>0.300309302457552</v>
      </c>
      <c r="AR997" s="17"/>
      <c r="AS997" s="17">
        <v>0.112146966648355</v>
      </c>
      <c r="AT997" s="17">
        <v>0.32594575135023701</v>
      </c>
      <c r="AU997" s="17">
        <v>0.23980069409951499</v>
      </c>
      <c r="AV997" s="17">
        <v>0.35816459304597198</v>
      </c>
      <c r="AW997" s="17">
        <v>0.31027405320632701</v>
      </c>
      <c r="AX997" s="17">
        <v>0.38946021112766399</v>
      </c>
      <c r="AY997" s="17">
        <v>0.39817880530259903</v>
      </c>
      <c r="AZ997" s="17">
        <v>0.359627798639027</v>
      </c>
      <c r="BA997" s="17">
        <v>0.63114100462451495</v>
      </c>
      <c r="BB997" s="17">
        <v>0.45801991710222401</v>
      </c>
      <c r="BC997" s="17">
        <v>0.33661504206367998</v>
      </c>
      <c r="BD997" s="17">
        <v>0.55942086472011399</v>
      </c>
      <c r="BE997" s="17">
        <v>0.18099770351282601</v>
      </c>
      <c r="BF997" s="17">
        <v>0.46384327143093301</v>
      </c>
      <c r="BG997" s="17">
        <v>0.36408735504298101</v>
      </c>
    </row>
    <row r="998" spans="2:59" x14ac:dyDescent="0.35">
      <c r="B998" t="s">
        <v>328</v>
      </c>
      <c r="C998" s="17">
        <v>0.30654879211524899</v>
      </c>
      <c r="D998" s="17">
        <v>0.31133603716518599</v>
      </c>
      <c r="E998" s="17">
        <v>0.30129208602316598</v>
      </c>
      <c r="F998" s="17"/>
      <c r="G998" s="17">
        <v>0.31128016170533401</v>
      </c>
      <c r="H998" s="17">
        <v>0.29424629473161701</v>
      </c>
      <c r="I998" s="17">
        <v>0.26828493733245801</v>
      </c>
      <c r="J998" s="17">
        <v>0.35808710021957701</v>
      </c>
      <c r="K998" s="17">
        <v>0.30407644263887201</v>
      </c>
      <c r="L998" s="17">
        <v>0.29747274447173899</v>
      </c>
      <c r="M998" s="17"/>
      <c r="N998" s="17">
        <v>0.27461097719798699</v>
      </c>
      <c r="O998" s="17">
        <v>0.287704075712167</v>
      </c>
      <c r="P998" s="17">
        <v>0.36433917242820202</v>
      </c>
      <c r="Q998" s="17">
        <v>0.31832072979234199</v>
      </c>
      <c r="R998" s="17">
        <v>0.289066515943184</v>
      </c>
      <c r="S998" s="17"/>
      <c r="T998" s="17">
        <v>0.26439493705052802</v>
      </c>
      <c r="U998" s="17">
        <v>0.31716455512665798</v>
      </c>
      <c r="V998" s="17"/>
      <c r="W998" s="17">
        <v>0.269970235323717</v>
      </c>
      <c r="X998" s="17">
        <v>0.32827637747344901</v>
      </c>
      <c r="Y998" s="17"/>
      <c r="Z998" s="17">
        <v>0.242187692930219</v>
      </c>
      <c r="AA998" s="17">
        <v>0.34443993188412703</v>
      </c>
      <c r="AB998" s="17">
        <v>0.32446340075605101</v>
      </c>
      <c r="AC998" s="17"/>
      <c r="AD998" s="17">
        <v>0.28261556374846197</v>
      </c>
      <c r="AE998" s="17">
        <v>0.351476879983117</v>
      </c>
      <c r="AF998" s="17"/>
      <c r="AG998" s="17">
        <v>0.40836521236542001</v>
      </c>
      <c r="AH998" s="17">
        <v>0.29158345314364498</v>
      </c>
      <c r="AI998" s="17">
        <v>0.29890741253209002</v>
      </c>
      <c r="AJ998" s="17"/>
      <c r="AK998" s="17">
        <v>0.25749728990047399</v>
      </c>
      <c r="AL998" s="17">
        <v>0.31584707800121598</v>
      </c>
      <c r="AM998" s="17">
        <v>0.40201366405010402</v>
      </c>
      <c r="AN998" s="17"/>
      <c r="AO998" s="17">
        <v>0.28162536713388198</v>
      </c>
      <c r="AP998" s="17">
        <v>0.26786454971722101</v>
      </c>
      <c r="AQ998" s="17">
        <v>0.35286440179559903</v>
      </c>
      <c r="AR998" s="17"/>
      <c r="AS998" s="17">
        <v>0.44161255022830298</v>
      </c>
      <c r="AT998" s="17">
        <v>0.26280000851063201</v>
      </c>
      <c r="AU998" s="17">
        <v>0.27842804836541801</v>
      </c>
      <c r="AV998" s="17">
        <v>0.26028188455343898</v>
      </c>
      <c r="AW998" s="17">
        <v>0.34443922920036701</v>
      </c>
      <c r="AX998" s="17">
        <v>0.29208710403946597</v>
      </c>
      <c r="AY998" s="17">
        <v>0.31104295586272201</v>
      </c>
      <c r="AZ998" s="17">
        <v>0.33665052014573799</v>
      </c>
      <c r="BA998" s="17">
        <v>0.23067992610210999</v>
      </c>
      <c r="BB998" s="17">
        <v>0.331819874848853</v>
      </c>
      <c r="BC998" s="17">
        <v>0.259189438791599</v>
      </c>
      <c r="BD998" s="17">
        <v>0.22217047903093601</v>
      </c>
      <c r="BE998" s="17">
        <v>0.353080086426938</v>
      </c>
      <c r="BF998" s="17">
        <v>0.17711755101063101</v>
      </c>
      <c r="BG998" s="17">
        <v>0.1291317612001</v>
      </c>
    </row>
    <row r="999" spans="2:59" x14ac:dyDescent="0.35">
      <c r="B999" t="s">
        <v>329</v>
      </c>
      <c r="C999" s="17">
        <v>9.9311192804819107E-2</v>
      </c>
      <c r="D999" s="17">
        <v>8.7827448265674499E-2</v>
      </c>
      <c r="E999" s="17">
        <v>0.110418398138247</v>
      </c>
      <c r="F999" s="17"/>
      <c r="G999" s="17">
        <v>9.9205833298764007E-2</v>
      </c>
      <c r="H999" s="17">
        <v>0.10463075287101201</v>
      </c>
      <c r="I999" s="17">
        <v>0.144428119716978</v>
      </c>
      <c r="J999" s="17">
        <v>0.104663044598206</v>
      </c>
      <c r="K999" s="17">
        <v>6.28064575771137E-2</v>
      </c>
      <c r="L999" s="17">
        <v>9.1463976878814995E-2</v>
      </c>
      <c r="M999" s="17"/>
      <c r="N999" s="17">
        <v>0.12145144142726801</v>
      </c>
      <c r="O999" s="17">
        <v>7.1574540356976302E-2</v>
      </c>
      <c r="P999" s="17">
        <v>8.5273384327209295E-2</v>
      </c>
      <c r="Q999" s="17">
        <v>0.103869754524055</v>
      </c>
      <c r="R999" s="17">
        <v>0.11046272138117701</v>
      </c>
      <c r="S999" s="17"/>
      <c r="T999" s="17">
        <v>8.6190771834904797E-2</v>
      </c>
      <c r="U999" s="17">
        <v>0.10261535749895399</v>
      </c>
      <c r="V999" s="17"/>
      <c r="W999" s="17">
        <v>0.103805711187182</v>
      </c>
      <c r="X999" s="17">
        <v>9.8274136351866007E-2</v>
      </c>
      <c r="Y999" s="17"/>
      <c r="Z999" s="17">
        <v>7.0933460881700397E-2</v>
      </c>
      <c r="AA999" s="17">
        <v>0.103037330622141</v>
      </c>
      <c r="AB999" s="17">
        <v>0.13080992996562199</v>
      </c>
      <c r="AC999" s="17"/>
      <c r="AD999" s="17">
        <v>0.105029979744678</v>
      </c>
      <c r="AE999" s="17">
        <v>8.8575735047346504E-2</v>
      </c>
      <c r="AF999" s="17"/>
      <c r="AG999" s="17">
        <v>6.4816684840700398E-2</v>
      </c>
      <c r="AH999" s="17">
        <v>0.116374059668758</v>
      </c>
      <c r="AI999" s="17">
        <v>9.5395791691856593E-2</v>
      </c>
      <c r="AJ999" s="17"/>
      <c r="AK999" s="17">
        <v>8.0268378715355401E-2</v>
      </c>
      <c r="AL999" s="17">
        <v>8.1671585732994698E-2</v>
      </c>
      <c r="AM999" s="17">
        <v>0.184717954104785</v>
      </c>
      <c r="AN999" s="17"/>
      <c r="AO999" s="17">
        <v>6.0046226415487E-2</v>
      </c>
      <c r="AP999" s="17">
        <v>0.100390872166662</v>
      </c>
      <c r="AQ999" s="17">
        <v>0.114006851748067</v>
      </c>
      <c r="AR999" s="17"/>
      <c r="AS999" s="17">
        <v>0.12677171996207501</v>
      </c>
      <c r="AT999" s="17">
        <v>7.6623708166623006E-2</v>
      </c>
      <c r="AU999" s="17">
        <v>8.49882825564474E-2</v>
      </c>
      <c r="AV999" s="17">
        <v>0.158030957858145</v>
      </c>
      <c r="AW999" s="17">
        <v>9.7936511980310503E-2</v>
      </c>
      <c r="AX999" s="17">
        <v>9.9172311648522193E-2</v>
      </c>
      <c r="AY999" s="17">
        <v>5.8981234620257797E-2</v>
      </c>
      <c r="AZ999" s="17">
        <v>0.118549438477526</v>
      </c>
      <c r="BA999" s="17">
        <v>6.6731390445106301E-2</v>
      </c>
      <c r="BB999" s="17">
        <v>6.0410800339981599E-2</v>
      </c>
      <c r="BC999" s="17">
        <v>0.13743848330991801</v>
      </c>
      <c r="BD999" s="17">
        <v>6.59363368516694E-2</v>
      </c>
      <c r="BE999" s="17">
        <v>0</v>
      </c>
      <c r="BF999" s="17">
        <v>0.106226107991202</v>
      </c>
      <c r="BG999" s="17">
        <v>0.16161992507096801</v>
      </c>
    </row>
    <row r="1000" spans="2:59" x14ac:dyDescent="0.35">
      <c r="B1000" t="s">
        <v>330</v>
      </c>
      <c r="C1000" s="17">
        <v>3.6150157408881202E-2</v>
      </c>
      <c r="D1000" s="17">
        <v>4.4227438503177202E-2</v>
      </c>
      <c r="E1000" s="17">
        <v>2.87744359554644E-2</v>
      </c>
      <c r="F1000" s="17"/>
      <c r="G1000" s="17">
        <v>4.7692036477292601E-2</v>
      </c>
      <c r="H1000" s="17">
        <v>3.4325046228463503E-2</v>
      </c>
      <c r="I1000" s="17">
        <v>3.4656706517034001E-2</v>
      </c>
      <c r="J1000" s="17">
        <v>4.3383915959002102E-2</v>
      </c>
      <c r="K1000" s="17">
        <v>3.9355467928394797E-2</v>
      </c>
      <c r="L1000" s="17">
        <v>2.7394012295276701E-2</v>
      </c>
      <c r="M1000" s="17"/>
      <c r="N1000" s="17">
        <v>4.2413319515910701E-2</v>
      </c>
      <c r="O1000" s="17">
        <v>2.7592972761905501E-2</v>
      </c>
      <c r="P1000" s="17">
        <v>2.5879656437588001E-2</v>
      </c>
      <c r="Q1000" s="17">
        <v>3.8128425445625197E-2</v>
      </c>
      <c r="R1000" s="17">
        <v>5.0644393012708698E-2</v>
      </c>
      <c r="S1000" s="17"/>
      <c r="T1000" s="17">
        <v>5.8900735933272497E-2</v>
      </c>
      <c r="U1000" s="17">
        <v>3.0420794113007601E-2</v>
      </c>
      <c r="V1000" s="17"/>
      <c r="W1000" s="17">
        <v>3.6225256047963103E-2</v>
      </c>
      <c r="X1000" s="17">
        <v>3.8984988023144901E-2</v>
      </c>
      <c r="Y1000" s="17"/>
      <c r="Z1000" s="17">
        <v>2.9733922232897E-2</v>
      </c>
      <c r="AA1000" s="17">
        <v>4.1306384705873597E-2</v>
      </c>
      <c r="AB1000" s="17">
        <v>3.9099327861788602E-2</v>
      </c>
      <c r="AC1000" s="17"/>
      <c r="AD1000" s="17">
        <v>2.7872029450361199E-2</v>
      </c>
      <c r="AE1000" s="17">
        <v>5.1690077665437803E-2</v>
      </c>
      <c r="AF1000" s="17"/>
      <c r="AG1000" s="17">
        <v>5.6281650005058297E-2</v>
      </c>
      <c r="AH1000" s="17">
        <v>2.0783607011509799E-2</v>
      </c>
      <c r="AI1000" s="17">
        <v>4.28468316484081E-2</v>
      </c>
      <c r="AJ1000" s="17"/>
      <c r="AK1000" s="17">
        <v>2.25133357535552E-2</v>
      </c>
      <c r="AL1000" s="17">
        <v>3.5048135711969297E-2</v>
      </c>
      <c r="AM1000" s="17">
        <v>7.8790418088828501E-2</v>
      </c>
      <c r="AN1000" s="17"/>
      <c r="AO1000" s="17">
        <v>4.2363636497438802E-2</v>
      </c>
      <c r="AP1000" s="17">
        <v>2.76806582911471E-2</v>
      </c>
      <c r="AQ1000" s="17">
        <v>4.7290307888676601E-2</v>
      </c>
      <c r="AR1000" s="17"/>
      <c r="AS1000" s="17">
        <v>2.2551053735177299E-2</v>
      </c>
      <c r="AT1000" s="17">
        <v>5.6787235979008498E-2</v>
      </c>
      <c r="AU1000" s="17">
        <v>6.2772843229701197E-2</v>
      </c>
      <c r="AV1000" s="17">
        <v>3.3579588596379002E-2</v>
      </c>
      <c r="AW1000" s="17">
        <v>4.0402602361637702E-2</v>
      </c>
      <c r="AX1000" s="17">
        <v>0</v>
      </c>
      <c r="AY1000" s="17">
        <v>4.3947948078568701E-2</v>
      </c>
      <c r="AZ1000" s="17">
        <v>4.6973134666678802E-2</v>
      </c>
      <c r="BA1000" s="17">
        <v>1.1533950652981999E-2</v>
      </c>
      <c r="BB1000" s="17">
        <v>4.7013061871353998E-2</v>
      </c>
      <c r="BC1000" s="17">
        <v>2.28140641788026E-2</v>
      </c>
      <c r="BD1000" s="17">
        <v>5.0547792997961603E-2</v>
      </c>
      <c r="BE1000" s="17">
        <v>0.114194477529802</v>
      </c>
      <c r="BF1000" s="17">
        <v>4.41692598532476E-2</v>
      </c>
      <c r="BG1000" s="17">
        <v>4.4209337215465598E-2</v>
      </c>
    </row>
    <row r="1001" spans="2:59" x14ac:dyDescent="0.35">
      <c r="B1001" t="s">
        <v>133</v>
      </c>
      <c r="C1001" s="17">
        <v>9.4828870214129696E-2</v>
      </c>
      <c r="D1001" s="17">
        <v>6.0917333720678202E-2</v>
      </c>
      <c r="E1001" s="17">
        <v>0.126810951052478</v>
      </c>
      <c r="F1001" s="17"/>
      <c r="G1001" s="17">
        <v>9.0088418239647902E-2</v>
      </c>
      <c r="H1001" s="17">
        <v>0.15607216268058899</v>
      </c>
      <c r="I1001" s="17">
        <v>0.12153226172909901</v>
      </c>
      <c r="J1001" s="17">
        <v>7.9283555861959606E-2</v>
      </c>
      <c r="K1001" s="17">
        <v>9.3912807268422202E-2</v>
      </c>
      <c r="L1001" s="17">
        <v>6.5455018941182205E-2</v>
      </c>
      <c r="M1001" s="17"/>
      <c r="N1001" s="17">
        <v>7.7314522372300798E-2</v>
      </c>
      <c r="O1001" s="17">
        <v>0.112609419611539</v>
      </c>
      <c r="P1001" s="17">
        <v>8.49642119056324E-2</v>
      </c>
      <c r="Q1001" s="17">
        <v>9.2567869934113006E-2</v>
      </c>
      <c r="R1001" s="17">
        <v>0.12899748589513199</v>
      </c>
      <c r="S1001" s="17"/>
      <c r="T1001" s="17">
        <v>5.7216086432167898E-2</v>
      </c>
      <c r="U1001" s="17">
        <v>0.10430103825702</v>
      </c>
      <c r="V1001" s="17"/>
      <c r="W1001" s="17">
        <v>8.1772616123069505E-2</v>
      </c>
      <c r="X1001" s="17">
        <v>9.2330653023074E-2</v>
      </c>
      <c r="Y1001" s="17"/>
      <c r="Z1001" s="17">
        <v>8.0446945790513202E-2</v>
      </c>
      <c r="AA1001" s="17">
        <v>4.0722295499958698E-2</v>
      </c>
      <c r="AB1001" s="17">
        <v>7.9049751642963406E-2</v>
      </c>
      <c r="AC1001" s="17"/>
      <c r="AD1001" s="17">
        <v>7.1385179441147195E-2</v>
      </c>
      <c r="AE1001" s="17">
        <v>0.13883798519242199</v>
      </c>
      <c r="AF1001" s="17"/>
      <c r="AG1001" s="17">
        <v>2.7993430364461901E-2</v>
      </c>
      <c r="AH1001" s="17">
        <v>0.112084393974381</v>
      </c>
      <c r="AI1001" s="17">
        <v>6.76596641640759E-2</v>
      </c>
      <c r="AJ1001" s="17"/>
      <c r="AK1001" s="17">
        <v>7.3877645468411801E-2</v>
      </c>
      <c r="AL1001" s="17">
        <v>7.8441726587489796E-2</v>
      </c>
      <c r="AM1001" s="17">
        <v>8.8246734200064694E-2</v>
      </c>
      <c r="AN1001" s="17"/>
      <c r="AO1001" s="17">
        <v>0.105201973101145</v>
      </c>
      <c r="AP1001" s="17">
        <v>8.0579755364247399E-2</v>
      </c>
      <c r="AQ1001" s="17">
        <v>8.7167512794086993E-2</v>
      </c>
      <c r="AR1001" s="17"/>
      <c r="AS1001" s="17">
        <v>0.160116073403334</v>
      </c>
      <c r="AT1001" s="17">
        <v>0.155912582895088</v>
      </c>
      <c r="AU1001" s="17">
        <v>0.15279610807101901</v>
      </c>
      <c r="AV1001" s="17">
        <v>7.57850878903914E-2</v>
      </c>
      <c r="AW1001" s="17">
        <v>9.2432635061378804E-2</v>
      </c>
      <c r="AX1001" s="17">
        <v>0.11148688753632501</v>
      </c>
      <c r="AY1001" s="17">
        <v>0.101940746329513</v>
      </c>
      <c r="AZ1001" s="17">
        <v>3.8107005060627398E-2</v>
      </c>
      <c r="BA1001" s="17">
        <v>0</v>
      </c>
      <c r="BB1001" s="17">
        <v>2.8260786426599599E-2</v>
      </c>
      <c r="BC1001" s="17">
        <v>3.4568177040213803E-2</v>
      </c>
      <c r="BD1001" s="17">
        <v>4.9919174043508603E-2</v>
      </c>
      <c r="BE1001" s="17">
        <v>0.16946914389436299</v>
      </c>
      <c r="BF1001" s="17">
        <v>0</v>
      </c>
      <c r="BG1001" s="17">
        <v>9.3923438339942295E-2</v>
      </c>
    </row>
    <row r="1002" spans="2:59" x14ac:dyDescent="0.35">
      <c r="B1002" t="s">
        <v>331</v>
      </c>
      <c r="C1002" s="17">
        <v>0.46316098745692103</v>
      </c>
      <c r="D1002" s="17">
        <v>0.49569174234528401</v>
      </c>
      <c r="E1002" s="17">
        <v>0.43270412883064502</v>
      </c>
      <c r="F1002" s="17"/>
      <c r="G1002" s="17">
        <v>0.451733550278962</v>
      </c>
      <c r="H1002" s="17">
        <v>0.41072574348831897</v>
      </c>
      <c r="I1002" s="17">
        <v>0.43109797470443201</v>
      </c>
      <c r="J1002" s="17">
        <v>0.41458238336125502</v>
      </c>
      <c r="K1002" s="17">
        <v>0.49984882458719698</v>
      </c>
      <c r="L1002" s="17">
        <v>0.51821424741298705</v>
      </c>
      <c r="M1002" s="17"/>
      <c r="N1002" s="17">
        <v>0.48420973948653401</v>
      </c>
      <c r="O1002" s="17">
        <v>0.50051899155741197</v>
      </c>
      <c r="P1002" s="17">
        <v>0.43954357490136903</v>
      </c>
      <c r="Q1002" s="17">
        <v>0.44711322030386502</v>
      </c>
      <c r="R1002" s="17">
        <v>0.42082888376779798</v>
      </c>
      <c r="S1002" s="17"/>
      <c r="T1002" s="17">
        <v>0.53329746874912598</v>
      </c>
      <c r="U1002" s="17">
        <v>0.44549825500436002</v>
      </c>
      <c r="V1002" s="17"/>
      <c r="W1002" s="17">
        <v>0.50822618131806796</v>
      </c>
      <c r="X1002" s="17">
        <v>0.44213384512846698</v>
      </c>
      <c r="Y1002" s="17"/>
      <c r="Z1002" s="17">
        <v>0.57669797816467006</v>
      </c>
      <c r="AA1002" s="17">
        <v>0.470494057287899</v>
      </c>
      <c r="AB1002" s="17">
        <v>0.42657758977357402</v>
      </c>
      <c r="AC1002" s="17"/>
      <c r="AD1002" s="17">
        <v>0.51309724761535203</v>
      </c>
      <c r="AE1002" s="17">
        <v>0.369419322111677</v>
      </c>
      <c r="AF1002" s="17"/>
      <c r="AG1002" s="17">
        <v>0.44254302242436</v>
      </c>
      <c r="AH1002" s="17">
        <v>0.45917448620170698</v>
      </c>
      <c r="AI1002" s="17">
        <v>0.49519029996357</v>
      </c>
      <c r="AJ1002" s="17"/>
      <c r="AK1002" s="17">
        <v>0.565843350162204</v>
      </c>
      <c r="AL1002" s="17">
        <v>0.48899147396633003</v>
      </c>
      <c r="AM1002" s="17">
        <v>0.24623122955621701</v>
      </c>
      <c r="AN1002" s="17"/>
      <c r="AO1002" s="17">
        <v>0.51076279685204695</v>
      </c>
      <c r="AP1002" s="17">
        <v>0.52348416446072199</v>
      </c>
      <c r="AQ1002" s="17">
        <v>0.39867092577357</v>
      </c>
      <c r="AR1002" s="17"/>
      <c r="AS1002" s="17">
        <v>0.24894860267111099</v>
      </c>
      <c r="AT1002" s="17">
        <v>0.44787646444864898</v>
      </c>
      <c r="AU1002" s="17">
        <v>0.421014717777415</v>
      </c>
      <c r="AV1002" s="17">
        <v>0.47232248110164599</v>
      </c>
      <c r="AW1002" s="17">
        <v>0.42478902139630598</v>
      </c>
      <c r="AX1002" s="17">
        <v>0.49725369677568698</v>
      </c>
      <c r="AY1002" s="17">
        <v>0.48408711510893898</v>
      </c>
      <c r="AZ1002" s="17">
        <v>0.45971990164943</v>
      </c>
      <c r="BA1002" s="17">
        <v>0.69105473279980201</v>
      </c>
      <c r="BB1002" s="17">
        <v>0.53249547651321205</v>
      </c>
      <c r="BC1002" s="17">
        <v>0.54598983667946699</v>
      </c>
      <c r="BD1002" s="17">
        <v>0.61142621707592404</v>
      </c>
      <c r="BE1002" s="17">
        <v>0.36325629214889599</v>
      </c>
      <c r="BF1002" s="17">
        <v>0.67248708114491895</v>
      </c>
      <c r="BG1002" s="17">
        <v>0.57111553817352401</v>
      </c>
    </row>
    <row r="1003" spans="2:59" x14ac:dyDescent="0.35">
      <c r="B1003" t="s">
        <v>332</v>
      </c>
      <c r="C1003" s="17">
        <v>0.13546135021370001</v>
      </c>
      <c r="D1003" s="17">
        <v>0.13205488676885199</v>
      </c>
      <c r="E1003" s="17">
        <v>0.139192834093711</v>
      </c>
      <c r="F1003" s="17"/>
      <c r="G1003" s="17">
        <v>0.14689786977605701</v>
      </c>
      <c r="H1003" s="17">
        <v>0.138955799099476</v>
      </c>
      <c r="I1003" s="17">
        <v>0.17908482623401201</v>
      </c>
      <c r="J1003" s="17">
        <v>0.14804696055720801</v>
      </c>
      <c r="K1003" s="17">
        <v>0.102161925505509</v>
      </c>
      <c r="L1003" s="17">
        <v>0.118857989174092</v>
      </c>
      <c r="M1003" s="17"/>
      <c r="N1003" s="17">
        <v>0.16386476094317901</v>
      </c>
      <c r="O1003" s="17">
        <v>9.9167513118881806E-2</v>
      </c>
      <c r="P1003" s="17">
        <v>0.111153040764797</v>
      </c>
      <c r="Q1003" s="17">
        <v>0.14199817996968001</v>
      </c>
      <c r="R1003" s="17">
        <v>0.161107114393886</v>
      </c>
      <c r="S1003" s="17"/>
      <c r="T1003" s="17">
        <v>0.145091507768177</v>
      </c>
      <c r="U1003" s="17">
        <v>0.133036151611962</v>
      </c>
      <c r="V1003" s="17"/>
      <c r="W1003" s="17">
        <v>0.14003096723514499</v>
      </c>
      <c r="X1003" s="17">
        <v>0.137259124375011</v>
      </c>
      <c r="Y1003" s="17"/>
      <c r="Z1003" s="17">
        <v>0.100667383114597</v>
      </c>
      <c r="AA1003" s="17">
        <v>0.14434371532801499</v>
      </c>
      <c r="AB1003" s="17">
        <v>0.16990925782741101</v>
      </c>
      <c r="AC1003" s="17"/>
      <c r="AD1003" s="17">
        <v>0.132902009195039</v>
      </c>
      <c r="AE1003" s="17">
        <v>0.14026581271278399</v>
      </c>
      <c r="AF1003" s="17"/>
      <c r="AG1003" s="17">
        <v>0.12109833484575901</v>
      </c>
      <c r="AH1003" s="17">
        <v>0.13715766668026799</v>
      </c>
      <c r="AI1003" s="17">
        <v>0.13824262334026499</v>
      </c>
      <c r="AJ1003" s="17"/>
      <c r="AK1003" s="17">
        <v>0.102781714468911</v>
      </c>
      <c r="AL1003" s="17">
        <v>0.11671972144496399</v>
      </c>
      <c r="AM1003" s="17">
        <v>0.263508372193614</v>
      </c>
      <c r="AN1003" s="17"/>
      <c r="AO1003" s="17">
        <v>0.102409862912926</v>
      </c>
      <c r="AP1003" s="17">
        <v>0.128071530457809</v>
      </c>
      <c r="AQ1003" s="17">
        <v>0.16129715963674399</v>
      </c>
      <c r="AR1003" s="17"/>
      <c r="AS1003" s="17">
        <v>0.149322773697252</v>
      </c>
      <c r="AT1003" s="17">
        <v>0.13341094414563101</v>
      </c>
      <c r="AU1003" s="17">
        <v>0.147761125786149</v>
      </c>
      <c r="AV1003" s="17">
        <v>0.19161054645452399</v>
      </c>
      <c r="AW1003" s="17">
        <v>0.13833911434194801</v>
      </c>
      <c r="AX1003" s="17">
        <v>9.9172311648522193E-2</v>
      </c>
      <c r="AY1003" s="17">
        <v>0.102929182698827</v>
      </c>
      <c r="AZ1003" s="17">
        <v>0.16552257314420499</v>
      </c>
      <c r="BA1003" s="17">
        <v>7.8265341098088304E-2</v>
      </c>
      <c r="BB1003" s="17">
        <v>0.107423862211336</v>
      </c>
      <c r="BC1003" s="17">
        <v>0.160252547488721</v>
      </c>
      <c r="BD1003" s="17">
        <v>0.116484129849631</v>
      </c>
      <c r="BE1003" s="17">
        <v>0.114194477529802</v>
      </c>
      <c r="BF1003" s="17">
        <v>0.15039536784445001</v>
      </c>
      <c r="BG1003" s="17">
        <v>0.205829262286434</v>
      </c>
    </row>
    <row r="1004" spans="2:59" x14ac:dyDescent="0.35">
      <c r="B1004" t="s">
        <v>120</v>
      </c>
      <c r="C1004" s="17">
        <v>0.32769963724321999</v>
      </c>
      <c r="D1004" s="17">
        <v>0.36363685557643299</v>
      </c>
      <c r="E1004" s="17">
        <v>0.29351129473693299</v>
      </c>
      <c r="F1004" s="17"/>
      <c r="G1004" s="17">
        <v>0.30483568050290499</v>
      </c>
      <c r="H1004" s="17">
        <v>0.271769944388843</v>
      </c>
      <c r="I1004" s="17">
        <v>0.25201314847042</v>
      </c>
      <c r="J1004" s="17">
        <v>0.26653542280404702</v>
      </c>
      <c r="K1004" s="17">
        <v>0.39768689908168903</v>
      </c>
      <c r="L1004" s="17">
        <v>0.39935625823889498</v>
      </c>
      <c r="M1004" s="17"/>
      <c r="N1004" s="17">
        <v>0.32034497854335497</v>
      </c>
      <c r="O1004" s="17">
        <v>0.40135147843853097</v>
      </c>
      <c r="P1004" s="17">
        <v>0.32839053413657099</v>
      </c>
      <c r="Q1004" s="17">
        <v>0.30511504033418502</v>
      </c>
      <c r="R1004" s="17">
        <v>0.259721769373912</v>
      </c>
      <c r="S1004" s="17"/>
      <c r="T1004" s="17">
        <v>0.38820596098094901</v>
      </c>
      <c r="U1004" s="17">
        <v>0.31246210339239899</v>
      </c>
      <c r="V1004" s="17"/>
      <c r="W1004" s="17">
        <v>0.36819521408292299</v>
      </c>
      <c r="X1004" s="17">
        <v>0.30487472075345601</v>
      </c>
      <c r="Y1004" s="17"/>
      <c r="Z1004" s="17">
        <v>0.476030595050073</v>
      </c>
      <c r="AA1004" s="17">
        <v>0.32615034195988502</v>
      </c>
      <c r="AB1004" s="17">
        <v>0.25666833194616401</v>
      </c>
      <c r="AC1004" s="17"/>
      <c r="AD1004" s="17">
        <v>0.380195238420312</v>
      </c>
      <c r="AE1004" s="17">
        <v>0.22915350939889301</v>
      </c>
      <c r="AF1004" s="17"/>
      <c r="AG1004" s="17">
        <v>0.32144468757860101</v>
      </c>
      <c r="AH1004" s="17">
        <v>0.32201681952144001</v>
      </c>
      <c r="AI1004" s="17">
        <v>0.35694767662330501</v>
      </c>
      <c r="AJ1004" s="17"/>
      <c r="AK1004" s="17">
        <v>0.46306163569329301</v>
      </c>
      <c r="AL1004" s="17">
        <v>0.37227175252136602</v>
      </c>
      <c r="AM1004" s="17">
        <v>-1.7277142637396901E-2</v>
      </c>
      <c r="AN1004" s="17"/>
      <c r="AO1004" s="17">
        <v>0.40835293393912098</v>
      </c>
      <c r="AP1004" s="17">
        <v>0.39541263400291299</v>
      </c>
      <c r="AQ1004" s="17">
        <v>0.23737376613682601</v>
      </c>
      <c r="AR1004" s="17"/>
      <c r="AS1004" s="17">
        <v>9.9625828973858702E-2</v>
      </c>
      <c r="AT1004" s="17">
        <v>0.314465520303017</v>
      </c>
      <c r="AU1004" s="17">
        <v>0.27325359199126598</v>
      </c>
      <c r="AV1004" s="17">
        <v>0.28071193464712202</v>
      </c>
      <c r="AW1004" s="17">
        <v>0.28644990705435802</v>
      </c>
      <c r="AX1004" s="17">
        <v>0.39808138512716501</v>
      </c>
      <c r="AY1004" s="17">
        <v>0.38115793241011198</v>
      </c>
      <c r="AZ1004" s="17">
        <v>0.29419732850522501</v>
      </c>
      <c r="BA1004" s="17">
        <v>0.61278939170171298</v>
      </c>
      <c r="BB1004" s="17">
        <v>0.42507161430187601</v>
      </c>
      <c r="BC1004" s="17">
        <v>0.38573728919074601</v>
      </c>
      <c r="BD1004" s="17">
        <v>0.49494208722629301</v>
      </c>
      <c r="BE1004" s="17">
        <v>0.24906181461909399</v>
      </c>
      <c r="BF1004" s="17">
        <v>0.522091713300469</v>
      </c>
      <c r="BG1004" s="17">
        <v>0.36528627588709001</v>
      </c>
    </row>
    <row r="1005" spans="2:59" x14ac:dyDescent="0.35">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row>
    <row r="1006" spans="2:59" x14ac:dyDescent="0.35">
      <c r="B1006" s="6" t="s">
        <v>428</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row>
    <row r="1007" spans="2:59" x14ac:dyDescent="0.35">
      <c r="B1007" s="24" t="s">
        <v>86</v>
      </c>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row>
    <row r="1008" spans="2:59" x14ac:dyDescent="0.35">
      <c r="B1008" t="s">
        <v>326</v>
      </c>
      <c r="C1008" s="17">
        <v>0.17012405406217901</v>
      </c>
      <c r="D1008" s="17">
        <v>0.16795167775825301</v>
      </c>
      <c r="E1008" s="17">
        <v>0.17078875989748299</v>
      </c>
      <c r="F1008" s="17"/>
      <c r="G1008" s="17">
        <v>0.14217652606564701</v>
      </c>
      <c r="H1008" s="17">
        <v>0.13415821627851801</v>
      </c>
      <c r="I1008" s="17">
        <v>0.115984060361703</v>
      </c>
      <c r="J1008" s="17">
        <v>0.14650021764034901</v>
      </c>
      <c r="K1008" s="17">
        <v>0.187612516506837</v>
      </c>
      <c r="L1008" s="17">
        <v>0.22930047355130401</v>
      </c>
      <c r="M1008" s="17"/>
      <c r="N1008" s="17">
        <v>0.209415613127413</v>
      </c>
      <c r="O1008" s="17">
        <v>0.182367917504629</v>
      </c>
      <c r="P1008" s="17">
        <v>0.153593492206761</v>
      </c>
      <c r="Q1008" s="17">
        <v>0.13298929687330699</v>
      </c>
      <c r="R1008" s="17">
        <v>0.15958576016585199</v>
      </c>
      <c r="S1008" s="17"/>
      <c r="T1008" s="17">
        <v>0.231640432843846</v>
      </c>
      <c r="U1008" s="17">
        <v>0.154632154271196</v>
      </c>
      <c r="V1008" s="17"/>
      <c r="W1008" s="17">
        <v>0.18075167990920701</v>
      </c>
      <c r="X1008" s="17">
        <v>0.16642600162048701</v>
      </c>
      <c r="Y1008" s="17"/>
      <c r="Z1008" s="17">
        <v>0.25755200259345401</v>
      </c>
      <c r="AA1008" s="17">
        <v>0.159149771047226</v>
      </c>
      <c r="AB1008" s="17">
        <v>0.112341727410426</v>
      </c>
      <c r="AC1008" s="17"/>
      <c r="AD1008" s="17">
        <v>0.19447234481730999</v>
      </c>
      <c r="AE1008" s="17">
        <v>0.124416800125766</v>
      </c>
      <c r="AF1008" s="17"/>
      <c r="AG1008" s="17">
        <v>0.19649322697964899</v>
      </c>
      <c r="AH1008" s="17">
        <v>0.133064234815331</v>
      </c>
      <c r="AI1008" s="17">
        <v>0.194792416013889</v>
      </c>
      <c r="AJ1008" s="17"/>
      <c r="AK1008" s="17">
        <v>0.25852202592572898</v>
      </c>
      <c r="AL1008" s="17">
        <v>0.15199310705936001</v>
      </c>
      <c r="AM1008" s="17">
        <v>8.0026001177612105E-2</v>
      </c>
      <c r="AN1008" s="17"/>
      <c r="AO1008" s="17">
        <v>0.228123212270293</v>
      </c>
      <c r="AP1008" s="17">
        <v>0.19179467195892699</v>
      </c>
      <c r="AQ1008" s="17">
        <v>0.135425832723681</v>
      </c>
      <c r="AR1008" s="17"/>
      <c r="AS1008" s="17">
        <v>0.11770186397593201</v>
      </c>
      <c r="AT1008" s="17">
        <v>0.17001028981820501</v>
      </c>
      <c r="AU1008" s="17">
        <v>0.166157423502101</v>
      </c>
      <c r="AV1008" s="17">
        <v>0.160507323982993</v>
      </c>
      <c r="AW1008" s="17">
        <v>0.19898888357786201</v>
      </c>
      <c r="AX1008" s="17">
        <v>0.184559699266585</v>
      </c>
      <c r="AY1008" s="17">
        <v>0.113127418186206</v>
      </c>
      <c r="AZ1008" s="17">
        <v>0.14102855506748699</v>
      </c>
      <c r="BA1008" s="17">
        <v>0.13873265848918401</v>
      </c>
      <c r="BB1008" s="17">
        <v>0.13996326246781499</v>
      </c>
      <c r="BC1008" s="17">
        <v>0.28920373983685499</v>
      </c>
      <c r="BD1008" s="17">
        <v>0.27210838822648398</v>
      </c>
      <c r="BE1008" s="17">
        <v>0.25218184449655401</v>
      </c>
      <c r="BF1008" s="17">
        <v>0.42529101929256702</v>
      </c>
      <c r="BG1008" s="17">
        <v>0.10445142723813799</v>
      </c>
    </row>
    <row r="1009" spans="2:59" x14ac:dyDescent="0.35">
      <c r="B1009" t="s">
        <v>327</v>
      </c>
      <c r="C1009" s="17">
        <v>0.36588503185375898</v>
      </c>
      <c r="D1009" s="17">
        <v>0.38173763557012802</v>
      </c>
      <c r="E1009" s="17">
        <v>0.350564486442419</v>
      </c>
      <c r="F1009" s="17"/>
      <c r="G1009" s="17">
        <v>0.40273744069207801</v>
      </c>
      <c r="H1009" s="17">
        <v>0.30545227956776799</v>
      </c>
      <c r="I1009" s="17">
        <v>0.36721444601083902</v>
      </c>
      <c r="J1009" s="17">
        <v>0.31482575697624299</v>
      </c>
      <c r="K1009" s="17">
        <v>0.38969655439866802</v>
      </c>
      <c r="L1009" s="17">
        <v>0.40178837899601499</v>
      </c>
      <c r="M1009" s="17"/>
      <c r="N1009" s="17">
        <v>0.37309066980231098</v>
      </c>
      <c r="O1009" s="17">
        <v>0.337253384255227</v>
      </c>
      <c r="P1009" s="17">
        <v>0.35437988952521199</v>
      </c>
      <c r="Q1009" s="17">
        <v>0.394351552791047</v>
      </c>
      <c r="R1009" s="17">
        <v>0.36037372912639398</v>
      </c>
      <c r="S1009" s="17"/>
      <c r="T1009" s="17">
        <v>0.37437769283399103</v>
      </c>
      <c r="U1009" s="17">
        <v>0.36374629326949498</v>
      </c>
      <c r="V1009" s="17"/>
      <c r="W1009" s="17">
        <v>0.40681711939833098</v>
      </c>
      <c r="X1009" s="17">
        <v>0.33985899488118398</v>
      </c>
      <c r="Y1009" s="17"/>
      <c r="Z1009" s="17">
        <v>0.3814011092731</v>
      </c>
      <c r="AA1009" s="17">
        <v>0.40919491286517701</v>
      </c>
      <c r="AB1009" s="17">
        <v>0.373553210492722</v>
      </c>
      <c r="AC1009" s="17"/>
      <c r="AD1009" s="17">
        <v>0.397395702640707</v>
      </c>
      <c r="AE1009" s="17">
        <v>0.306732369112444</v>
      </c>
      <c r="AF1009" s="17"/>
      <c r="AG1009" s="17">
        <v>0.37176114596342902</v>
      </c>
      <c r="AH1009" s="17">
        <v>0.38337834017823003</v>
      </c>
      <c r="AI1009" s="17">
        <v>0.37344966624694598</v>
      </c>
      <c r="AJ1009" s="17"/>
      <c r="AK1009" s="17">
        <v>0.40173124495192303</v>
      </c>
      <c r="AL1009" s="17">
        <v>0.40463762296573302</v>
      </c>
      <c r="AM1009" s="17">
        <v>0.22022536180552599</v>
      </c>
      <c r="AN1009" s="17"/>
      <c r="AO1009" s="17">
        <v>0.39603765853546502</v>
      </c>
      <c r="AP1009" s="17">
        <v>0.40446208085251001</v>
      </c>
      <c r="AQ1009" s="17">
        <v>0.32839405024298901</v>
      </c>
      <c r="AR1009" s="17"/>
      <c r="AS1009" s="17">
        <v>0.229919768771848</v>
      </c>
      <c r="AT1009" s="17">
        <v>0.310749745178586</v>
      </c>
      <c r="AU1009" s="17">
        <v>0.31421236108245398</v>
      </c>
      <c r="AV1009" s="17">
        <v>0.38298977643640603</v>
      </c>
      <c r="AW1009" s="17">
        <v>0.349702786781243</v>
      </c>
      <c r="AX1009" s="17">
        <v>0.42383253423492301</v>
      </c>
      <c r="AY1009" s="17">
        <v>0.46918682648996102</v>
      </c>
      <c r="AZ1009" s="17">
        <v>0.36700772406142501</v>
      </c>
      <c r="BA1009" s="17">
        <v>0.56252629105635199</v>
      </c>
      <c r="BB1009" s="17">
        <v>0.41273177728680599</v>
      </c>
      <c r="BC1009" s="17">
        <v>0.34455289037201797</v>
      </c>
      <c r="BD1009" s="17">
        <v>0.27206350707055998</v>
      </c>
      <c r="BE1009" s="17">
        <v>0.116866645788686</v>
      </c>
      <c r="BF1009" s="17">
        <v>0.28372397696365498</v>
      </c>
      <c r="BG1009" s="17">
        <v>0.60002431052540595</v>
      </c>
    </row>
    <row r="1010" spans="2:59" x14ac:dyDescent="0.35">
      <c r="B1010" t="s">
        <v>328</v>
      </c>
      <c r="C1010" s="17">
        <v>0.26267835275792301</v>
      </c>
      <c r="D1010" s="17">
        <v>0.28888475779003803</v>
      </c>
      <c r="E1010" s="17">
        <v>0.23934711797651001</v>
      </c>
      <c r="F1010" s="17"/>
      <c r="G1010" s="17">
        <v>0.236844214541549</v>
      </c>
      <c r="H1010" s="17">
        <v>0.27893504405026598</v>
      </c>
      <c r="I1010" s="17">
        <v>0.30259334944914901</v>
      </c>
      <c r="J1010" s="17">
        <v>0.29689863675086398</v>
      </c>
      <c r="K1010" s="17">
        <v>0.25035947341239601</v>
      </c>
      <c r="L1010" s="17">
        <v>0.22563620386109801</v>
      </c>
      <c r="M1010" s="17"/>
      <c r="N1010" s="17">
        <v>0.19306685881089899</v>
      </c>
      <c r="O1010" s="17">
        <v>0.29205421454313701</v>
      </c>
      <c r="P1010" s="17">
        <v>0.31513787249781</v>
      </c>
      <c r="Q1010" s="17">
        <v>0.29659419391208902</v>
      </c>
      <c r="R1010" s="17">
        <v>0.21444225977939399</v>
      </c>
      <c r="S1010" s="17"/>
      <c r="T1010" s="17">
        <v>0.19006132515653801</v>
      </c>
      <c r="U1010" s="17">
        <v>0.28096577046682902</v>
      </c>
      <c r="V1010" s="17"/>
      <c r="W1010" s="17">
        <v>0.23261856603860701</v>
      </c>
      <c r="X1010" s="17">
        <v>0.27633095829981003</v>
      </c>
      <c r="Y1010" s="17"/>
      <c r="Z1010" s="17">
        <v>0.21123535727687601</v>
      </c>
      <c r="AA1010" s="17">
        <v>0.26456165383998098</v>
      </c>
      <c r="AB1010" s="17">
        <v>0.29196383795692799</v>
      </c>
      <c r="AC1010" s="17"/>
      <c r="AD1010" s="17">
        <v>0.23906883239571</v>
      </c>
      <c r="AE1010" s="17">
        <v>0.30699876741722099</v>
      </c>
      <c r="AF1010" s="17"/>
      <c r="AG1010" s="17">
        <v>0.27875695187885702</v>
      </c>
      <c r="AH1010" s="17">
        <v>0.28734167693971402</v>
      </c>
      <c r="AI1010" s="17">
        <v>0.24580070717327501</v>
      </c>
      <c r="AJ1010" s="17"/>
      <c r="AK1010" s="17">
        <v>0.18944020284229501</v>
      </c>
      <c r="AL1010" s="17">
        <v>0.28261228773362201</v>
      </c>
      <c r="AM1010" s="17">
        <v>0.35414219252956902</v>
      </c>
      <c r="AN1010" s="17"/>
      <c r="AO1010" s="17">
        <v>0.27150485380339101</v>
      </c>
      <c r="AP1010" s="17">
        <v>0.23448772304245699</v>
      </c>
      <c r="AQ1010" s="17">
        <v>0.30529957268986402</v>
      </c>
      <c r="AR1010" s="17"/>
      <c r="AS1010" s="17">
        <v>0.35990117307053898</v>
      </c>
      <c r="AT1010" s="17">
        <v>0.20592664508914199</v>
      </c>
      <c r="AU1010" s="17">
        <v>0.23350016957019101</v>
      </c>
      <c r="AV1010" s="17">
        <v>0.267104448508373</v>
      </c>
      <c r="AW1010" s="17">
        <v>0.236981411642711</v>
      </c>
      <c r="AX1010" s="17">
        <v>0.20217610544913001</v>
      </c>
      <c r="AY1010" s="17">
        <v>0.27197366465541101</v>
      </c>
      <c r="AZ1010" s="17">
        <v>0.29756546464625999</v>
      </c>
      <c r="BA1010" s="17">
        <v>0.25990671857301201</v>
      </c>
      <c r="BB1010" s="17">
        <v>0.32410807910446199</v>
      </c>
      <c r="BC1010" s="17">
        <v>0.21672507124995</v>
      </c>
      <c r="BD1010" s="17">
        <v>0.30544590445285802</v>
      </c>
      <c r="BE1010" s="17">
        <v>0.401861545654288</v>
      </c>
      <c r="BF1010" s="17">
        <v>0.104061720788026</v>
      </c>
      <c r="BG1010" s="17">
        <v>0.105873381880163</v>
      </c>
    </row>
    <row r="1011" spans="2:59" x14ac:dyDescent="0.35">
      <c r="B1011" t="s">
        <v>329</v>
      </c>
      <c r="C1011" s="17">
        <v>7.4469848648408707E-2</v>
      </c>
      <c r="D1011" s="17">
        <v>5.99802231641881E-2</v>
      </c>
      <c r="E1011" s="17">
        <v>8.8274937716470506E-2</v>
      </c>
      <c r="F1011" s="17"/>
      <c r="G1011" s="17">
        <v>5.5799131935197602E-2</v>
      </c>
      <c r="H1011" s="17">
        <v>8.7627231737275602E-2</v>
      </c>
      <c r="I1011" s="17">
        <v>7.8617030488272899E-2</v>
      </c>
      <c r="J1011" s="17">
        <v>0.115533763343361</v>
      </c>
      <c r="K1011" s="17">
        <v>6.8207819623889707E-2</v>
      </c>
      <c r="L1011" s="17">
        <v>4.7544552640984297E-2</v>
      </c>
      <c r="M1011" s="17"/>
      <c r="N1011" s="17">
        <v>8.7284261840894203E-2</v>
      </c>
      <c r="O1011" s="17">
        <v>7.5903180410507601E-2</v>
      </c>
      <c r="P1011" s="17">
        <v>5.8721646940422499E-2</v>
      </c>
      <c r="Q1011" s="17">
        <v>6.3575172980740904E-2</v>
      </c>
      <c r="R1011" s="17">
        <v>9.2006678017091295E-2</v>
      </c>
      <c r="S1011" s="17"/>
      <c r="T1011" s="17">
        <v>7.04442662645485E-2</v>
      </c>
      <c r="U1011" s="17">
        <v>7.5483626119160693E-2</v>
      </c>
      <c r="V1011" s="17"/>
      <c r="W1011" s="17">
        <v>6.5602795635934602E-2</v>
      </c>
      <c r="X1011" s="17">
        <v>8.6083851443333706E-2</v>
      </c>
      <c r="Y1011" s="17"/>
      <c r="Z1011" s="17">
        <v>5.3482254678226399E-2</v>
      </c>
      <c r="AA1011" s="17">
        <v>7.6577186775766706E-2</v>
      </c>
      <c r="AB1011" s="17">
        <v>8.73027108314893E-2</v>
      </c>
      <c r="AC1011" s="17"/>
      <c r="AD1011" s="17">
        <v>7.2909411777970695E-2</v>
      </c>
      <c r="AE1011" s="17">
        <v>7.7399141920209205E-2</v>
      </c>
      <c r="AF1011" s="17"/>
      <c r="AG1011" s="17">
        <v>5.5963515259561301E-2</v>
      </c>
      <c r="AH1011" s="17">
        <v>7.6829378766806206E-2</v>
      </c>
      <c r="AI1011" s="17">
        <v>7.0107134993302705E-2</v>
      </c>
      <c r="AJ1011" s="17"/>
      <c r="AK1011" s="17">
        <v>7.2758452160749595E-2</v>
      </c>
      <c r="AL1011" s="17">
        <v>6.0683322078656399E-2</v>
      </c>
      <c r="AM1011" s="17">
        <v>0.123661720104967</v>
      </c>
      <c r="AN1011" s="17"/>
      <c r="AO1011" s="17">
        <v>2.7991563121301501E-2</v>
      </c>
      <c r="AP1011" s="17">
        <v>6.52363250560999E-2</v>
      </c>
      <c r="AQ1011" s="17">
        <v>9.5625600175869796E-2</v>
      </c>
      <c r="AR1011" s="17"/>
      <c r="AS1011" s="17">
        <v>8.9099895540451696E-2</v>
      </c>
      <c r="AT1011" s="17">
        <v>9.3935216733105495E-2</v>
      </c>
      <c r="AU1011" s="17">
        <v>6.5144368067486094E-2</v>
      </c>
      <c r="AV1011" s="17">
        <v>7.0517374505320696E-2</v>
      </c>
      <c r="AW1011" s="17">
        <v>9.0214331117549895E-2</v>
      </c>
      <c r="AX1011" s="17">
        <v>3.7423563948119402E-2</v>
      </c>
      <c r="AY1011" s="17">
        <v>6.6693200906910097E-2</v>
      </c>
      <c r="AZ1011" s="17">
        <v>9.0353234240662605E-2</v>
      </c>
      <c r="BA1011" s="17">
        <v>8.9569272818690697E-3</v>
      </c>
      <c r="BB1011" s="17">
        <v>9.27005907728711E-2</v>
      </c>
      <c r="BC1011" s="17">
        <v>9.6971323690234298E-2</v>
      </c>
      <c r="BD1011" s="17">
        <v>6.4568427386522298E-2</v>
      </c>
      <c r="BE1011" s="17">
        <v>0.113344063273582</v>
      </c>
      <c r="BF1011" s="17">
        <v>4.41692598532476E-2</v>
      </c>
      <c r="BG1011" s="17">
        <v>9.3207054297407596E-2</v>
      </c>
    </row>
    <row r="1012" spans="2:59" x14ac:dyDescent="0.35">
      <c r="B1012" t="s">
        <v>330</v>
      </c>
      <c r="C1012" s="17">
        <v>3.7120529034858997E-2</v>
      </c>
      <c r="D1012" s="17">
        <v>4.3332127640273298E-2</v>
      </c>
      <c r="E1012" s="17">
        <v>3.1486842827180797E-2</v>
      </c>
      <c r="F1012" s="17"/>
      <c r="G1012" s="17">
        <v>5.06793374551665E-2</v>
      </c>
      <c r="H1012" s="17">
        <v>4.6964413785806E-2</v>
      </c>
      <c r="I1012" s="17">
        <v>2.97770506081718E-2</v>
      </c>
      <c r="J1012" s="17">
        <v>4.0674887805421001E-2</v>
      </c>
      <c r="K1012" s="17">
        <v>3.0591371686562799E-2</v>
      </c>
      <c r="L1012" s="17">
        <v>3.4187503858948101E-2</v>
      </c>
      <c r="M1012" s="17"/>
      <c r="N1012" s="17">
        <v>5.6920965151281498E-2</v>
      </c>
      <c r="O1012" s="17">
        <v>3.9982171020161598E-2</v>
      </c>
      <c r="P1012" s="17">
        <v>9.6907727333879808E-3</v>
      </c>
      <c r="Q1012" s="17">
        <v>2.9958989006169699E-2</v>
      </c>
      <c r="R1012" s="17">
        <v>4.8219073277211401E-2</v>
      </c>
      <c r="S1012" s="17"/>
      <c r="T1012" s="17">
        <v>4.0479464063610297E-2</v>
      </c>
      <c r="U1012" s="17">
        <v>3.6274635861359303E-2</v>
      </c>
      <c r="V1012" s="17"/>
      <c r="W1012" s="17">
        <v>3.0837748884860901E-2</v>
      </c>
      <c r="X1012" s="17">
        <v>3.9534064448653601E-2</v>
      </c>
      <c r="Y1012" s="17"/>
      <c r="Z1012" s="17">
        <v>1.4770186017315501E-2</v>
      </c>
      <c r="AA1012" s="17">
        <v>3.1096373136411001E-2</v>
      </c>
      <c r="AB1012" s="17">
        <v>5.9994059965181999E-2</v>
      </c>
      <c r="AC1012" s="17"/>
      <c r="AD1012" s="17">
        <v>2.6528061339226999E-2</v>
      </c>
      <c r="AE1012" s="17">
        <v>5.7004988919398002E-2</v>
      </c>
      <c r="AF1012" s="17"/>
      <c r="AG1012" s="17">
        <v>5.7582608057144803E-2</v>
      </c>
      <c r="AH1012" s="17">
        <v>2.46039379391042E-2</v>
      </c>
      <c r="AI1012" s="17">
        <v>4.4287591608338402E-2</v>
      </c>
      <c r="AJ1012" s="17"/>
      <c r="AK1012" s="17">
        <v>1.7521752843743799E-2</v>
      </c>
      <c r="AL1012" s="17">
        <v>2.6319543644823699E-2</v>
      </c>
      <c r="AM1012" s="17">
        <v>0.120386192314584</v>
      </c>
      <c r="AN1012" s="17"/>
      <c r="AO1012" s="17">
        <v>0</v>
      </c>
      <c r="AP1012" s="17">
        <v>2.2916687463771498E-2</v>
      </c>
      <c r="AQ1012" s="17">
        <v>5.75337820669116E-2</v>
      </c>
      <c r="AR1012" s="17"/>
      <c r="AS1012" s="17">
        <v>3.32821091293641E-2</v>
      </c>
      <c r="AT1012" s="17">
        <v>5.6537850410766102E-2</v>
      </c>
      <c r="AU1012" s="17">
        <v>7.7031875960396998E-2</v>
      </c>
      <c r="AV1012" s="17">
        <v>2.8932020259125502E-2</v>
      </c>
      <c r="AW1012" s="17">
        <v>4.6845184547494902E-2</v>
      </c>
      <c r="AX1012" s="17">
        <v>1.9570733291743699E-2</v>
      </c>
      <c r="AY1012" s="17">
        <v>3.1779594513992301E-2</v>
      </c>
      <c r="AZ1012" s="17">
        <v>6.5938016923538706E-2</v>
      </c>
      <c r="BA1012" s="17">
        <v>1.1533950652981999E-2</v>
      </c>
      <c r="BB1012" s="17">
        <v>1.69967458994294E-2</v>
      </c>
      <c r="BC1012" s="17">
        <v>2.8922780106271001E-2</v>
      </c>
      <c r="BD1012" s="17">
        <v>3.5894598820066903E-2</v>
      </c>
      <c r="BE1012" s="17">
        <v>3.6871986872233101E-2</v>
      </c>
      <c r="BF1012" s="17">
        <v>0.106226107991202</v>
      </c>
      <c r="BG1012" s="17">
        <v>4.4209337215465598E-2</v>
      </c>
    </row>
    <row r="1013" spans="2:59" x14ac:dyDescent="0.35">
      <c r="B1013" t="s">
        <v>133</v>
      </c>
      <c r="C1013" s="17">
        <v>8.9722183642872197E-2</v>
      </c>
      <c r="D1013" s="17">
        <v>5.8113578077118297E-2</v>
      </c>
      <c r="E1013" s="17">
        <v>0.11953785513993601</v>
      </c>
      <c r="F1013" s="17"/>
      <c r="G1013" s="17">
        <v>0.111763349310362</v>
      </c>
      <c r="H1013" s="17">
        <v>0.14686281458036601</v>
      </c>
      <c r="I1013" s="17">
        <v>0.105814063081863</v>
      </c>
      <c r="J1013" s="17">
        <v>8.5566737483761396E-2</v>
      </c>
      <c r="K1013" s="17">
        <v>7.3532264371647005E-2</v>
      </c>
      <c r="L1013" s="17">
        <v>6.1542887091649998E-2</v>
      </c>
      <c r="M1013" s="17"/>
      <c r="N1013" s="17">
        <v>8.0221631267201596E-2</v>
      </c>
      <c r="O1013" s="17">
        <v>7.2439132266336803E-2</v>
      </c>
      <c r="P1013" s="17">
        <v>0.10847632609640701</v>
      </c>
      <c r="Q1013" s="17">
        <v>8.2530794436646904E-2</v>
      </c>
      <c r="R1013" s="17">
        <v>0.125372499634058</v>
      </c>
      <c r="S1013" s="17"/>
      <c r="T1013" s="17">
        <v>9.2996818837466605E-2</v>
      </c>
      <c r="U1013" s="17">
        <v>8.8897520011959705E-2</v>
      </c>
      <c r="V1013" s="17"/>
      <c r="W1013" s="17">
        <v>8.3372090133059407E-2</v>
      </c>
      <c r="X1013" s="17">
        <v>9.1766129306532607E-2</v>
      </c>
      <c r="Y1013" s="17"/>
      <c r="Z1013" s="17">
        <v>8.1559090161028303E-2</v>
      </c>
      <c r="AA1013" s="17">
        <v>5.9420102335438103E-2</v>
      </c>
      <c r="AB1013" s="17">
        <v>7.4844453343252001E-2</v>
      </c>
      <c r="AC1013" s="17"/>
      <c r="AD1013" s="17">
        <v>6.9625647029075505E-2</v>
      </c>
      <c r="AE1013" s="17">
        <v>0.127447932504962</v>
      </c>
      <c r="AF1013" s="17"/>
      <c r="AG1013" s="17">
        <v>3.9442551861359101E-2</v>
      </c>
      <c r="AH1013" s="17">
        <v>9.4782431360814198E-2</v>
      </c>
      <c r="AI1013" s="17">
        <v>7.15624839642484E-2</v>
      </c>
      <c r="AJ1013" s="17"/>
      <c r="AK1013" s="17">
        <v>6.0026321275559798E-2</v>
      </c>
      <c r="AL1013" s="17">
        <v>7.3754116517804599E-2</v>
      </c>
      <c r="AM1013" s="17">
        <v>0.101558532067742</v>
      </c>
      <c r="AN1013" s="17"/>
      <c r="AO1013" s="17">
        <v>7.6342712269549307E-2</v>
      </c>
      <c r="AP1013" s="17">
        <v>8.1102511626234303E-2</v>
      </c>
      <c r="AQ1013" s="17">
        <v>7.7721162100684998E-2</v>
      </c>
      <c r="AR1013" s="17"/>
      <c r="AS1013" s="17">
        <v>0.170095189511866</v>
      </c>
      <c r="AT1013" s="17">
        <v>0.16284025277019501</v>
      </c>
      <c r="AU1013" s="17">
        <v>0.14395380181737</v>
      </c>
      <c r="AV1013" s="17">
        <v>8.9949056307782396E-2</v>
      </c>
      <c r="AW1013" s="17">
        <v>7.7267402333138793E-2</v>
      </c>
      <c r="AX1013" s="17">
        <v>0.132437363809498</v>
      </c>
      <c r="AY1013" s="17">
        <v>4.72392952475192E-2</v>
      </c>
      <c r="AZ1013" s="17">
        <v>3.8107005060627398E-2</v>
      </c>
      <c r="BA1013" s="17">
        <v>1.8343453946601501E-2</v>
      </c>
      <c r="BB1013" s="17">
        <v>1.3499544468615499E-2</v>
      </c>
      <c r="BC1013" s="17">
        <v>2.3624194744671801E-2</v>
      </c>
      <c r="BD1013" s="17">
        <v>4.9919174043508603E-2</v>
      </c>
      <c r="BE1013" s="17">
        <v>7.8873913914655994E-2</v>
      </c>
      <c r="BF1013" s="17">
        <v>3.6527915111302503E-2</v>
      </c>
      <c r="BG1013" s="17">
        <v>5.2234488843420399E-2</v>
      </c>
    </row>
    <row r="1014" spans="2:59" x14ac:dyDescent="0.35">
      <c r="B1014" t="s">
        <v>331</v>
      </c>
      <c r="C1014" s="17">
        <v>0.53600908591593699</v>
      </c>
      <c r="D1014" s="17">
        <v>0.549689313328382</v>
      </c>
      <c r="E1014" s="17">
        <v>0.52135324633990299</v>
      </c>
      <c r="F1014" s="17"/>
      <c r="G1014" s="17">
        <v>0.54491396675772497</v>
      </c>
      <c r="H1014" s="17">
        <v>0.43961049584628598</v>
      </c>
      <c r="I1014" s="17">
        <v>0.48319850637254302</v>
      </c>
      <c r="J1014" s="17">
        <v>0.46132597461659203</v>
      </c>
      <c r="K1014" s="17">
        <v>0.57730907090550398</v>
      </c>
      <c r="L1014" s="17">
        <v>0.63108885254731995</v>
      </c>
      <c r="M1014" s="17"/>
      <c r="N1014" s="17">
        <v>0.58250628292972395</v>
      </c>
      <c r="O1014" s="17">
        <v>0.51962130175985699</v>
      </c>
      <c r="P1014" s="17">
        <v>0.50797338173197304</v>
      </c>
      <c r="Q1014" s="17">
        <v>0.52734084966435402</v>
      </c>
      <c r="R1014" s="17">
        <v>0.519959489292246</v>
      </c>
      <c r="S1014" s="17"/>
      <c r="T1014" s="17">
        <v>0.60601812567783697</v>
      </c>
      <c r="U1014" s="17">
        <v>0.51837844754069096</v>
      </c>
      <c r="V1014" s="17"/>
      <c r="W1014" s="17">
        <v>0.58756879930753803</v>
      </c>
      <c r="X1014" s="17">
        <v>0.50628499650167003</v>
      </c>
      <c r="Y1014" s="17"/>
      <c r="Z1014" s="17">
        <v>0.63895311186655401</v>
      </c>
      <c r="AA1014" s="17">
        <v>0.568344683912403</v>
      </c>
      <c r="AB1014" s="17">
        <v>0.48589493790314903</v>
      </c>
      <c r="AC1014" s="17"/>
      <c r="AD1014" s="17">
        <v>0.59186804745801702</v>
      </c>
      <c r="AE1014" s="17">
        <v>0.43114916923820901</v>
      </c>
      <c r="AF1014" s="17"/>
      <c r="AG1014" s="17">
        <v>0.56825437294307801</v>
      </c>
      <c r="AH1014" s="17">
        <v>0.51644257499356105</v>
      </c>
      <c r="AI1014" s="17">
        <v>0.56824208226083495</v>
      </c>
      <c r="AJ1014" s="17"/>
      <c r="AK1014" s="17">
        <v>0.66025327087765195</v>
      </c>
      <c r="AL1014" s="17">
        <v>0.556630730025093</v>
      </c>
      <c r="AM1014" s="17">
        <v>0.30025136298313798</v>
      </c>
      <c r="AN1014" s="17"/>
      <c r="AO1014" s="17">
        <v>0.62416087080575799</v>
      </c>
      <c r="AP1014" s="17">
        <v>0.59625675281143797</v>
      </c>
      <c r="AQ1014" s="17">
        <v>0.46381988296666998</v>
      </c>
      <c r="AR1014" s="17"/>
      <c r="AS1014" s="17">
        <v>0.34762163274778002</v>
      </c>
      <c r="AT1014" s="17">
        <v>0.48076003499679099</v>
      </c>
      <c r="AU1014" s="17">
        <v>0.48036978458455598</v>
      </c>
      <c r="AV1014" s="17">
        <v>0.54349710041939903</v>
      </c>
      <c r="AW1014" s="17">
        <v>0.54869167035910504</v>
      </c>
      <c r="AX1014" s="17">
        <v>0.60839223350150795</v>
      </c>
      <c r="AY1014" s="17">
        <v>0.58231424467616799</v>
      </c>
      <c r="AZ1014" s="17">
        <v>0.50803627912891103</v>
      </c>
      <c r="BA1014" s="17">
        <v>0.70125894954553603</v>
      </c>
      <c r="BB1014" s="17">
        <v>0.55269503975462198</v>
      </c>
      <c r="BC1014" s="17">
        <v>0.63375663020887296</v>
      </c>
      <c r="BD1014" s="17">
        <v>0.54417189529704402</v>
      </c>
      <c r="BE1014" s="17">
        <v>0.36904849028524001</v>
      </c>
      <c r="BF1014" s="17">
        <v>0.709014996256221</v>
      </c>
      <c r="BG1014" s="17">
        <v>0.704475737763544</v>
      </c>
    </row>
    <row r="1015" spans="2:59" x14ac:dyDescent="0.35">
      <c r="B1015" t="s">
        <v>332</v>
      </c>
      <c r="C1015" s="17">
        <v>0.111590377683268</v>
      </c>
      <c r="D1015" s="17">
        <v>0.103312350804461</v>
      </c>
      <c r="E1015" s="17">
        <v>0.119761780543651</v>
      </c>
      <c r="F1015" s="17"/>
      <c r="G1015" s="17">
        <v>0.106478469390364</v>
      </c>
      <c r="H1015" s="17">
        <v>0.134591645523082</v>
      </c>
      <c r="I1015" s="17">
        <v>0.10839408109644499</v>
      </c>
      <c r="J1015" s="17">
        <v>0.15620865114878199</v>
      </c>
      <c r="K1015" s="17">
        <v>9.8799191310452505E-2</v>
      </c>
      <c r="L1015" s="17">
        <v>8.1732056499932398E-2</v>
      </c>
      <c r="M1015" s="17"/>
      <c r="N1015" s="17">
        <v>0.144205226992176</v>
      </c>
      <c r="O1015" s="17">
        <v>0.115885351430669</v>
      </c>
      <c r="P1015" s="17">
        <v>6.8412419673810496E-2</v>
      </c>
      <c r="Q1015" s="17">
        <v>9.3534161986910599E-2</v>
      </c>
      <c r="R1015" s="17">
        <v>0.14022575129430301</v>
      </c>
      <c r="S1015" s="17"/>
      <c r="T1015" s="17">
        <v>0.110923730328159</v>
      </c>
      <c r="U1015" s="17">
        <v>0.11175826198052</v>
      </c>
      <c r="V1015" s="17"/>
      <c r="W1015" s="17">
        <v>9.6440544520795493E-2</v>
      </c>
      <c r="X1015" s="17">
        <v>0.12561791589198701</v>
      </c>
      <c r="Y1015" s="17"/>
      <c r="Z1015" s="17">
        <v>6.8252440695541899E-2</v>
      </c>
      <c r="AA1015" s="17">
        <v>0.107673559912178</v>
      </c>
      <c r="AB1015" s="17">
        <v>0.147296770796671</v>
      </c>
      <c r="AC1015" s="17"/>
      <c r="AD1015" s="17">
        <v>9.9437473117197694E-2</v>
      </c>
      <c r="AE1015" s="17">
        <v>0.13440413083960701</v>
      </c>
      <c r="AF1015" s="17"/>
      <c r="AG1015" s="17">
        <v>0.11354612331670599</v>
      </c>
      <c r="AH1015" s="17">
        <v>0.10143331670591001</v>
      </c>
      <c r="AI1015" s="17">
        <v>0.114394726601641</v>
      </c>
      <c r="AJ1015" s="17"/>
      <c r="AK1015" s="17">
        <v>9.0280205004493394E-2</v>
      </c>
      <c r="AL1015" s="17">
        <v>8.7002865723480094E-2</v>
      </c>
      <c r="AM1015" s="17">
        <v>0.24404791241955101</v>
      </c>
      <c r="AN1015" s="17"/>
      <c r="AO1015" s="17">
        <v>2.7991563121301501E-2</v>
      </c>
      <c r="AP1015" s="17">
        <v>8.8153012519871302E-2</v>
      </c>
      <c r="AQ1015" s="17">
        <v>0.153159382242781</v>
      </c>
      <c r="AR1015" s="17"/>
      <c r="AS1015" s="17">
        <v>0.122382004669816</v>
      </c>
      <c r="AT1015" s="17">
        <v>0.15047306714387201</v>
      </c>
      <c r="AU1015" s="17">
        <v>0.14217624402788301</v>
      </c>
      <c r="AV1015" s="17">
        <v>9.9449394764446197E-2</v>
      </c>
      <c r="AW1015" s="17">
        <v>0.13705951566504501</v>
      </c>
      <c r="AX1015" s="17">
        <v>5.6994297239863198E-2</v>
      </c>
      <c r="AY1015" s="17">
        <v>9.8472795420902398E-2</v>
      </c>
      <c r="AZ1015" s="17">
        <v>0.15629125116420101</v>
      </c>
      <c r="BA1015" s="17">
        <v>2.04908779348511E-2</v>
      </c>
      <c r="BB1015" s="17">
        <v>0.109697336672301</v>
      </c>
      <c r="BC1015" s="17">
        <v>0.12589410379650501</v>
      </c>
      <c r="BD1015" s="17">
        <v>0.10046302620658901</v>
      </c>
      <c r="BE1015" s="17">
        <v>0.15021605014581599</v>
      </c>
      <c r="BF1015" s="17">
        <v>0.15039536784445001</v>
      </c>
      <c r="BG1015" s="17">
        <v>0.13741639151287299</v>
      </c>
    </row>
    <row r="1016" spans="2:59" x14ac:dyDescent="0.35">
      <c r="B1016" t="s">
        <v>120</v>
      </c>
      <c r="C1016" s="17">
        <v>0.42441870823266997</v>
      </c>
      <c r="D1016" s="17">
        <v>0.44637696252392101</v>
      </c>
      <c r="E1016" s="17">
        <v>0.40159146579625099</v>
      </c>
      <c r="F1016" s="17"/>
      <c r="G1016" s="17">
        <v>0.43843549736736098</v>
      </c>
      <c r="H1016" s="17">
        <v>0.30501885032320403</v>
      </c>
      <c r="I1016" s="17">
        <v>0.37480442527609797</v>
      </c>
      <c r="J1016" s="17">
        <v>0.30511732346781001</v>
      </c>
      <c r="K1016" s="17">
        <v>0.47850987959505198</v>
      </c>
      <c r="L1016" s="17">
        <v>0.54935679604738696</v>
      </c>
      <c r="M1016" s="17"/>
      <c r="N1016" s="17">
        <v>0.43830105593754798</v>
      </c>
      <c r="O1016" s="17">
        <v>0.40373595032918802</v>
      </c>
      <c r="P1016" s="17">
        <v>0.43956096205816297</v>
      </c>
      <c r="Q1016" s="17">
        <v>0.43380668767744301</v>
      </c>
      <c r="R1016" s="17">
        <v>0.37973373799794302</v>
      </c>
      <c r="S1016" s="17"/>
      <c r="T1016" s="17">
        <v>0.49509439534967797</v>
      </c>
      <c r="U1016" s="17">
        <v>0.40662018556017099</v>
      </c>
      <c r="V1016" s="17"/>
      <c r="W1016" s="17">
        <v>0.49112825478674299</v>
      </c>
      <c r="X1016" s="17">
        <v>0.38066708060968302</v>
      </c>
      <c r="Y1016" s="17"/>
      <c r="Z1016" s="17">
        <v>0.57070067117101198</v>
      </c>
      <c r="AA1016" s="17">
        <v>0.46067112400022597</v>
      </c>
      <c r="AB1016" s="17">
        <v>0.338598167106477</v>
      </c>
      <c r="AC1016" s="17"/>
      <c r="AD1016" s="17">
        <v>0.49243057434081899</v>
      </c>
      <c r="AE1016" s="17">
        <v>0.296745038398602</v>
      </c>
      <c r="AF1016" s="17"/>
      <c r="AG1016" s="17">
        <v>0.45470824962637202</v>
      </c>
      <c r="AH1016" s="17">
        <v>0.41500925828765101</v>
      </c>
      <c r="AI1016" s="17">
        <v>0.45384735565919399</v>
      </c>
      <c r="AJ1016" s="17"/>
      <c r="AK1016" s="17">
        <v>0.56997306587315899</v>
      </c>
      <c r="AL1016" s="17">
        <v>0.46962786430161302</v>
      </c>
      <c r="AM1016" s="17">
        <v>5.6203450563587401E-2</v>
      </c>
      <c r="AN1016" s="17"/>
      <c r="AO1016" s="17">
        <v>0.59616930768445597</v>
      </c>
      <c r="AP1016" s="17">
        <v>0.50810374029156602</v>
      </c>
      <c r="AQ1016" s="17">
        <v>0.31066050072388901</v>
      </c>
      <c r="AR1016" s="17"/>
      <c r="AS1016" s="17">
        <v>0.22523962807796399</v>
      </c>
      <c r="AT1016" s="17">
        <v>0.33028696785292</v>
      </c>
      <c r="AU1016" s="17">
        <v>0.338193540556673</v>
      </c>
      <c r="AV1016" s="17">
        <v>0.444047705654952</v>
      </c>
      <c r="AW1016" s="17">
        <v>0.41163215469406</v>
      </c>
      <c r="AX1016" s="17">
        <v>0.55139793626164502</v>
      </c>
      <c r="AY1016" s="17">
        <v>0.48384144925526501</v>
      </c>
      <c r="AZ1016" s="17">
        <v>0.35174502796471002</v>
      </c>
      <c r="BA1016" s="17">
        <v>0.68076807161068498</v>
      </c>
      <c r="BB1016" s="17">
        <v>0.442997703082321</v>
      </c>
      <c r="BC1016" s="17">
        <v>0.50786252641236795</v>
      </c>
      <c r="BD1016" s="17">
        <v>0.44370886909045498</v>
      </c>
      <c r="BE1016" s="17">
        <v>0.21883244013942399</v>
      </c>
      <c r="BF1016" s="17">
        <v>0.55861962841177104</v>
      </c>
      <c r="BG1016" s="17">
        <v>0.56705934625067</v>
      </c>
    </row>
    <row r="1017" spans="2:59" x14ac:dyDescent="0.35">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c r="BF1017" s="17"/>
      <c r="BG1017" s="17"/>
    </row>
    <row r="1018" spans="2:59" x14ac:dyDescent="0.35">
      <c r="B1018" s="6" t="s">
        <v>429</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c r="BE1018" s="17"/>
      <c r="BF1018" s="17"/>
      <c r="BG1018" s="17"/>
    </row>
    <row r="1019" spans="2:59" x14ac:dyDescent="0.35">
      <c r="B1019" s="24" t="s">
        <v>86</v>
      </c>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row>
    <row r="1020" spans="2:59" x14ac:dyDescent="0.35">
      <c r="B1020" t="s">
        <v>326</v>
      </c>
      <c r="C1020" s="17">
        <v>0.11006022569493901</v>
      </c>
      <c r="D1020" s="17">
        <v>0.10509535883033699</v>
      </c>
      <c r="E1020" s="17">
        <v>0.11513884213330799</v>
      </c>
      <c r="F1020" s="17"/>
      <c r="G1020" s="17">
        <v>0.10394729516653201</v>
      </c>
      <c r="H1020" s="17">
        <v>0.113817105021562</v>
      </c>
      <c r="I1020" s="17">
        <v>7.2373775180350805E-2</v>
      </c>
      <c r="J1020" s="17">
        <v>8.2995375310712396E-2</v>
      </c>
      <c r="K1020" s="17">
        <v>9.3826035248366205E-2</v>
      </c>
      <c r="L1020" s="17">
        <v>0.159108172732317</v>
      </c>
      <c r="M1020" s="17"/>
      <c r="N1020" s="17">
        <v>0.13596521985937199</v>
      </c>
      <c r="O1020" s="17">
        <v>0.102994686354148</v>
      </c>
      <c r="P1020" s="17">
        <v>0.11226664225010299</v>
      </c>
      <c r="Q1020" s="17">
        <v>9.3217326256748195E-2</v>
      </c>
      <c r="R1020" s="17">
        <v>9.0258120369930195E-2</v>
      </c>
      <c r="S1020" s="17"/>
      <c r="T1020" s="17">
        <v>0.128500538582803</v>
      </c>
      <c r="U1020" s="17">
        <v>0.105416332718288</v>
      </c>
      <c r="V1020" s="17"/>
      <c r="W1020" s="17">
        <v>0.102151562647312</v>
      </c>
      <c r="X1020" s="17">
        <v>0.11697349477538201</v>
      </c>
      <c r="Y1020" s="17"/>
      <c r="Z1020" s="17">
        <v>0.172957493417952</v>
      </c>
      <c r="AA1020" s="17">
        <v>0.112996296829905</v>
      </c>
      <c r="AB1020" s="17">
        <v>6.9245885455088696E-2</v>
      </c>
      <c r="AC1020" s="17"/>
      <c r="AD1020" s="17">
        <v>0.12765096267417</v>
      </c>
      <c r="AE1020" s="17">
        <v>7.7038430032796104E-2</v>
      </c>
      <c r="AF1020" s="17"/>
      <c r="AG1020" s="17">
        <v>0.13190715544385101</v>
      </c>
      <c r="AH1020" s="17">
        <v>9.1607108685923894E-2</v>
      </c>
      <c r="AI1020" s="17">
        <v>0.126344121577947</v>
      </c>
      <c r="AJ1020" s="17"/>
      <c r="AK1020" s="17">
        <v>0.16466285264691599</v>
      </c>
      <c r="AL1020" s="17">
        <v>9.0247509868831496E-2</v>
      </c>
      <c r="AM1020" s="17">
        <v>8.7414786996484903E-2</v>
      </c>
      <c r="AN1020" s="17"/>
      <c r="AO1020" s="17">
        <v>0.16333214900906201</v>
      </c>
      <c r="AP1020" s="17">
        <v>0.10135137742511401</v>
      </c>
      <c r="AQ1020" s="17">
        <v>0.11721460207442901</v>
      </c>
      <c r="AR1020" s="17"/>
      <c r="AS1020" s="17">
        <v>0.11259919632476301</v>
      </c>
      <c r="AT1020" s="17">
        <v>8.0326644397590602E-2</v>
      </c>
      <c r="AU1020" s="17">
        <v>7.7534516054616698E-2</v>
      </c>
      <c r="AV1020" s="17">
        <v>0.14237661799714399</v>
      </c>
      <c r="AW1020" s="17">
        <v>0.106191228461639</v>
      </c>
      <c r="AX1020" s="17">
        <v>0.114646628653755</v>
      </c>
      <c r="AY1020" s="17">
        <v>8.7611620728032399E-2</v>
      </c>
      <c r="AZ1020" s="17">
        <v>0.123744670476334</v>
      </c>
      <c r="BA1020" s="17">
        <v>8.2101679463094407E-2</v>
      </c>
      <c r="BB1020" s="17">
        <v>9.0584269474747403E-2</v>
      </c>
      <c r="BC1020" s="17">
        <v>0.165815947530813</v>
      </c>
      <c r="BD1020" s="17">
        <v>2.1772836197613901E-2</v>
      </c>
      <c r="BE1020" s="17">
        <v>0.25958107929363999</v>
      </c>
      <c r="BF1020" s="17">
        <v>0.25328733781516599</v>
      </c>
      <c r="BG1020" s="17">
        <v>0.137412046732938</v>
      </c>
    </row>
    <row r="1021" spans="2:59" x14ac:dyDescent="0.35">
      <c r="B1021" t="s">
        <v>327</v>
      </c>
      <c r="C1021" s="17">
        <v>0.34721229941876702</v>
      </c>
      <c r="D1021" s="17">
        <v>0.39859697122111698</v>
      </c>
      <c r="E1021" s="17">
        <v>0.29871376656074899</v>
      </c>
      <c r="F1021" s="17"/>
      <c r="G1021" s="17">
        <v>0.36022123639174802</v>
      </c>
      <c r="H1021" s="17">
        <v>0.30507409118657097</v>
      </c>
      <c r="I1021" s="17">
        <v>0.36231807933406202</v>
      </c>
      <c r="J1021" s="17">
        <v>0.27198067604894699</v>
      </c>
      <c r="K1021" s="17">
        <v>0.38439838862258202</v>
      </c>
      <c r="L1021" s="17">
        <v>0.38288325242554</v>
      </c>
      <c r="M1021" s="17"/>
      <c r="N1021" s="17">
        <v>0.35899293525779602</v>
      </c>
      <c r="O1021" s="17">
        <v>0.3685449066275</v>
      </c>
      <c r="P1021" s="17">
        <v>0.33267976063276</v>
      </c>
      <c r="Q1021" s="17">
        <v>0.33769639600989698</v>
      </c>
      <c r="R1021" s="17">
        <v>0.32629010135270298</v>
      </c>
      <c r="S1021" s="17"/>
      <c r="T1021" s="17">
        <v>0.39907347334358301</v>
      </c>
      <c r="U1021" s="17">
        <v>0.33415190598537797</v>
      </c>
      <c r="V1021" s="17"/>
      <c r="W1021" s="17">
        <v>0.39263414086807202</v>
      </c>
      <c r="X1021" s="17">
        <v>0.32636165332565997</v>
      </c>
      <c r="Y1021" s="17"/>
      <c r="Z1021" s="17">
        <v>0.33788234753676499</v>
      </c>
      <c r="AA1021" s="17">
        <v>0.38998126912990499</v>
      </c>
      <c r="AB1021" s="17">
        <v>0.366629303867889</v>
      </c>
      <c r="AC1021" s="17"/>
      <c r="AD1021" s="17">
        <v>0.38245911272335198</v>
      </c>
      <c r="AE1021" s="17">
        <v>0.28104605134969102</v>
      </c>
      <c r="AF1021" s="17"/>
      <c r="AG1021" s="17">
        <v>0.430108549204608</v>
      </c>
      <c r="AH1021" s="17">
        <v>0.325709928555309</v>
      </c>
      <c r="AI1021" s="17">
        <v>0.36089351233955502</v>
      </c>
      <c r="AJ1021" s="17"/>
      <c r="AK1021" s="17">
        <v>0.40921774317915299</v>
      </c>
      <c r="AL1021" s="17">
        <v>0.38392666182891699</v>
      </c>
      <c r="AM1021" s="17">
        <v>0.18852345356868899</v>
      </c>
      <c r="AN1021" s="17"/>
      <c r="AO1021" s="17">
        <v>0.38334914250048002</v>
      </c>
      <c r="AP1021" s="17">
        <v>0.39315467294247403</v>
      </c>
      <c r="AQ1021" s="17">
        <v>0.29867487823433198</v>
      </c>
      <c r="AR1021" s="17"/>
      <c r="AS1021" s="17">
        <v>0.23596346144946001</v>
      </c>
      <c r="AT1021" s="17">
        <v>0.36071531738322199</v>
      </c>
      <c r="AU1021" s="17">
        <v>0.33864782661090898</v>
      </c>
      <c r="AV1021" s="17">
        <v>0.34596436094924099</v>
      </c>
      <c r="AW1021" s="17">
        <v>0.334332119295215</v>
      </c>
      <c r="AX1021" s="17">
        <v>0.40774658225576099</v>
      </c>
      <c r="AY1021" s="17">
        <v>0.37637373943950297</v>
      </c>
      <c r="AZ1021" s="17">
        <v>0.31753832989224501</v>
      </c>
      <c r="BA1021" s="17">
        <v>0.49677970221353002</v>
      </c>
      <c r="BB1021" s="17">
        <v>0.30520567832363799</v>
      </c>
      <c r="BC1021" s="17">
        <v>0.38204172040326101</v>
      </c>
      <c r="BD1021" s="17">
        <v>0.48050731476309699</v>
      </c>
      <c r="BE1021" s="17">
        <v>0.14846543049932401</v>
      </c>
      <c r="BF1021" s="17">
        <v>0.34205318072404001</v>
      </c>
      <c r="BG1021" s="17">
        <v>0.52161960763608695</v>
      </c>
    </row>
    <row r="1022" spans="2:59" x14ac:dyDescent="0.35">
      <c r="B1022" t="s">
        <v>328</v>
      </c>
      <c r="C1022" s="17">
        <v>0.29978562166758399</v>
      </c>
      <c r="D1022" s="17">
        <v>0.31206750202787797</v>
      </c>
      <c r="E1022" s="17">
        <v>0.28751917998688498</v>
      </c>
      <c r="F1022" s="17"/>
      <c r="G1022" s="17">
        <v>0.27511935230860401</v>
      </c>
      <c r="H1022" s="17">
        <v>0.28886821598073698</v>
      </c>
      <c r="I1022" s="17">
        <v>0.29524923789834001</v>
      </c>
      <c r="J1022" s="17">
        <v>0.36051506218993601</v>
      </c>
      <c r="K1022" s="17">
        <v>0.31479347813125402</v>
      </c>
      <c r="L1022" s="17">
        <v>0.26356588542954301</v>
      </c>
      <c r="M1022" s="17"/>
      <c r="N1022" s="17">
        <v>0.26198019779470499</v>
      </c>
      <c r="O1022" s="17">
        <v>0.30625882346204297</v>
      </c>
      <c r="P1022" s="17">
        <v>0.35543009901942302</v>
      </c>
      <c r="Q1022" s="17">
        <v>0.31318831286757998</v>
      </c>
      <c r="R1022" s="17">
        <v>0.251664990960067</v>
      </c>
      <c r="S1022" s="17"/>
      <c r="T1022" s="17">
        <v>0.27083003672740003</v>
      </c>
      <c r="U1022" s="17">
        <v>0.30707761494102898</v>
      </c>
      <c r="V1022" s="17"/>
      <c r="W1022" s="17">
        <v>0.27793389066770702</v>
      </c>
      <c r="X1022" s="17">
        <v>0.31120938478454602</v>
      </c>
      <c r="Y1022" s="17"/>
      <c r="Z1022" s="17">
        <v>0.30535007045213602</v>
      </c>
      <c r="AA1022" s="17">
        <v>0.31150292119551298</v>
      </c>
      <c r="AB1022" s="17">
        <v>0.28521259674542798</v>
      </c>
      <c r="AC1022" s="17"/>
      <c r="AD1022" s="17">
        <v>0.28290930816321402</v>
      </c>
      <c r="AE1022" s="17">
        <v>0.33146628272968298</v>
      </c>
      <c r="AF1022" s="17"/>
      <c r="AG1022" s="17">
        <v>0.22603231023819101</v>
      </c>
      <c r="AH1022" s="17">
        <v>0.34051308665066599</v>
      </c>
      <c r="AI1022" s="17">
        <v>0.28787340202992001</v>
      </c>
      <c r="AJ1022" s="17"/>
      <c r="AK1022" s="17">
        <v>0.231826223158869</v>
      </c>
      <c r="AL1022" s="17">
        <v>0.31397401913943501</v>
      </c>
      <c r="AM1022" s="17">
        <v>0.36252450134872699</v>
      </c>
      <c r="AN1022" s="17"/>
      <c r="AO1022" s="17">
        <v>0.19878277808152001</v>
      </c>
      <c r="AP1022" s="17">
        <v>0.292778120444254</v>
      </c>
      <c r="AQ1022" s="17">
        <v>0.32746972856481699</v>
      </c>
      <c r="AR1022" s="17"/>
      <c r="AS1022" s="17">
        <v>0.36860361576842798</v>
      </c>
      <c r="AT1022" s="17">
        <v>0.229346679195082</v>
      </c>
      <c r="AU1022" s="17">
        <v>0.229144600934341</v>
      </c>
      <c r="AV1022" s="17">
        <v>0.284327111908245</v>
      </c>
      <c r="AW1022" s="17">
        <v>0.31020195522453098</v>
      </c>
      <c r="AX1022" s="17">
        <v>0.25448526829037998</v>
      </c>
      <c r="AY1022" s="17">
        <v>0.31576412979488999</v>
      </c>
      <c r="AZ1022" s="17">
        <v>0.40603226290374</v>
      </c>
      <c r="BA1022" s="17">
        <v>0.307773681966375</v>
      </c>
      <c r="BB1022" s="17">
        <v>0.34280958920233701</v>
      </c>
      <c r="BC1022" s="17">
        <v>0.29253403291320701</v>
      </c>
      <c r="BD1022" s="17">
        <v>0.25474579396992902</v>
      </c>
      <c r="BE1022" s="17">
        <v>0.41501644294572299</v>
      </c>
      <c r="BF1022" s="17">
        <v>0.217736198505041</v>
      </c>
      <c r="BG1022" s="17">
        <v>3.0718900471474599E-2</v>
      </c>
    </row>
    <row r="1023" spans="2:59" x14ac:dyDescent="0.35">
      <c r="B1023" t="s">
        <v>329</v>
      </c>
      <c r="C1023" s="17">
        <v>0.10231310570070699</v>
      </c>
      <c r="D1023" s="17">
        <v>7.6174369298198596E-2</v>
      </c>
      <c r="E1023" s="17">
        <v>0.12708501476280101</v>
      </c>
      <c r="F1023" s="17"/>
      <c r="G1023" s="17">
        <v>9.0115897095895306E-2</v>
      </c>
      <c r="H1023" s="17">
        <v>0.108628617939922</v>
      </c>
      <c r="I1023" s="17">
        <v>0.109782094271781</v>
      </c>
      <c r="J1023" s="17">
        <v>0.113183154342686</v>
      </c>
      <c r="K1023" s="17">
        <v>6.7152328775814105E-2</v>
      </c>
      <c r="L1023" s="17">
        <v>0.11330930093796</v>
      </c>
      <c r="M1023" s="17"/>
      <c r="N1023" s="17">
        <v>0.102269496745841</v>
      </c>
      <c r="O1023" s="17">
        <v>0.12508895256832001</v>
      </c>
      <c r="P1023" s="17">
        <v>4.38487636104695E-2</v>
      </c>
      <c r="Q1023" s="17">
        <v>0.123918190196256</v>
      </c>
      <c r="R1023" s="17">
        <v>0.12247342788894899</v>
      </c>
      <c r="S1023" s="17"/>
      <c r="T1023" s="17">
        <v>7.3511358779578498E-2</v>
      </c>
      <c r="U1023" s="17">
        <v>0.10956635737033101</v>
      </c>
      <c r="V1023" s="17"/>
      <c r="W1023" s="17">
        <v>0.109244379201279</v>
      </c>
      <c r="X1023" s="17">
        <v>0.10160067571102201</v>
      </c>
      <c r="Y1023" s="17"/>
      <c r="Z1023" s="17">
        <v>7.0887764411999801E-2</v>
      </c>
      <c r="AA1023" s="17">
        <v>6.8766272057974295E-2</v>
      </c>
      <c r="AB1023" s="17">
        <v>0.15357839696144901</v>
      </c>
      <c r="AC1023" s="17"/>
      <c r="AD1023" s="17">
        <v>0.104927397236193</v>
      </c>
      <c r="AE1023" s="17">
        <v>9.7405488641341603E-2</v>
      </c>
      <c r="AF1023" s="17"/>
      <c r="AG1023" s="17">
        <v>0.129620946319771</v>
      </c>
      <c r="AH1023" s="17">
        <v>0.10598986981910601</v>
      </c>
      <c r="AI1023" s="17">
        <v>9.9586534048185696E-2</v>
      </c>
      <c r="AJ1023" s="17"/>
      <c r="AK1023" s="17">
        <v>8.0366112222998595E-2</v>
      </c>
      <c r="AL1023" s="17">
        <v>0.10109724247680001</v>
      </c>
      <c r="AM1023" s="17">
        <v>0.17721070249125001</v>
      </c>
      <c r="AN1023" s="17"/>
      <c r="AO1023" s="17">
        <v>0.109164766929949</v>
      </c>
      <c r="AP1023" s="17">
        <v>9.3187911919365402E-2</v>
      </c>
      <c r="AQ1023" s="17">
        <v>0.120448354800907</v>
      </c>
      <c r="AR1023" s="17"/>
      <c r="AS1023" s="17">
        <v>9.92376677023529E-2</v>
      </c>
      <c r="AT1023" s="17">
        <v>5.9443624672755303E-2</v>
      </c>
      <c r="AU1023" s="17">
        <v>0.122566822218835</v>
      </c>
      <c r="AV1023" s="17">
        <v>8.6125471033501197E-2</v>
      </c>
      <c r="AW1023" s="17">
        <v>0.14105836779132</v>
      </c>
      <c r="AX1023" s="17">
        <v>8.5241569675548606E-2</v>
      </c>
      <c r="AY1023" s="17">
        <v>0.114131498577626</v>
      </c>
      <c r="AZ1023" s="17">
        <v>6.7604597000374106E-2</v>
      </c>
      <c r="BA1023" s="17">
        <v>5.71592021386007E-2</v>
      </c>
      <c r="BB1023" s="17">
        <v>0.17171944653328899</v>
      </c>
      <c r="BC1023" s="17">
        <v>0.10812056890803901</v>
      </c>
      <c r="BD1023" s="17">
        <v>0.11640831499804299</v>
      </c>
      <c r="BE1023" s="17">
        <v>0</v>
      </c>
      <c r="BF1023" s="17">
        <v>0.15039536784445001</v>
      </c>
      <c r="BG1023" s="17">
        <v>9.7902610425326594E-2</v>
      </c>
    </row>
    <row r="1024" spans="2:59" x14ac:dyDescent="0.35">
      <c r="B1024" t="s">
        <v>330</v>
      </c>
      <c r="C1024" s="17">
        <v>4.5195326348892798E-2</v>
      </c>
      <c r="D1024" s="17">
        <v>4.7802552526471802E-2</v>
      </c>
      <c r="E1024" s="17">
        <v>4.2952678010931597E-2</v>
      </c>
      <c r="F1024" s="17"/>
      <c r="G1024" s="17">
        <v>6.7257512088203603E-2</v>
      </c>
      <c r="H1024" s="17">
        <v>3.9356193463946802E-2</v>
      </c>
      <c r="I1024" s="17">
        <v>5.3852023227400202E-2</v>
      </c>
      <c r="J1024" s="17">
        <v>4.41961016882172E-2</v>
      </c>
      <c r="K1024" s="17">
        <v>3.4090620624103202E-2</v>
      </c>
      <c r="L1024" s="17">
        <v>4.41198613866704E-2</v>
      </c>
      <c r="M1024" s="17"/>
      <c r="N1024" s="17">
        <v>5.3551031300590801E-2</v>
      </c>
      <c r="O1024" s="17">
        <v>3.1992948856614599E-2</v>
      </c>
      <c r="P1024" s="17">
        <v>3.3481938573681598E-2</v>
      </c>
      <c r="Q1024" s="17">
        <v>4.8200619070207201E-2</v>
      </c>
      <c r="R1024" s="17">
        <v>6.3341341004281904E-2</v>
      </c>
      <c r="S1024" s="17"/>
      <c r="T1024" s="17">
        <v>6.6573859989588396E-2</v>
      </c>
      <c r="U1024" s="17">
        <v>3.9811490248668799E-2</v>
      </c>
      <c r="V1024" s="17"/>
      <c r="W1024" s="17">
        <v>3.9343596756901099E-2</v>
      </c>
      <c r="X1024" s="17">
        <v>4.89725606560385E-2</v>
      </c>
      <c r="Y1024" s="17"/>
      <c r="Z1024" s="17">
        <v>3.8531241581210698E-2</v>
      </c>
      <c r="AA1024" s="17">
        <v>3.7729458136703101E-2</v>
      </c>
      <c r="AB1024" s="17">
        <v>5.2349391225397501E-2</v>
      </c>
      <c r="AC1024" s="17"/>
      <c r="AD1024" s="17">
        <v>3.82471749049971E-2</v>
      </c>
      <c r="AE1024" s="17">
        <v>5.8238579595236997E-2</v>
      </c>
      <c r="AF1024" s="17"/>
      <c r="AG1024" s="17">
        <v>4.8220066354409202E-2</v>
      </c>
      <c r="AH1024" s="17">
        <v>3.9085284081549002E-2</v>
      </c>
      <c r="AI1024" s="17">
        <v>5.2160910839403503E-2</v>
      </c>
      <c r="AJ1024" s="17"/>
      <c r="AK1024" s="17">
        <v>2.72250063326046E-2</v>
      </c>
      <c r="AL1024" s="17">
        <v>4.2514277495406802E-2</v>
      </c>
      <c r="AM1024" s="17">
        <v>0.104980110300224</v>
      </c>
      <c r="AN1024" s="17"/>
      <c r="AO1024" s="17">
        <v>4.0081964122385301E-2</v>
      </c>
      <c r="AP1024" s="17">
        <v>3.8939992111428103E-2</v>
      </c>
      <c r="AQ1024" s="17">
        <v>5.2529355237421603E-2</v>
      </c>
      <c r="AR1024" s="17"/>
      <c r="AS1024" s="17">
        <v>2.6897839362124101E-2</v>
      </c>
      <c r="AT1024" s="17">
        <v>9.4565825760332803E-2</v>
      </c>
      <c r="AU1024" s="17">
        <v>8.3698240434814206E-2</v>
      </c>
      <c r="AV1024" s="17">
        <v>3.8906912951131398E-2</v>
      </c>
      <c r="AW1024" s="17">
        <v>4.0402602361637702E-2</v>
      </c>
      <c r="AX1024" s="17">
        <v>4.0320680762208098E-3</v>
      </c>
      <c r="AY1024" s="17">
        <v>4.0212158920832297E-2</v>
      </c>
      <c r="AZ1024" s="17">
        <v>4.6973134666678802E-2</v>
      </c>
      <c r="BA1024" s="17">
        <v>5.6185734218399098E-2</v>
      </c>
      <c r="BB1024" s="17">
        <v>5.9754580117300601E-2</v>
      </c>
      <c r="BC1024" s="17">
        <v>1.6919553204465899E-2</v>
      </c>
      <c r="BD1024" s="17">
        <v>5.2066959880105103E-2</v>
      </c>
      <c r="BE1024" s="17">
        <v>9.8063133346657699E-2</v>
      </c>
      <c r="BF1024" s="17">
        <v>0</v>
      </c>
      <c r="BG1024" s="17">
        <v>0.16011234589075399</v>
      </c>
    </row>
    <row r="1025" spans="2:59" x14ac:dyDescent="0.35">
      <c r="B1025" t="s">
        <v>133</v>
      </c>
      <c r="C1025" s="17">
        <v>9.5433421169110105E-2</v>
      </c>
      <c r="D1025" s="17">
        <v>6.0263246095997598E-2</v>
      </c>
      <c r="E1025" s="17">
        <v>0.12859051854532499</v>
      </c>
      <c r="F1025" s="17"/>
      <c r="G1025" s="17">
        <v>0.10333870694901701</v>
      </c>
      <c r="H1025" s="17">
        <v>0.144255776407261</v>
      </c>
      <c r="I1025" s="17">
        <v>0.106424790088066</v>
      </c>
      <c r="J1025" s="17">
        <v>0.12712963041950101</v>
      </c>
      <c r="K1025" s="17">
        <v>0.105739148597881</v>
      </c>
      <c r="L1025" s="17">
        <v>3.7013527087969497E-2</v>
      </c>
      <c r="M1025" s="17"/>
      <c r="N1025" s="17">
        <v>8.7241119041694307E-2</v>
      </c>
      <c r="O1025" s="17">
        <v>6.5119682131374299E-2</v>
      </c>
      <c r="P1025" s="17">
        <v>0.122292795913564</v>
      </c>
      <c r="Q1025" s="17">
        <v>8.3779155599311206E-2</v>
      </c>
      <c r="R1025" s="17">
        <v>0.14597201842407001</v>
      </c>
      <c r="S1025" s="17"/>
      <c r="T1025" s="17">
        <v>6.1510732577046603E-2</v>
      </c>
      <c r="U1025" s="17">
        <v>0.103976298736305</v>
      </c>
      <c r="V1025" s="17"/>
      <c r="W1025" s="17">
        <v>7.8692429858728902E-2</v>
      </c>
      <c r="X1025" s="17">
        <v>9.4882230747351207E-2</v>
      </c>
      <c r="Y1025" s="17"/>
      <c r="Z1025" s="17">
        <v>7.4391082599937E-2</v>
      </c>
      <c r="AA1025" s="17">
        <v>7.9023782649999902E-2</v>
      </c>
      <c r="AB1025" s="17">
        <v>7.2984425744748005E-2</v>
      </c>
      <c r="AC1025" s="17"/>
      <c r="AD1025" s="17">
        <v>6.3806044298073503E-2</v>
      </c>
      <c r="AE1025" s="17">
        <v>0.15480516765125099</v>
      </c>
      <c r="AF1025" s="17"/>
      <c r="AG1025" s="17">
        <v>3.4110972439168698E-2</v>
      </c>
      <c r="AH1025" s="17">
        <v>9.7094722207445999E-2</v>
      </c>
      <c r="AI1025" s="17">
        <v>7.3141519164989094E-2</v>
      </c>
      <c r="AJ1025" s="17"/>
      <c r="AK1025" s="17">
        <v>8.6702062459458801E-2</v>
      </c>
      <c r="AL1025" s="17">
        <v>6.8240289190609996E-2</v>
      </c>
      <c r="AM1025" s="17">
        <v>7.9346445294624798E-2</v>
      </c>
      <c r="AN1025" s="17"/>
      <c r="AO1025" s="17">
        <v>0.105289199356603</v>
      </c>
      <c r="AP1025" s="17">
        <v>8.0587925157364099E-2</v>
      </c>
      <c r="AQ1025" s="17">
        <v>8.3663081088092797E-2</v>
      </c>
      <c r="AR1025" s="17"/>
      <c r="AS1025" s="17">
        <v>0.15669821939287301</v>
      </c>
      <c r="AT1025" s="17">
        <v>0.17560190859101801</v>
      </c>
      <c r="AU1025" s="17">
        <v>0.148407993746484</v>
      </c>
      <c r="AV1025" s="17">
        <v>0.10229952516073799</v>
      </c>
      <c r="AW1025" s="17">
        <v>6.7813726865658105E-2</v>
      </c>
      <c r="AX1025" s="17">
        <v>0.133847883048334</v>
      </c>
      <c r="AY1025" s="17">
        <v>6.5906852539117197E-2</v>
      </c>
      <c r="AZ1025" s="17">
        <v>3.8107005060627398E-2</v>
      </c>
      <c r="BA1025" s="17">
        <v>0</v>
      </c>
      <c r="BB1025" s="17">
        <v>2.99264363486887E-2</v>
      </c>
      <c r="BC1025" s="17">
        <v>3.4568177040213803E-2</v>
      </c>
      <c r="BD1025" s="17">
        <v>7.4498780191210798E-2</v>
      </c>
      <c r="BE1025" s="17">
        <v>7.8873913914655994E-2</v>
      </c>
      <c r="BF1025" s="17">
        <v>3.6527915111302503E-2</v>
      </c>
      <c r="BG1025" s="17">
        <v>5.2234488843420399E-2</v>
      </c>
    </row>
    <row r="1026" spans="2:59" x14ac:dyDescent="0.35">
      <c r="B1026" t="s">
        <v>331</v>
      </c>
      <c r="C1026" s="17">
        <v>0.45727252511370597</v>
      </c>
      <c r="D1026" s="17">
        <v>0.50369233005145397</v>
      </c>
      <c r="E1026" s="17">
        <v>0.41385260869405699</v>
      </c>
      <c r="F1026" s="17"/>
      <c r="G1026" s="17">
        <v>0.46416853155827997</v>
      </c>
      <c r="H1026" s="17">
        <v>0.41889119620813298</v>
      </c>
      <c r="I1026" s="17">
        <v>0.434691854514413</v>
      </c>
      <c r="J1026" s="17">
        <v>0.35497605135965898</v>
      </c>
      <c r="K1026" s="17">
        <v>0.47822442387094799</v>
      </c>
      <c r="L1026" s="17">
        <v>0.54199142515785703</v>
      </c>
      <c r="M1026" s="17"/>
      <c r="N1026" s="17">
        <v>0.49495815511716901</v>
      </c>
      <c r="O1026" s="17">
        <v>0.47153959298164799</v>
      </c>
      <c r="P1026" s="17">
        <v>0.44494640288286302</v>
      </c>
      <c r="Q1026" s="17">
        <v>0.43091372226664598</v>
      </c>
      <c r="R1026" s="17">
        <v>0.41654822172263301</v>
      </c>
      <c r="S1026" s="17"/>
      <c r="T1026" s="17">
        <v>0.52757401192638598</v>
      </c>
      <c r="U1026" s="17">
        <v>0.43956823870366701</v>
      </c>
      <c r="V1026" s="17"/>
      <c r="W1026" s="17">
        <v>0.49478570351538398</v>
      </c>
      <c r="X1026" s="17">
        <v>0.44333514810104202</v>
      </c>
      <c r="Y1026" s="17"/>
      <c r="Z1026" s="17">
        <v>0.51083984095471702</v>
      </c>
      <c r="AA1026" s="17">
        <v>0.50297756595980903</v>
      </c>
      <c r="AB1026" s="17">
        <v>0.43587518932297697</v>
      </c>
      <c r="AC1026" s="17"/>
      <c r="AD1026" s="17">
        <v>0.51011007539752296</v>
      </c>
      <c r="AE1026" s="17">
        <v>0.358084481382487</v>
      </c>
      <c r="AF1026" s="17"/>
      <c r="AG1026" s="17">
        <v>0.56201570464845996</v>
      </c>
      <c r="AH1026" s="17">
        <v>0.41731703724123298</v>
      </c>
      <c r="AI1026" s="17">
        <v>0.48723763391750202</v>
      </c>
      <c r="AJ1026" s="17"/>
      <c r="AK1026" s="17">
        <v>0.57388059582606898</v>
      </c>
      <c r="AL1026" s="17">
        <v>0.474174171697748</v>
      </c>
      <c r="AM1026" s="17">
        <v>0.27593824056517402</v>
      </c>
      <c r="AN1026" s="17"/>
      <c r="AO1026" s="17">
        <v>0.54668129150954303</v>
      </c>
      <c r="AP1026" s="17">
        <v>0.49450605036758799</v>
      </c>
      <c r="AQ1026" s="17">
        <v>0.41588948030876099</v>
      </c>
      <c r="AR1026" s="17"/>
      <c r="AS1026" s="17">
        <v>0.34856265777422302</v>
      </c>
      <c r="AT1026" s="17">
        <v>0.44104196178081201</v>
      </c>
      <c r="AU1026" s="17">
        <v>0.41618234266552601</v>
      </c>
      <c r="AV1026" s="17">
        <v>0.48834097894638501</v>
      </c>
      <c r="AW1026" s="17">
        <v>0.44052334775685398</v>
      </c>
      <c r="AX1026" s="17">
        <v>0.52239321090951596</v>
      </c>
      <c r="AY1026" s="17">
        <v>0.463985360167535</v>
      </c>
      <c r="AZ1026" s="17">
        <v>0.44128300036857998</v>
      </c>
      <c r="BA1026" s="17">
        <v>0.57888138167662495</v>
      </c>
      <c r="BB1026" s="17">
        <v>0.395789947798385</v>
      </c>
      <c r="BC1026" s="17">
        <v>0.54785766793407398</v>
      </c>
      <c r="BD1026" s="17">
        <v>0.50228015096071099</v>
      </c>
      <c r="BE1026" s="17">
        <v>0.40804650979296397</v>
      </c>
      <c r="BF1026" s="17">
        <v>0.595340518539206</v>
      </c>
      <c r="BG1026" s="17">
        <v>0.659031654369025</v>
      </c>
    </row>
    <row r="1027" spans="2:59" x14ac:dyDescent="0.35">
      <c r="B1027" t="s">
        <v>332</v>
      </c>
      <c r="C1027" s="17">
        <v>0.14750843204960001</v>
      </c>
      <c r="D1027" s="17">
        <v>0.12397692182467</v>
      </c>
      <c r="E1027" s="17">
        <v>0.17003769277373301</v>
      </c>
      <c r="F1027" s="17"/>
      <c r="G1027" s="17">
        <v>0.15737340918409901</v>
      </c>
      <c r="H1027" s="17">
        <v>0.14798481140386899</v>
      </c>
      <c r="I1027" s="17">
        <v>0.163634117499181</v>
      </c>
      <c r="J1027" s="17">
        <v>0.157379256030904</v>
      </c>
      <c r="K1027" s="17">
        <v>0.101242949399917</v>
      </c>
      <c r="L1027" s="17">
        <v>0.157429162324631</v>
      </c>
      <c r="M1027" s="17"/>
      <c r="N1027" s="17">
        <v>0.15582052804643201</v>
      </c>
      <c r="O1027" s="17">
        <v>0.157081901424934</v>
      </c>
      <c r="P1027" s="17">
        <v>7.7330702184151001E-2</v>
      </c>
      <c r="Q1027" s="17">
        <v>0.172118809266464</v>
      </c>
      <c r="R1027" s="17">
        <v>0.18581476889323101</v>
      </c>
      <c r="S1027" s="17"/>
      <c r="T1027" s="17">
        <v>0.14008521876916699</v>
      </c>
      <c r="U1027" s="17">
        <v>0.149377847619</v>
      </c>
      <c r="V1027" s="17"/>
      <c r="W1027" s="17">
        <v>0.14858797595817999</v>
      </c>
      <c r="X1027" s="17">
        <v>0.15057323636705999</v>
      </c>
      <c r="Y1027" s="17"/>
      <c r="Z1027" s="17">
        <v>0.10941900599321</v>
      </c>
      <c r="AA1027" s="17">
        <v>0.10649573019467699</v>
      </c>
      <c r="AB1027" s="17">
        <v>0.20592778818684601</v>
      </c>
      <c r="AC1027" s="17"/>
      <c r="AD1027" s="17">
        <v>0.14317457214119</v>
      </c>
      <c r="AE1027" s="17">
        <v>0.155644068236579</v>
      </c>
      <c r="AF1027" s="17"/>
      <c r="AG1027" s="17">
        <v>0.17784101267418001</v>
      </c>
      <c r="AH1027" s="17">
        <v>0.14507515390065501</v>
      </c>
      <c r="AI1027" s="17">
        <v>0.15174744488758901</v>
      </c>
      <c r="AJ1027" s="17"/>
      <c r="AK1027" s="17">
        <v>0.10759111855560299</v>
      </c>
      <c r="AL1027" s="17">
        <v>0.143611519972207</v>
      </c>
      <c r="AM1027" s="17">
        <v>0.28219081279147401</v>
      </c>
      <c r="AN1027" s="17"/>
      <c r="AO1027" s="17">
        <v>0.14924673105233499</v>
      </c>
      <c r="AP1027" s="17">
        <v>0.132127904030794</v>
      </c>
      <c r="AQ1027" s="17">
        <v>0.17297771003832901</v>
      </c>
      <c r="AR1027" s="17"/>
      <c r="AS1027" s="17">
        <v>0.12613550706447699</v>
      </c>
      <c r="AT1027" s="17">
        <v>0.154009450433088</v>
      </c>
      <c r="AU1027" s="17">
        <v>0.206265062653649</v>
      </c>
      <c r="AV1027" s="17">
        <v>0.12503238398463301</v>
      </c>
      <c r="AW1027" s="17">
        <v>0.18146097015295701</v>
      </c>
      <c r="AX1027" s="17">
        <v>8.92736377517694E-2</v>
      </c>
      <c r="AY1027" s="17">
        <v>0.15434365749845799</v>
      </c>
      <c r="AZ1027" s="17">
        <v>0.114577731667053</v>
      </c>
      <c r="BA1027" s="17">
        <v>0.11334493635700001</v>
      </c>
      <c r="BB1027" s="17">
        <v>0.23147402665059</v>
      </c>
      <c r="BC1027" s="17">
        <v>0.12504012211250501</v>
      </c>
      <c r="BD1027" s="17">
        <v>0.16847527487814901</v>
      </c>
      <c r="BE1027" s="17">
        <v>9.8063133346657699E-2</v>
      </c>
      <c r="BF1027" s="17">
        <v>0.15039536784445001</v>
      </c>
      <c r="BG1027" s="17">
        <v>0.25801495631608001</v>
      </c>
    </row>
    <row r="1028" spans="2:59" x14ac:dyDescent="0.35">
      <c r="B1028" t="s">
        <v>120</v>
      </c>
      <c r="C1028" s="17">
        <v>0.30976409306410602</v>
      </c>
      <c r="D1028" s="17">
        <v>0.37971540822678401</v>
      </c>
      <c r="E1028" s="17">
        <v>0.243814915920324</v>
      </c>
      <c r="F1028" s="17"/>
      <c r="G1028" s="17">
        <v>0.306795122374181</v>
      </c>
      <c r="H1028" s="17">
        <v>0.27090638480426399</v>
      </c>
      <c r="I1028" s="17">
        <v>0.271057737015232</v>
      </c>
      <c r="J1028" s="17">
        <v>0.19759679532875599</v>
      </c>
      <c r="K1028" s="17">
        <v>0.37698147447103098</v>
      </c>
      <c r="L1028" s="17">
        <v>0.38456226283322598</v>
      </c>
      <c r="M1028" s="17"/>
      <c r="N1028" s="17">
        <v>0.33913762707073702</v>
      </c>
      <c r="O1028" s="17">
        <v>0.31445769155671399</v>
      </c>
      <c r="P1028" s="17">
        <v>0.36761570069871202</v>
      </c>
      <c r="Q1028" s="17">
        <v>0.25879491300018198</v>
      </c>
      <c r="R1028" s="17">
        <v>0.230733452829402</v>
      </c>
      <c r="S1028" s="17"/>
      <c r="T1028" s="17">
        <v>0.38748879315721901</v>
      </c>
      <c r="U1028" s="17">
        <v>0.29019039108466699</v>
      </c>
      <c r="V1028" s="17"/>
      <c r="W1028" s="17">
        <v>0.34619772755720402</v>
      </c>
      <c r="X1028" s="17">
        <v>0.29276191173398203</v>
      </c>
      <c r="Y1028" s="17"/>
      <c r="Z1028" s="17">
        <v>0.40142083496150599</v>
      </c>
      <c r="AA1028" s="17">
        <v>0.39648183576513202</v>
      </c>
      <c r="AB1028" s="17">
        <v>0.22994740113613099</v>
      </c>
      <c r="AC1028" s="17"/>
      <c r="AD1028" s="17">
        <v>0.36693550325633201</v>
      </c>
      <c r="AE1028" s="17">
        <v>0.20244041314590899</v>
      </c>
      <c r="AF1028" s="17"/>
      <c r="AG1028" s="17">
        <v>0.38417469197428</v>
      </c>
      <c r="AH1028" s="17">
        <v>0.27224188334057903</v>
      </c>
      <c r="AI1028" s="17">
        <v>0.33549018902991301</v>
      </c>
      <c r="AJ1028" s="17"/>
      <c r="AK1028" s="17">
        <v>0.46628947727046499</v>
      </c>
      <c r="AL1028" s="17">
        <v>0.330562651725542</v>
      </c>
      <c r="AM1028" s="17">
        <v>-6.2525722263004901E-3</v>
      </c>
      <c r="AN1028" s="17"/>
      <c r="AO1028" s="17">
        <v>0.39743456045720799</v>
      </c>
      <c r="AP1028" s="17">
        <v>0.36237814633679499</v>
      </c>
      <c r="AQ1028" s="17">
        <v>0.24291177027043301</v>
      </c>
      <c r="AR1028" s="17"/>
      <c r="AS1028" s="17">
        <v>0.222427150709746</v>
      </c>
      <c r="AT1028" s="17">
        <v>0.28703251134772401</v>
      </c>
      <c r="AU1028" s="17">
        <v>0.20991728001187701</v>
      </c>
      <c r="AV1028" s="17">
        <v>0.363308594961752</v>
      </c>
      <c r="AW1028" s="17">
        <v>0.259062377603897</v>
      </c>
      <c r="AX1028" s="17">
        <v>0.43311957315774702</v>
      </c>
      <c r="AY1028" s="17">
        <v>0.30964170266907698</v>
      </c>
      <c r="AZ1028" s="17">
        <v>0.326705268701527</v>
      </c>
      <c r="BA1028" s="17">
        <v>0.46553644531962501</v>
      </c>
      <c r="BB1028" s="17">
        <v>0.164315921147796</v>
      </c>
      <c r="BC1028" s="17">
        <v>0.422817545821568</v>
      </c>
      <c r="BD1028" s="17">
        <v>0.33380487608256298</v>
      </c>
      <c r="BE1028" s="17">
        <v>0.30998337644630602</v>
      </c>
      <c r="BF1028" s="17">
        <v>0.44494515069475599</v>
      </c>
      <c r="BG1028" s="17">
        <v>0.40101669805294499</v>
      </c>
    </row>
    <row r="1029" spans="2:59" x14ac:dyDescent="0.3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row>
    <row r="1030" spans="2:59" x14ac:dyDescent="0.35">
      <c r="B1030" s="6" t="s">
        <v>430</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row>
    <row r="1031" spans="2:59" x14ac:dyDescent="0.35">
      <c r="B1031" s="24" t="s">
        <v>86</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row>
    <row r="1032" spans="2:59" x14ac:dyDescent="0.35">
      <c r="B1032" t="s">
        <v>326</v>
      </c>
      <c r="C1032" s="17">
        <v>0.14222336901541799</v>
      </c>
      <c r="D1032" s="17">
        <v>0.14372149704648499</v>
      </c>
      <c r="E1032" s="17">
        <v>0.14141367909362401</v>
      </c>
      <c r="F1032" s="17"/>
      <c r="G1032" s="17">
        <v>9.2036694995882906E-2</v>
      </c>
      <c r="H1032" s="17">
        <v>0.14095459016404199</v>
      </c>
      <c r="I1032" s="17">
        <v>0.10690071809148</v>
      </c>
      <c r="J1032" s="17">
        <v>0.12984203811911099</v>
      </c>
      <c r="K1032" s="17">
        <v>0.144790236774409</v>
      </c>
      <c r="L1032" s="17">
        <v>0.18372492531573101</v>
      </c>
      <c r="M1032" s="17"/>
      <c r="N1032" s="17">
        <v>0.181796358862892</v>
      </c>
      <c r="O1032" s="17">
        <v>0.15141849881934</v>
      </c>
      <c r="P1032" s="17">
        <v>0.1269644977012</v>
      </c>
      <c r="Q1032" s="17">
        <v>9.9492123695985105E-2</v>
      </c>
      <c r="R1032" s="17">
        <v>0.14601650118995399</v>
      </c>
      <c r="S1032" s="17"/>
      <c r="T1032" s="17">
        <v>0.21177536187987001</v>
      </c>
      <c r="U1032" s="17">
        <v>0.124707830470091</v>
      </c>
      <c r="V1032" s="17"/>
      <c r="W1032" s="17">
        <v>0.151304933906005</v>
      </c>
      <c r="X1032" s="17">
        <v>0.14336871803665199</v>
      </c>
      <c r="Y1032" s="17"/>
      <c r="Z1032" s="17">
        <v>0.21071059102258799</v>
      </c>
      <c r="AA1032" s="17">
        <v>0.153244320482532</v>
      </c>
      <c r="AB1032" s="17">
        <v>9.3672751442754998E-2</v>
      </c>
      <c r="AC1032" s="17"/>
      <c r="AD1032" s="17">
        <v>0.16627869414282001</v>
      </c>
      <c r="AE1032" s="17">
        <v>9.7066077886493504E-2</v>
      </c>
      <c r="AF1032" s="17"/>
      <c r="AG1032" s="17">
        <v>0.16381859564305201</v>
      </c>
      <c r="AH1032" s="17">
        <v>0.13313355747660699</v>
      </c>
      <c r="AI1032" s="17">
        <v>0.15634927167214599</v>
      </c>
      <c r="AJ1032" s="17"/>
      <c r="AK1032" s="17">
        <v>0.22232625802146</v>
      </c>
      <c r="AL1032" s="17">
        <v>0.13185659908658801</v>
      </c>
      <c r="AM1032" s="17">
        <v>4.7863191303210997E-2</v>
      </c>
      <c r="AN1032" s="17"/>
      <c r="AO1032" s="17">
        <v>0.27050372524261801</v>
      </c>
      <c r="AP1032" s="17">
        <v>0.15425342989420199</v>
      </c>
      <c r="AQ1032" s="17">
        <v>0.11279888066546501</v>
      </c>
      <c r="AR1032" s="17"/>
      <c r="AS1032" s="17">
        <v>8.1480838793165394E-2</v>
      </c>
      <c r="AT1032" s="17">
        <v>0.18935408380882099</v>
      </c>
      <c r="AU1032" s="17">
        <v>0.121155983369837</v>
      </c>
      <c r="AV1032" s="17">
        <v>0.15658383987484001</v>
      </c>
      <c r="AW1032" s="17">
        <v>0.111764446554917</v>
      </c>
      <c r="AX1032" s="17">
        <v>0.162238220458017</v>
      </c>
      <c r="AY1032" s="17">
        <v>0.111600527786669</v>
      </c>
      <c r="AZ1032" s="17">
        <v>0.113782682555797</v>
      </c>
      <c r="BA1032" s="17">
        <v>0.14501783189943601</v>
      </c>
      <c r="BB1032" s="17">
        <v>0.129267743869177</v>
      </c>
      <c r="BC1032" s="17">
        <v>0.30145269185457002</v>
      </c>
      <c r="BD1032" s="17">
        <v>9.5632785325923106E-2</v>
      </c>
      <c r="BE1032" s="17">
        <v>0.13041787082485001</v>
      </c>
      <c r="BF1032" s="17">
        <v>0.36166441274538602</v>
      </c>
      <c r="BG1032" s="17">
        <v>0.258335316500861</v>
      </c>
    </row>
    <row r="1033" spans="2:59" x14ac:dyDescent="0.35">
      <c r="B1033" t="s">
        <v>327</v>
      </c>
      <c r="C1033" s="17">
        <v>0.31806584285225098</v>
      </c>
      <c r="D1033" s="17">
        <v>0.335772761625037</v>
      </c>
      <c r="E1033" s="17">
        <v>0.298760912089787</v>
      </c>
      <c r="F1033" s="17"/>
      <c r="G1033" s="17">
        <v>0.34465368087086101</v>
      </c>
      <c r="H1033" s="17">
        <v>0.26689052632045301</v>
      </c>
      <c r="I1033" s="17">
        <v>0.31625199796019399</v>
      </c>
      <c r="J1033" s="17">
        <v>0.228102369286066</v>
      </c>
      <c r="K1033" s="17">
        <v>0.34433260578138802</v>
      </c>
      <c r="L1033" s="17">
        <v>0.379738434209072</v>
      </c>
      <c r="M1033" s="17"/>
      <c r="N1033" s="17">
        <v>0.31978098056079901</v>
      </c>
      <c r="O1033" s="17">
        <v>0.34335174757950299</v>
      </c>
      <c r="P1033" s="17">
        <v>0.25206698045457498</v>
      </c>
      <c r="Q1033" s="17">
        <v>0.35392165592732899</v>
      </c>
      <c r="R1033" s="17">
        <v>0.31292513809115202</v>
      </c>
      <c r="S1033" s="17"/>
      <c r="T1033" s="17">
        <v>0.32270965798372497</v>
      </c>
      <c r="U1033" s="17">
        <v>0.316896373515963</v>
      </c>
      <c r="V1033" s="17"/>
      <c r="W1033" s="17">
        <v>0.351008088338297</v>
      </c>
      <c r="X1033" s="17">
        <v>0.29845360658752201</v>
      </c>
      <c r="Y1033" s="17"/>
      <c r="Z1033" s="17">
        <v>0.34412462274018102</v>
      </c>
      <c r="AA1033" s="17">
        <v>0.31995390350675001</v>
      </c>
      <c r="AB1033" s="17">
        <v>0.33792465109707198</v>
      </c>
      <c r="AC1033" s="17"/>
      <c r="AD1033" s="17">
        <v>0.34359723351363303</v>
      </c>
      <c r="AE1033" s="17">
        <v>0.27013764255081402</v>
      </c>
      <c r="AF1033" s="17"/>
      <c r="AG1033" s="17">
        <v>0.39523214649464999</v>
      </c>
      <c r="AH1033" s="17">
        <v>0.30205796401714102</v>
      </c>
      <c r="AI1033" s="17">
        <v>0.32075342127238599</v>
      </c>
      <c r="AJ1033" s="17"/>
      <c r="AK1033" s="17">
        <v>0.35621810497020101</v>
      </c>
      <c r="AL1033" s="17">
        <v>0.35275198765108001</v>
      </c>
      <c r="AM1033" s="17">
        <v>0.17620899464937201</v>
      </c>
      <c r="AN1033" s="17"/>
      <c r="AO1033" s="17">
        <v>0.34954050579282298</v>
      </c>
      <c r="AP1033" s="17">
        <v>0.356137728050825</v>
      </c>
      <c r="AQ1033" s="17">
        <v>0.27305273165411398</v>
      </c>
      <c r="AR1033" s="17"/>
      <c r="AS1033" s="17">
        <v>0.15501624350767301</v>
      </c>
      <c r="AT1033" s="17">
        <v>0.26429990334910303</v>
      </c>
      <c r="AU1033" s="17">
        <v>0.33840986829546599</v>
      </c>
      <c r="AV1033" s="17">
        <v>0.30415485285354399</v>
      </c>
      <c r="AW1033" s="17">
        <v>0.27138033768180397</v>
      </c>
      <c r="AX1033" s="17">
        <v>0.31606473398873602</v>
      </c>
      <c r="AY1033" s="17">
        <v>0.38305557060585299</v>
      </c>
      <c r="AZ1033" s="17">
        <v>0.317968849762088</v>
      </c>
      <c r="BA1033" s="17">
        <v>0.48374756978234601</v>
      </c>
      <c r="BB1033" s="17">
        <v>0.381809773115728</v>
      </c>
      <c r="BC1033" s="17">
        <v>0.33939108465697698</v>
      </c>
      <c r="BD1033" s="17">
        <v>0.51228554182504304</v>
      </c>
      <c r="BE1033" s="17">
        <v>0.34037120869962501</v>
      </c>
      <c r="BF1033" s="17">
        <v>0.37804163618863801</v>
      </c>
      <c r="BG1033" s="17">
        <v>0.38108984810313701</v>
      </c>
    </row>
    <row r="1034" spans="2:59" x14ac:dyDescent="0.35">
      <c r="B1034" t="s">
        <v>328</v>
      </c>
      <c r="C1034" s="17">
        <v>0.317405427060235</v>
      </c>
      <c r="D1034" s="17">
        <v>0.34595449235939502</v>
      </c>
      <c r="E1034" s="17">
        <v>0.29211727840886198</v>
      </c>
      <c r="F1034" s="17"/>
      <c r="G1034" s="17">
        <v>0.32236224034065802</v>
      </c>
      <c r="H1034" s="17">
        <v>0.33321561362317598</v>
      </c>
      <c r="I1034" s="17">
        <v>0.31854551329688602</v>
      </c>
      <c r="J1034" s="17">
        <v>0.37738786518444101</v>
      </c>
      <c r="K1034" s="17">
        <v>0.33715243420886698</v>
      </c>
      <c r="L1034" s="17">
        <v>0.254825048296074</v>
      </c>
      <c r="M1034" s="17"/>
      <c r="N1034" s="17">
        <v>0.28912067734386299</v>
      </c>
      <c r="O1034" s="17">
        <v>0.31844827493014499</v>
      </c>
      <c r="P1034" s="17">
        <v>0.421889889671764</v>
      </c>
      <c r="Q1034" s="17">
        <v>0.30606797758510801</v>
      </c>
      <c r="R1034" s="17">
        <v>0.21860634288823899</v>
      </c>
      <c r="S1034" s="17"/>
      <c r="T1034" s="17">
        <v>0.24586986449768999</v>
      </c>
      <c r="U1034" s="17">
        <v>0.33542049538283097</v>
      </c>
      <c r="V1034" s="17"/>
      <c r="W1034" s="17">
        <v>0.31395241980525401</v>
      </c>
      <c r="X1034" s="17">
        <v>0.31284511393060199</v>
      </c>
      <c r="Y1034" s="17"/>
      <c r="Z1034" s="17">
        <v>0.27136977135641999</v>
      </c>
      <c r="AA1034" s="17">
        <v>0.31930408699900997</v>
      </c>
      <c r="AB1034" s="17">
        <v>0.34957781433144502</v>
      </c>
      <c r="AC1034" s="17"/>
      <c r="AD1034" s="17">
        <v>0.31194649533464303</v>
      </c>
      <c r="AE1034" s="17">
        <v>0.32765307775212399</v>
      </c>
      <c r="AF1034" s="17"/>
      <c r="AG1034" s="17">
        <v>0.281336734632119</v>
      </c>
      <c r="AH1034" s="17">
        <v>0.33751767765799601</v>
      </c>
      <c r="AI1034" s="17">
        <v>0.31397162986935601</v>
      </c>
      <c r="AJ1034" s="17"/>
      <c r="AK1034" s="17">
        <v>0.254703332940521</v>
      </c>
      <c r="AL1034" s="17">
        <v>0.32746400731582398</v>
      </c>
      <c r="AM1034" s="17">
        <v>0.40450038511452902</v>
      </c>
      <c r="AN1034" s="17"/>
      <c r="AO1034" s="17">
        <v>0.23055675590899999</v>
      </c>
      <c r="AP1034" s="17">
        <v>0.30044963686370701</v>
      </c>
      <c r="AQ1034" s="17">
        <v>0.36218929683951401</v>
      </c>
      <c r="AR1034" s="17"/>
      <c r="AS1034" s="17">
        <v>0.43180167576078698</v>
      </c>
      <c r="AT1034" s="17">
        <v>0.21721220318415899</v>
      </c>
      <c r="AU1034" s="17">
        <v>0.23453480777831101</v>
      </c>
      <c r="AV1034" s="17">
        <v>0.415768345768949</v>
      </c>
      <c r="AW1034" s="17">
        <v>0.38800242862513401</v>
      </c>
      <c r="AX1034" s="17">
        <v>0.31542934792073402</v>
      </c>
      <c r="AY1034" s="17">
        <v>0.35967209183441101</v>
      </c>
      <c r="AZ1034" s="17">
        <v>0.38769299256509498</v>
      </c>
      <c r="BA1034" s="17">
        <v>0.23964574942089301</v>
      </c>
      <c r="BB1034" s="17">
        <v>0.27172578143774401</v>
      </c>
      <c r="BC1034" s="17">
        <v>0.18077657762253199</v>
      </c>
      <c r="BD1034" s="17">
        <v>0.20244651462744201</v>
      </c>
      <c r="BE1034" s="17">
        <v>0.32286978970892799</v>
      </c>
      <c r="BF1034" s="17">
        <v>0.17959677610142599</v>
      </c>
      <c r="BG1034" s="17">
        <v>9.4903332855115499E-2</v>
      </c>
    </row>
    <row r="1035" spans="2:59" x14ac:dyDescent="0.35">
      <c r="B1035" t="s">
        <v>329</v>
      </c>
      <c r="C1035" s="17">
        <v>8.5184485414326896E-2</v>
      </c>
      <c r="D1035" s="17">
        <v>6.8566667844439197E-2</v>
      </c>
      <c r="E1035" s="17">
        <v>0.10101630411066199</v>
      </c>
      <c r="F1035" s="17"/>
      <c r="G1035" s="17">
        <v>0.101238664865829</v>
      </c>
      <c r="H1035" s="17">
        <v>5.4958105876776603E-2</v>
      </c>
      <c r="I1035" s="17">
        <v>0.10207526113924</v>
      </c>
      <c r="J1035" s="17">
        <v>0.126995313956317</v>
      </c>
      <c r="K1035" s="17">
        <v>6.05885713285398E-2</v>
      </c>
      <c r="L1035" s="17">
        <v>7.1399234754245797E-2</v>
      </c>
      <c r="M1035" s="17"/>
      <c r="N1035" s="17">
        <v>8.3030203172105799E-2</v>
      </c>
      <c r="O1035" s="17">
        <v>8.3760099489378903E-2</v>
      </c>
      <c r="P1035" s="17">
        <v>7.2055061965719799E-2</v>
      </c>
      <c r="Q1035" s="17">
        <v>8.7469778365150103E-2</v>
      </c>
      <c r="R1035" s="17">
        <v>0.112253347000717</v>
      </c>
      <c r="S1035" s="17"/>
      <c r="T1035" s="17">
        <v>7.41217142876478E-2</v>
      </c>
      <c r="U1035" s="17">
        <v>8.7970464451118904E-2</v>
      </c>
      <c r="V1035" s="17"/>
      <c r="W1035" s="17">
        <v>7.50675194004784E-2</v>
      </c>
      <c r="X1035" s="17">
        <v>9.6656799533203705E-2</v>
      </c>
      <c r="Y1035" s="17"/>
      <c r="Z1035" s="17">
        <v>5.9875994832537999E-2</v>
      </c>
      <c r="AA1035" s="17">
        <v>7.9665777189805997E-2</v>
      </c>
      <c r="AB1035" s="17">
        <v>0.104095619664933</v>
      </c>
      <c r="AC1035" s="17"/>
      <c r="AD1035" s="17">
        <v>7.2779401095517102E-2</v>
      </c>
      <c r="AE1035" s="17">
        <v>0.108471637057321</v>
      </c>
      <c r="AF1035" s="17"/>
      <c r="AG1035" s="17">
        <v>7.6902067178600195E-2</v>
      </c>
      <c r="AH1035" s="17">
        <v>9.2718244613159098E-2</v>
      </c>
      <c r="AI1035" s="17">
        <v>8.2541455358406901E-2</v>
      </c>
      <c r="AJ1035" s="17"/>
      <c r="AK1035" s="17">
        <v>6.1197119597582401E-2</v>
      </c>
      <c r="AL1035" s="17">
        <v>7.5255038074459296E-2</v>
      </c>
      <c r="AM1035" s="17">
        <v>0.183380970051854</v>
      </c>
      <c r="AN1035" s="17"/>
      <c r="AO1035" s="17">
        <v>1.9494521999776498E-2</v>
      </c>
      <c r="AP1035" s="17">
        <v>7.8285257855204099E-2</v>
      </c>
      <c r="AQ1035" s="17">
        <v>0.109050171291748</v>
      </c>
      <c r="AR1035" s="17"/>
      <c r="AS1035" s="17">
        <v>0.15100132731118299</v>
      </c>
      <c r="AT1035" s="17">
        <v>9.6875592795548499E-2</v>
      </c>
      <c r="AU1035" s="17">
        <v>9.0670591381062607E-2</v>
      </c>
      <c r="AV1035" s="17">
        <v>5.0558691663593003E-2</v>
      </c>
      <c r="AW1035" s="17">
        <v>5.6598342950717299E-2</v>
      </c>
      <c r="AX1035" s="17">
        <v>9.5991110824474299E-2</v>
      </c>
      <c r="AY1035" s="17">
        <v>3.1419699866000399E-2</v>
      </c>
      <c r="AZ1035" s="17">
        <v>0.11350244069528</v>
      </c>
      <c r="BA1035" s="17">
        <v>0.11466765264239299</v>
      </c>
      <c r="BB1035" s="17">
        <v>9.1827026237521495E-2</v>
      </c>
      <c r="BC1035" s="17">
        <v>8.6821928815196903E-2</v>
      </c>
      <c r="BD1035" s="17">
        <v>8.3604696767972594E-2</v>
      </c>
      <c r="BE1035" s="17">
        <v>0</v>
      </c>
      <c r="BF1035" s="17">
        <v>3.6527915111302503E-2</v>
      </c>
      <c r="BG1035" s="17">
        <v>7.1601545864531005E-2</v>
      </c>
    </row>
    <row r="1036" spans="2:59" x14ac:dyDescent="0.35">
      <c r="B1036" t="s">
        <v>330</v>
      </c>
      <c r="C1036" s="17">
        <v>5.1166175675039199E-2</v>
      </c>
      <c r="D1036" s="17">
        <v>5.2659717401196598E-2</v>
      </c>
      <c r="E1036" s="17">
        <v>4.9985615513427797E-2</v>
      </c>
      <c r="F1036" s="17"/>
      <c r="G1036" s="17">
        <v>4.2958541901958698E-2</v>
      </c>
      <c r="H1036" s="17">
        <v>6.3322131180204494E-2</v>
      </c>
      <c r="I1036" s="17">
        <v>5.0530772018491397E-2</v>
      </c>
      <c r="J1036" s="17">
        <v>5.5069692019954299E-2</v>
      </c>
      <c r="K1036" s="17">
        <v>5.4907104507745899E-2</v>
      </c>
      <c r="L1036" s="17">
        <v>4.3485998127369002E-2</v>
      </c>
      <c r="M1036" s="17"/>
      <c r="N1036" s="17">
        <v>5.52745026587938E-2</v>
      </c>
      <c r="O1036" s="17">
        <v>4.58081406023036E-2</v>
      </c>
      <c r="P1036" s="17">
        <v>1.7642234463440799E-2</v>
      </c>
      <c r="Q1036" s="17">
        <v>6.1694207480792497E-2</v>
      </c>
      <c r="R1036" s="17">
        <v>8.9631961302804E-2</v>
      </c>
      <c r="S1036" s="17"/>
      <c r="T1036" s="17">
        <v>7.7595478049405503E-2</v>
      </c>
      <c r="U1036" s="17">
        <v>4.4510385590541102E-2</v>
      </c>
      <c r="V1036" s="17"/>
      <c r="W1036" s="17">
        <v>4.4451570393751201E-2</v>
      </c>
      <c r="X1036" s="17">
        <v>5.0043300279465498E-2</v>
      </c>
      <c r="Y1036" s="17"/>
      <c r="Z1036" s="17">
        <v>4.0076869283595502E-2</v>
      </c>
      <c r="AA1036" s="17">
        <v>5.2001425807930199E-2</v>
      </c>
      <c r="AB1036" s="17">
        <v>6.4112510314447493E-2</v>
      </c>
      <c r="AC1036" s="17"/>
      <c r="AD1036" s="17">
        <v>4.9615913870575498E-2</v>
      </c>
      <c r="AE1036" s="17">
        <v>5.4076368044481397E-2</v>
      </c>
      <c r="AF1036" s="17"/>
      <c r="AG1036" s="17">
        <v>5.3171286072161802E-2</v>
      </c>
      <c r="AH1036" s="17">
        <v>3.4026030862492902E-2</v>
      </c>
      <c r="AI1036" s="17">
        <v>6.8707127349134395E-2</v>
      </c>
      <c r="AJ1036" s="17"/>
      <c r="AK1036" s="17">
        <v>2.84742738159105E-2</v>
      </c>
      <c r="AL1036" s="17">
        <v>4.3568042798615703E-2</v>
      </c>
      <c r="AM1036" s="17">
        <v>0.126343942098991</v>
      </c>
      <c r="AN1036" s="17"/>
      <c r="AO1036" s="17">
        <v>5.4824465899917699E-2</v>
      </c>
      <c r="AP1036" s="17">
        <v>4.0005650021512601E-2</v>
      </c>
      <c r="AQ1036" s="17">
        <v>5.8924626698515198E-2</v>
      </c>
      <c r="AR1036" s="17"/>
      <c r="AS1036" s="17">
        <v>4.7334133027597897E-2</v>
      </c>
      <c r="AT1036" s="17">
        <v>6.2696533805552193E-2</v>
      </c>
      <c r="AU1036" s="17">
        <v>0.10026022565439</v>
      </c>
      <c r="AV1036" s="17">
        <v>2.29553981545958E-2</v>
      </c>
      <c r="AW1036" s="17">
        <v>4.5385455180469901E-2</v>
      </c>
      <c r="AX1036" s="17">
        <v>3.0280910907651198E-2</v>
      </c>
      <c r="AY1036" s="17">
        <v>4.3947948078568701E-2</v>
      </c>
      <c r="AZ1036" s="17">
        <v>4.6973134666678802E-2</v>
      </c>
      <c r="BA1036" s="17">
        <v>1.69211962549311E-2</v>
      </c>
      <c r="BB1036" s="17">
        <v>6.8660726508425807E-2</v>
      </c>
      <c r="BC1036" s="17">
        <v>5.6989540010510299E-2</v>
      </c>
      <c r="BD1036" s="17">
        <v>4.6130643084642799E-2</v>
      </c>
      <c r="BE1036" s="17">
        <v>3.6871986872233101E-2</v>
      </c>
      <c r="BF1036" s="17">
        <v>4.41692598532476E-2</v>
      </c>
      <c r="BG1036" s="17">
        <v>0.14183546783293599</v>
      </c>
    </row>
    <row r="1037" spans="2:59" x14ac:dyDescent="0.35">
      <c r="B1037" t="s">
        <v>133</v>
      </c>
      <c r="C1037" s="17">
        <v>8.59546999827311E-2</v>
      </c>
      <c r="D1037" s="17">
        <v>5.3324863723447399E-2</v>
      </c>
      <c r="E1037" s="17">
        <v>0.11670621078363699</v>
      </c>
      <c r="F1037" s="17"/>
      <c r="G1037" s="17">
        <v>9.6750177024809994E-2</v>
      </c>
      <c r="H1037" s="17">
        <v>0.140659032835348</v>
      </c>
      <c r="I1037" s="17">
        <v>0.105695737493708</v>
      </c>
      <c r="J1037" s="17">
        <v>8.2602721434111098E-2</v>
      </c>
      <c r="K1037" s="17">
        <v>5.8229047399049903E-2</v>
      </c>
      <c r="L1037" s="17">
        <v>6.6826359297508894E-2</v>
      </c>
      <c r="M1037" s="17"/>
      <c r="N1037" s="17">
        <v>7.0997277401546294E-2</v>
      </c>
      <c r="O1037" s="17">
        <v>5.7213238579329202E-2</v>
      </c>
      <c r="P1037" s="17">
        <v>0.109381335743301</v>
      </c>
      <c r="Q1037" s="17">
        <v>9.1354256945635606E-2</v>
      </c>
      <c r="R1037" s="17">
        <v>0.120566709527135</v>
      </c>
      <c r="S1037" s="17"/>
      <c r="T1037" s="17">
        <v>6.7927923301661697E-2</v>
      </c>
      <c r="U1037" s="17">
        <v>9.0494450589455197E-2</v>
      </c>
      <c r="V1037" s="17"/>
      <c r="W1037" s="17">
        <v>6.4215468156214303E-2</v>
      </c>
      <c r="X1037" s="17">
        <v>9.8632461632555499E-2</v>
      </c>
      <c r="Y1037" s="17"/>
      <c r="Z1037" s="17">
        <v>7.3842150764677303E-2</v>
      </c>
      <c r="AA1037" s="17">
        <v>7.5830486013971701E-2</v>
      </c>
      <c r="AB1037" s="17">
        <v>5.0616653149346803E-2</v>
      </c>
      <c r="AC1037" s="17"/>
      <c r="AD1037" s="17">
        <v>5.5782262042811503E-2</v>
      </c>
      <c r="AE1037" s="17">
        <v>0.142595196708766</v>
      </c>
      <c r="AF1037" s="17"/>
      <c r="AG1037" s="17">
        <v>2.9539169979417201E-2</v>
      </c>
      <c r="AH1037" s="17">
        <v>0.100546525372605</v>
      </c>
      <c r="AI1037" s="17">
        <v>5.7677094478570001E-2</v>
      </c>
      <c r="AJ1037" s="17"/>
      <c r="AK1037" s="17">
        <v>7.7080910654325097E-2</v>
      </c>
      <c r="AL1037" s="17">
        <v>6.9104325073433504E-2</v>
      </c>
      <c r="AM1037" s="17">
        <v>6.1702516782042603E-2</v>
      </c>
      <c r="AN1037" s="17"/>
      <c r="AO1037" s="17">
        <v>7.5080025155864094E-2</v>
      </c>
      <c r="AP1037" s="17">
        <v>7.0868297314549203E-2</v>
      </c>
      <c r="AQ1037" s="17">
        <v>8.3984292850643696E-2</v>
      </c>
      <c r="AR1037" s="17"/>
      <c r="AS1037" s="17">
        <v>0.133365781599594</v>
      </c>
      <c r="AT1037" s="17">
        <v>0.16956168305681599</v>
      </c>
      <c r="AU1037" s="17">
        <v>0.114968523520932</v>
      </c>
      <c r="AV1037" s="17">
        <v>4.9978871684479002E-2</v>
      </c>
      <c r="AW1037" s="17">
        <v>0.12686898900695801</v>
      </c>
      <c r="AX1037" s="17">
        <v>7.9995675900387003E-2</v>
      </c>
      <c r="AY1037" s="17">
        <v>7.0304161828498704E-2</v>
      </c>
      <c r="AZ1037" s="17">
        <v>2.00798997550607E-2</v>
      </c>
      <c r="BA1037" s="17">
        <v>0</v>
      </c>
      <c r="BB1037" s="17">
        <v>5.6708948831404399E-2</v>
      </c>
      <c r="BC1037" s="17">
        <v>3.4568177040213803E-2</v>
      </c>
      <c r="BD1037" s="17">
        <v>5.9899818368977301E-2</v>
      </c>
      <c r="BE1037" s="17">
        <v>0.16946914389436299</v>
      </c>
      <c r="BF1037" s="17">
        <v>0</v>
      </c>
      <c r="BG1037" s="17">
        <v>5.2234488843420399E-2</v>
      </c>
    </row>
    <row r="1038" spans="2:59" x14ac:dyDescent="0.35">
      <c r="B1038" t="s">
        <v>331</v>
      </c>
      <c r="C1038" s="17">
        <v>0.46028921186766802</v>
      </c>
      <c r="D1038" s="17">
        <v>0.47949425867152201</v>
      </c>
      <c r="E1038" s="17">
        <v>0.44017459118341101</v>
      </c>
      <c r="F1038" s="17"/>
      <c r="G1038" s="17">
        <v>0.43669037586674397</v>
      </c>
      <c r="H1038" s="17">
        <v>0.40784511648449501</v>
      </c>
      <c r="I1038" s="17">
        <v>0.42315271605167498</v>
      </c>
      <c r="J1038" s="17">
        <v>0.35794440740517702</v>
      </c>
      <c r="K1038" s="17">
        <v>0.48912284255579702</v>
      </c>
      <c r="L1038" s="17">
        <v>0.56346335952480298</v>
      </c>
      <c r="M1038" s="17"/>
      <c r="N1038" s="17">
        <v>0.50157733942369098</v>
      </c>
      <c r="O1038" s="17">
        <v>0.49477024639884298</v>
      </c>
      <c r="P1038" s="17">
        <v>0.37903147815577498</v>
      </c>
      <c r="Q1038" s="17">
        <v>0.45341377962331397</v>
      </c>
      <c r="R1038" s="17">
        <v>0.45894163928110598</v>
      </c>
      <c r="S1038" s="17"/>
      <c r="T1038" s="17">
        <v>0.53448501986359498</v>
      </c>
      <c r="U1038" s="17">
        <v>0.44160420398605299</v>
      </c>
      <c r="V1038" s="17"/>
      <c r="W1038" s="17">
        <v>0.50231302224430197</v>
      </c>
      <c r="X1038" s="17">
        <v>0.44182232462417398</v>
      </c>
      <c r="Y1038" s="17"/>
      <c r="Z1038" s="17">
        <v>0.55483521376276901</v>
      </c>
      <c r="AA1038" s="17">
        <v>0.47319822398928202</v>
      </c>
      <c r="AB1038" s="17">
        <v>0.43159740253982698</v>
      </c>
      <c r="AC1038" s="17"/>
      <c r="AD1038" s="17">
        <v>0.50987592765645295</v>
      </c>
      <c r="AE1038" s="17">
        <v>0.36720372043730698</v>
      </c>
      <c r="AF1038" s="17"/>
      <c r="AG1038" s="17">
        <v>0.55905074213770201</v>
      </c>
      <c r="AH1038" s="17">
        <v>0.43519152149374701</v>
      </c>
      <c r="AI1038" s="17">
        <v>0.477102692944532</v>
      </c>
      <c r="AJ1038" s="17"/>
      <c r="AK1038" s="17">
        <v>0.57854436299166101</v>
      </c>
      <c r="AL1038" s="17">
        <v>0.48460858673766799</v>
      </c>
      <c r="AM1038" s="17">
        <v>0.22407218595258299</v>
      </c>
      <c r="AN1038" s="17"/>
      <c r="AO1038" s="17">
        <v>0.62004423103544104</v>
      </c>
      <c r="AP1038" s="17">
        <v>0.51039115794502699</v>
      </c>
      <c r="AQ1038" s="17">
        <v>0.38585161231957898</v>
      </c>
      <c r="AR1038" s="17"/>
      <c r="AS1038" s="17">
        <v>0.23649708230083799</v>
      </c>
      <c r="AT1038" s="17">
        <v>0.45365398715792399</v>
      </c>
      <c r="AU1038" s="17">
        <v>0.459565851665303</v>
      </c>
      <c r="AV1038" s="17">
        <v>0.46073869272838402</v>
      </c>
      <c r="AW1038" s="17">
        <v>0.38314478423672099</v>
      </c>
      <c r="AX1038" s="17">
        <v>0.47830295444675303</v>
      </c>
      <c r="AY1038" s="17">
        <v>0.494656098392522</v>
      </c>
      <c r="AZ1038" s="17">
        <v>0.43175153231788499</v>
      </c>
      <c r="BA1038" s="17">
        <v>0.62876540168178197</v>
      </c>
      <c r="BB1038" s="17">
        <v>0.511077516984904</v>
      </c>
      <c r="BC1038" s="17">
        <v>0.640843776511547</v>
      </c>
      <c r="BD1038" s="17">
        <v>0.60791832715096605</v>
      </c>
      <c r="BE1038" s="17">
        <v>0.47078907952447502</v>
      </c>
      <c r="BF1038" s="17">
        <v>0.73970604893402403</v>
      </c>
      <c r="BG1038" s="17">
        <v>0.63942516460399701</v>
      </c>
    </row>
    <row r="1039" spans="2:59" x14ac:dyDescent="0.35">
      <c r="B1039" t="s">
        <v>332</v>
      </c>
      <c r="C1039" s="17">
        <v>0.136350661089366</v>
      </c>
      <c r="D1039" s="17">
        <v>0.121226385245636</v>
      </c>
      <c r="E1039" s="17">
        <v>0.15100191962408899</v>
      </c>
      <c r="F1039" s="17"/>
      <c r="G1039" s="17">
        <v>0.14419720676778799</v>
      </c>
      <c r="H1039" s="17">
        <v>0.118280237056981</v>
      </c>
      <c r="I1039" s="17">
        <v>0.152606033157731</v>
      </c>
      <c r="J1039" s="17">
        <v>0.18206500597627101</v>
      </c>
      <c r="K1039" s="17">
        <v>0.115495675836286</v>
      </c>
      <c r="L1039" s="17">
        <v>0.11488523288161499</v>
      </c>
      <c r="M1039" s="17"/>
      <c r="N1039" s="17">
        <v>0.13830470583089999</v>
      </c>
      <c r="O1039" s="17">
        <v>0.129568240091683</v>
      </c>
      <c r="P1039" s="17">
        <v>8.9697296429160606E-2</v>
      </c>
      <c r="Q1039" s="17">
        <v>0.14916398584594301</v>
      </c>
      <c r="R1039" s="17">
        <v>0.201885308303521</v>
      </c>
      <c r="S1039" s="17"/>
      <c r="T1039" s="17">
        <v>0.151717192337053</v>
      </c>
      <c r="U1039" s="17">
        <v>0.13248085004165999</v>
      </c>
      <c r="V1039" s="17"/>
      <c r="W1039" s="17">
        <v>0.11951908979423</v>
      </c>
      <c r="X1039" s="17">
        <v>0.14670009981266899</v>
      </c>
      <c r="Y1039" s="17"/>
      <c r="Z1039" s="17">
        <v>9.9952864116133494E-2</v>
      </c>
      <c r="AA1039" s="17">
        <v>0.13166720299773599</v>
      </c>
      <c r="AB1039" s="17">
        <v>0.16820812997938001</v>
      </c>
      <c r="AC1039" s="17"/>
      <c r="AD1039" s="17">
        <v>0.122395314966093</v>
      </c>
      <c r="AE1039" s="17">
        <v>0.16254800510180201</v>
      </c>
      <c r="AF1039" s="17"/>
      <c r="AG1039" s="17">
        <v>0.130073353250762</v>
      </c>
      <c r="AH1039" s="17">
        <v>0.12674427547565201</v>
      </c>
      <c r="AI1039" s="17">
        <v>0.15124858270754099</v>
      </c>
      <c r="AJ1039" s="17"/>
      <c r="AK1039" s="17">
        <v>8.9671393413492798E-2</v>
      </c>
      <c r="AL1039" s="17">
        <v>0.118823080873075</v>
      </c>
      <c r="AM1039" s="17">
        <v>0.30972491215084502</v>
      </c>
      <c r="AN1039" s="17"/>
      <c r="AO1039" s="17">
        <v>7.4318987899694197E-2</v>
      </c>
      <c r="AP1039" s="17">
        <v>0.11829090787671701</v>
      </c>
      <c r="AQ1039" s="17">
        <v>0.16797479799026299</v>
      </c>
      <c r="AR1039" s="17"/>
      <c r="AS1039" s="17">
        <v>0.19833546033878099</v>
      </c>
      <c r="AT1039" s="17">
        <v>0.15957212660110101</v>
      </c>
      <c r="AU1039" s="17">
        <v>0.190930817035453</v>
      </c>
      <c r="AV1039" s="17">
        <v>7.3514089818188799E-2</v>
      </c>
      <c r="AW1039" s="17">
        <v>0.10198379813118701</v>
      </c>
      <c r="AX1039" s="17">
        <v>0.12627202173212601</v>
      </c>
      <c r="AY1039" s="17">
        <v>7.5367647944569099E-2</v>
      </c>
      <c r="AZ1039" s="17">
        <v>0.160475575361959</v>
      </c>
      <c r="BA1039" s="17">
        <v>0.131588848897324</v>
      </c>
      <c r="BB1039" s="17">
        <v>0.16048775274594701</v>
      </c>
      <c r="BC1039" s="17">
        <v>0.143811468825707</v>
      </c>
      <c r="BD1039" s="17">
        <v>0.12973533985261501</v>
      </c>
      <c r="BE1039" s="17">
        <v>3.6871986872233101E-2</v>
      </c>
      <c r="BF1039" s="17">
        <v>8.0697174964550103E-2</v>
      </c>
      <c r="BG1039" s="17">
        <v>0.21343701369746701</v>
      </c>
    </row>
    <row r="1040" spans="2:59" x14ac:dyDescent="0.35">
      <c r="B1040" t="s">
        <v>120</v>
      </c>
      <c r="C1040" s="17">
        <v>0.32393855077830203</v>
      </c>
      <c r="D1040" s="17">
        <v>0.35826787342588601</v>
      </c>
      <c r="E1040" s="17">
        <v>0.28917267155932103</v>
      </c>
      <c r="F1040" s="17"/>
      <c r="G1040" s="17">
        <v>0.29249316909895601</v>
      </c>
      <c r="H1040" s="17">
        <v>0.28956487942751402</v>
      </c>
      <c r="I1040" s="17">
        <v>0.27054668289394401</v>
      </c>
      <c r="J1040" s="17">
        <v>0.17587940142890601</v>
      </c>
      <c r="K1040" s="17">
        <v>0.37362716671951202</v>
      </c>
      <c r="L1040" s="17">
        <v>0.44857812664318802</v>
      </c>
      <c r="M1040" s="17"/>
      <c r="N1040" s="17">
        <v>0.36327263359279099</v>
      </c>
      <c r="O1040" s="17">
        <v>0.36520200630716099</v>
      </c>
      <c r="P1040" s="17">
        <v>0.28933418172661401</v>
      </c>
      <c r="Q1040" s="17">
        <v>0.30424979377737099</v>
      </c>
      <c r="R1040" s="17">
        <v>0.25705633097758501</v>
      </c>
      <c r="S1040" s="17"/>
      <c r="T1040" s="17">
        <v>0.38276782752654098</v>
      </c>
      <c r="U1040" s="17">
        <v>0.309123353944393</v>
      </c>
      <c r="V1040" s="17"/>
      <c r="W1040" s="17">
        <v>0.38279393245007198</v>
      </c>
      <c r="X1040" s="17">
        <v>0.29512222481150502</v>
      </c>
      <c r="Y1040" s="17"/>
      <c r="Z1040" s="17">
        <v>0.45488234964663499</v>
      </c>
      <c r="AA1040" s="17">
        <v>0.34153102099154597</v>
      </c>
      <c r="AB1040" s="17">
        <v>0.26338927256044697</v>
      </c>
      <c r="AC1040" s="17"/>
      <c r="AD1040" s="17">
        <v>0.38748061269035999</v>
      </c>
      <c r="AE1040" s="17">
        <v>0.204655715335505</v>
      </c>
      <c r="AF1040" s="17"/>
      <c r="AG1040" s="17">
        <v>0.42897738888693998</v>
      </c>
      <c r="AH1040" s="17">
        <v>0.30844724601809498</v>
      </c>
      <c r="AI1040" s="17">
        <v>0.32585411023699101</v>
      </c>
      <c r="AJ1040" s="17"/>
      <c r="AK1040" s="17">
        <v>0.488872969578168</v>
      </c>
      <c r="AL1040" s="17">
        <v>0.36578550586459302</v>
      </c>
      <c r="AM1040" s="17">
        <v>-8.5652726198261794E-2</v>
      </c>
      <c r="AN1040" s="17"/>
      <c r="AO1040" s="17">
        <v>0.545725243135747</v>
      </c>
      <c r="AP1040" s="17">
        <v>0.39210025006831101</v>
      </c>
      <c r="AQ1040" s="17">
        <v>0.21787681432931599</v>
      </c>
      <c r="AR1040" s="17"/>
      <c r="AS1040" s="17">
        <v>3.8161621962057898E-2</v>
      </c>
      <c r="AT1040" s="17">
        <v>0.294081860556824</v>
      </c>
      <c r="AU1040" s="17">
        <v>0.26863503462985</v>
      </c>
      <c r="AV1040" s="17">
        <v>0.387224602910195</v>
      </c>
      <c r="AW1040" s="17">
        <v>0.28116098610553403</v>
      </c>
      <c r="AX1040" s="17">
        <v>0.35203093271462799</v>
      </c>
      <c r="AY1040" s="17">
        <v>0.41928845044795299</v>
      </c>
      <c r="AZ1040" s="17">
        <v>0.27127595695592699</v>
      </c>
      <c r="BA1040" s="17">
        <v>0.49717655278445799</v>
      </c>
      <c r="BB1040" s="17">
        <v>0.35058976423895699</v>
      </c>
      <c r="BC1040" s="17">
        <v>0.49703230768584</v>
      </c>
      <c r="BD1040" s="17">
        <v>0.47818298729835002</v>
      </c>
      <c r="BE1040" s="17">
        <v>0.43391709265224199</v>
      </c>
      <c r="BF1040" s="17">
        <v>0.65900887396947405</v>
      </c>
      <c r="BG1040" s="17">
        <v>0.42598815090653003</v>
      </c>
    </row>
    <row r="1041" spans="2:59" x14ac:dyDescent="0.35">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row>
    <row r="1042" spans="2:59" x14ac:dyDescent="0.35">
      <c r="B1042" s="6" t="s">
        <v>431</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row>
    <row r="1043" spans="2:59" x14ac:dyDescent="0.35">
      <c r="B1043" s="24" t="s">
        <v>86</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row>
    <row r="1044" spans="2:59" x14ac:dyDescent="0.35">
      <c r="B1044" t="s">
        <v>326</v>
      </c>
      <c r="C1044" s="17">
        <v>0.14165625540652799</v>
      </c>
      <c r="D1044" s="17">
        <v>0.14531098102901099</v>
      </c>
      <c r="E1044" s="17">
        <v>0.13883518014056101</v>
      </c>
      <c r="F1044" s="17"/>
      <c r="G1044" s="17">
        <v>0.10424187229510599</v>
      </c>
      <c r="H1044" s="17">
        <v>0.13387432444432701</v>
      </c>
      <c r="I1044" s="17">
        <v>0.108222143385843</v>
      </c>
      <c r="J1044" s="17">
        <v>0.109829939771248</v>
      </c>
      <c r="K1044" s="17">
        <v>0.177653122910264</v>
      </c>
      <c r="L1044" s="17">
        <v>0.17398644652518599</v>
      </c>
      <c r="M1044" s="17"/>
      <c r="N1044" s="17">
        <v>0.14328793663993</v>
      </c>
      <c r="O1044" s="17">
        <v>0.14562298752358499</v>
      </c>
      <c r="P1044" s="17">
        <v>0.15526587720446</v>
      </c>
      <c r="Q1044" s="17">
        <v>0.11974938823322299</v>
      </c>
      <c r="R1044" s="17">
        <v>0.151992643830686</v>
      </c>
      <c r="S1044" s="17"/>
      <c r="T1044" s="17">
        <v>0.17604976423625801</v>
      </c>
      <c r="U1044" s="17">
        <v>0.13299480941762301</v>
      </c>
      <c r="V1044" s="17"/>
      <c r="W1044" s="17">
        <v>0.16116465557563001</v>
      </c>
      <c r="X1044" s="17">
        <v>0.135270072566679</v>
      </c>
      <c r="Y1044" s="17"/>
      <c r="Z1044" s="17">
        <v>0.184819055889926</v>
      </c>
      <c r="AA1044" s="17">
        <v>0.15220559740973</v>
      </c>
      <c r="AB1044" s="17">
        <v>9.4997045206903094E-2</v>
      </c>
      <c r="AC1044" s="17"/>
      <c r="AD1044" s="17">
        <v>0.17166654330801601</v>
      </c>
      <c r="AE1044" s="17">
        <v>8.5320151011640394E-2</v>
      </c>
      <c r="AF1044" s="17"/>
      <c r="AG1044" s="17">
        <v>0.18980205434639399</v>
      </c>
      <c r="AH1044" s="17">
        <v>0.102391580654125</v>
      </c>
      <c r="AI1044" s="17">
        <v>0.16329110777658601</v>
      </c>
      <c r="AJ1044" s="17"/>
      <c r="AK1044" s="17">
        <v>0.20949514647380499</v>
      </c>
      <c r="AL1044" s="17">
        <v>0.13722498446542</v>
      </c>
      <c r="AM1044" s="17">
        <v>5.7749634232946899E-2</v>
      </c>
      <c r="AN1044" s="17"/>
      <c r="AO1044" s="17">
        <v>0.24196958885271</v>
      </c>
      <c r="AP1044" s="17">
        <v>0.14305289123434201</v>
      </c>
      <c r="AQ1044" s="17">
        <v>0.12653357990372999</v>
      </c>
      <c r="AR1044" s="17"/>
      <c r="AS1044" s="17">
        <v>0.12171587167051599</v>
      </c>
      <c r="AT1044" s="17">
        <v>0.13982055003954999</v>
      </c>
      <c r="AU1044" s="17">
        <v>7.8941051157161699E-2</v>
      </c>
      <c r="AV1044" s="17">
        <v>0.15348752046351</v>
      </c>
      <c r="AW1044" s="17">
        <v>0.143835138436366</v>
      </c>
      <c r="AX1044" s="17">
        <v>0.11353324740234901</v>
      </c>
      <c r="AY1044" s="17">
        <v>8.8818778354129505E-2</v>
      </c>
      <c r="AZ1044" s="17">
        <v>0.16695458139125199</v>
      </c>
      <c r="BA1044" s="17">
        <v>0.104113710877052</v>
      </c>
      <c r="BB1044" s="17">
        <v>0.106608478489638</v>
      </c>
      <c r="BC1044" s="17">
        <v>0.26031069219047098</v>
      </c>
      <c r="BD1044" s="17">
        <v>9.1310565711100605E-2</v>
      </c>
      <c r="BE1044" s="17">
        <v>0.28438237823424001</v>
      </c>
      <c r="BF1044" s="17">
        <v>0.31691394436234699</v>
      </c>
      <c r="BG1044" s="17">
        <v>0.28763613198938798</v>
      </c>
    </row>
    <row r="1045" spans="2:59" x14ac:dyDescent="0.35">
      <c r="B1045" t="s">
        <v>327</v>
      </c>
      <c r="C1045" s="17">
        <v>0.34316447735403499</v>
      </c>
      <c r="D1045" s="17">
        <v>0.36304106872480502</v>
      </c>
      <c r="E1045" s="17">
        <v>0.32194172005134702</v>
      </c>
      <c r="F1045" s="17"/>
      <c r="G1045" s="17">
        <v>0.344318963142553</v>
      </c>
      <c r="H1045" s="17">
        <v>0.298114748887434</v>
      </c>
      <c r="I1045" s="17">
        <v>0.28620619440530198</v>
      </c>
      <c r="J1045" s="17">
        <v>0.28664859935679698</v>
      </c>
      <c r="K1045" s="17">
        <v>0.39596459074200302</v>
      </c>
      <c r="L1045" s="17">
        <v>0.40006699217339198</v>
      </c>
      <c r="M1045" s="17"/>
      <c r="N1045" s="17">
        <v>0.36612697732055599</v>
      </c>
      <c r="O1045" s="17">
        <v>0.36495832517245103</v>
      </c>
      <c r="P1045" s="17">
        <v>0.25058890119958899</v>
      </c>
      <c r="Q1045" s="17">
        <v>0.37218572902913799</v>
      </c>
      <c r="R1045" s="17">
        <v>0.35473976991672401</v>
      </c>
      <c r="S1045" s="17"/>
      <c r="T1045" s="17">
        <v>0.36867972554657302</v>
      </c>
      <c r="U1045" s="17">
        <v>0.33673887695346899</v>
      </c>
      <c r="V1045" s="17"/>
      <c r="W1045" s="17">
        <v>0.35589173930158002</v>
      </c>
      <c r="X1045" s="17">
        <v>0.32915646157318801</v>
      </c>
      <c r="Y1045" s="17"/>
      <c r="Z1045" s="17">
        <v>0.38298649299485299</v>
      </c>
      <c r="AA1045" s="17">
        <v>0.38201500293002899</v>
      </c>
      <c r="AB1045" s="17">
        <v>0.35222658196450501</v>
      </c>
      <c r="AC1045" s="17"/>
      <c r="AD1045" s="17">
        <v>0.36252671854211799</v>
      </c>
      <c r="AE1045" s="17">
        <v>0.306817167242532</v>
      </c>
      <c r="AF1045" s="17"/>
      <c r="AG1045" s="17">
        <v>0.39763836290163102</v>
      </c>
      <c r="AH1045" s="17">
        <v>0.36981749712242601</v>
      </c>
      <c r="AI1045" s="17">
        <v>0.33326086365864599</v>
      </c>
      <c r="AJ1045" s="17"/>
      <c r="AK1045" s="17">
        <v>0.37385767335741099</v>
      </c>
      <c r="AL1045" s="17">
        <v>0.38394404054092801</v>
      </c>
      <c r="AM1045" s="17">
        <v>0.19379561254990599</v>
      </c>
      <c r="AN1045" s="17"/>
      <c r="AO1045" s="17">
        <v>0.42361751663512798</v>
      </c>
      <c r="AP1045" s="17">
        <v>0.38131667792825902</v>
      </c>
      <c r="AQ1045" s="17">
        <v>0.29676249551879902</v>
      </c>
      <c r="AR1045" s="17"/>
      <c r="AS1045" s="17">
        <v>0.20126619576405899</v>
      </c>
      <c r="AT1045" s="17">
        <v>0.32151027785129299</v>
      </c>
      <c r="AU1045" s="17">
        <v>0.24434973921624001</v>
      </c>
      <c r="AV1045" s="17">
        <v>0.29988419444044001</v>
      </c>
      <c r="AW1045" s="17">
        <v>0.39609601608675798</v>
      </c>
      <c r="AX1045" s="17">
        <v>0.37398113738855299</v>
      </c>
      <c r="AY1045" s="17">
        <v>0.41273247579876798</v>
      </c>
      <c r="AZ1045" s="17">
        <v>0.377178930391117</v>
      </c>
      <c r="BA1045" s="17">
        <v>0.42124942033306501</v>
      </c>
      <c r="BB1045" s="17">
        <v>0.38410735261097101</v>
      </c>
      <c r="BC1045" s="17">
        <v>0.36803537104106199</v>
      </c>
      <c r="BD1045" s="17">
        <v>0.57375869395981005</v>
      </c>
      <c r="BE1045" s="17">
        <v>0.222428273906248</v>
      </c>
      <c r="BF1045" s="17">
        <v>0.42279210457167699</v>
      </c>
      <c r="BG1045" s="17">
        <v>0.37749276458500902</v>
      </c>
    </row>
    <row r="1046" spans="2:59" x14ac:dyDescent="0.35">
      <c r="B1046" t="s">
        <v>328</v>
      </c>
      <c r="C1046" s="17">
        <v>0.289453129689827</v>
      </c>
      <c r="D1046" s="17">
        <v>0.30692669581777599</v>
      </c>
      <c r="E1046" s="17">
        <v>0.27436756448126898</v>
      </c>
      <c r="F1046" s="17"/>
      <c r="G1046" s="17">
        <v>0.295635385673226</v>
      </c>
      <c r="H1046" s="17">
        <v>0.31255933988719797</v>
      </c>
      <c r="I1046" s="17">
        <v>0.36075114926991098</v>
      </c>
      <c r="J1046" s="17">
        <v>0.321201097579845</v>
      </c>
      <c r="K1046" s="17">
        <v>0.226196765895468</v>
      </c>
      <c r="L1046" s="17">
        <v>0.255978902004659</v>
      </c>
      <c r="M1046" s="17"/>
      <c r="N1046" s="17">
        <v>0.27568938839417001</v>
      </c>
      <c r="O1046" s="17">
        <v>0.26413819976605502</v>
      </c>
      <c r="P1046" s="17">
        <v>0.38182901319797502</v>
      </c>
      <c r="Q1046" s="17">
        <v>0.27809119988199599</v>
      </c>
      <c r="R1046" s="17">
        <v>0.22438255124901099</v>
      </c>
      <c r="S1046" s="17"/>
      <c r="T1046" s="17">
        <v>0.25239471509699601</v>
      </c>
      <c r="U1046" s="17">
        <v>0.29878568886601697</v>
      </c>
      <c r="V1046" s="17"/>
      <c r="W1046" s="17">
        <v>0.28091674450034498</v>
      </c>
      <c r="X1046" s="17">
        <v>0.29699783200277402</v>
      </c>
      <c r="Y1046" s="17"/>
      <c r="Z1046" s="17">
        <v>0.247641872364774</v>
      </c>
      <c r="AA1046" s="17">
        <v>0.33147625999727198</v>
      </c>
      <c r="AB1046" s="17">
        <v>0.29561223556638599</v>
      </c>
      <c r="AC1046" s="17"/>
      <c r="AD1046" s="17">
        <v>0.28020837664580001</v>
      </c>
      <c r="AE1046" s="17">
        <v>0.30680762406531897</v>
      </c>
      <c r="AF1046" s="17"/>
      <c r="AG1046" s="17">
        <v>0.23129707089194601</v>
      </c>
      <c r="AH1046" s="17">
        <v>0.31321335408788797</v>
      </c>
      <c r="AI1046" s="17">
        <v>0.28939974739649799</v>
      </c>
      <c r="AJ1046" s="17"/>
      <c r="AK1046" s="17">
        <v>0.24914701684533699</v>
      </c>
      <c r="AL1046" s="17">
        <v>0.28328489514689198</v>
      </c>
      <c r="AM1046" s="17">
        <v>0.39234640250570202</v>
      </c>
      <c r="AN1046" s="17"/>
      <c r="AO1046" s="17">
        <v>0.19439577007157699</v>
      </c>
      <c r="AP1046" s="17">
        <v>0.284958011847606</v>
      </c>
      <c r="AQ1046" s="17">
        <v>0.320432848426489</v>
      </c>
      <c r="AR1046" s="17"/>
      <c r="AS1046" s="17">
        <v>0.37396705139775199</v>
      </c>
      <c r="AT1046" s="17">
        <v>0.22293776095972201</v>
      </c>
      <c r="AU1046" s="17">
        <v>0.299739027344255</v>
      </c>
      <c r="AV1046" s="17">
        <v>0.30775610652438101</v>
      </c>
      <c r="AW1046" s="17">
        <v>0.27391857501954198</v>
      </c>
      <c r="AX1046" s="17">
        <v>0.27992367521789202</v>
      </c>
      <c r="AY1046" s="17">
        <v>0.251512814242289</v>
      </c>
      <c r="AZ1046" s="17">
        <v>0.31180927160108601</v>
      </c>
      <c r="BA1046" s="17">
        <v>0.36820450657019599</v>
      </c>
      <c r="BB1046" s="17">
        <v>0.391353312575002</v>
      </c>
      <c r="BC1046" s="17">
        <v>0.20054169391644699</v>
      </c>
      <c r="BD1046" s="17">
        <v>0.15541863409603099</v>
      </c>
      <c r="BE1046" s="17">
        <v>0.30012095641505299</v>
      </c>
      <c r="BF1046" s="17">
        <v>0.109898583221526</v>
      </c>
      <c r="BG1046" s="17">
        <v>0.20409560467864499</v>
      </c>
    </row>
    <row r="1047" spans="2:59" x14ac:dyDescent="0.35">
      <c r="B1047" t="s">
        <v>329</v>
      </c>
      <c r="C1047" s="17">
        <v>8.9976864885455393E-2</v>
      </c>
      <c r="D1047" s="17">
        <v>7.8055846844674606E-2</v>
      </c>
      <c r="E1047" s="17">
        <v>0.10145297051853699</v>
      </c>
      <c r="F1047" s="17"/>
      <c r="G1047" s="17">
        <v>0.102503296722998</v>
      </c>
      <c r="H1047" s="17">
        <v>6.0235873690019898E-2</v>
      </c>
      <c r="I1047" s="17">
        <v>8.6115641122404094E-2</v>
      </c>
      <c r="J1047" s="17">
        <v>0.11419382143557</v>
      </c>
      <c r="K1047" s="17">
        <v>8.4816658579284193E-2</v>
      </c>
      <c r="L1047" s="17">
        <v>8.8299468200496806E-2</v>
      </c>
      <c r="M1047" s="17"/>
      <c r="N1047" s="17">
        <v>9.1251858550329107E-2</v>
      </c>
      <c r="O1047" s="17">
        <v>8.9328241479229104E-2</v>
      </c>
      <c r="P1047" s="17">
        <v>6.6390448633115398E-2</v>
      </c>
      <c r="Q1047" s="17">
        <v>9.6910904110730695E-2</v>
      </c>
      <c r="R1047" s="17">
        <v>0.11641867095123599</v>
      </c>
      <c r="S1047" s="17"/>
      <c r="T1047" s="17">
        <v>7.7432731854377407E-2</v>
      </c>
      <c r="U1047" s="17">
        <v>9.3135900832157198E-2</v>
      </c>
      <c r="V1047" s="17"/>
      <c r="W1047" s="17">
        <v>8.6663879321534507E-2</v>
      </c>
      <c r="X1047" s="17">
        <v>9.8613237972383194E-2</v>
      </c>
      <c r="Y1047" s="17"/>
      <c r="Z1047" s="17">
        <v>7.5269015921194504E-2</v>
      </c>
      <c r="AA1047" s="17">
        <v>5.6056106091703799E-2</v>
      </c>
      <c r="AB1047" s="17">
        <v>0.12901928381188801</v>
      </c>
      <c r="AC1047" s="17"/>
      <c r="AD1047" s="17">
        <v>8.7052973846939802E-2</v>
      </c>
      <c r="AE1047" s="17">
        <v>9.5465670301978098E-2</v>
      </c>
      <c r="AF1047" s="17"/>
      <c r="AG1047" s="17">
        <v>9.3459987062585806E-2</v>
      </c>
      <c r="AH1047" s="17">
        <v>9.2732605838346499E-2</v>
      </c>
      <c r="AI1047" s="17">
        <v>8.7804883588162894E-2</v>
      </c>
      <c r="AJ1047" s="17"/>
      <c r="AK1047" s="17">
        <v>7.1273209159785897E-2</v>
      </c>
      <c r="AL1047" s="17">
        <v>8.7339525747966995E-2</v>
      </c>
      <c r="AM1047" s="17">
        <v>0.15631720709606101</v>
      </c>
      <c r="AN1047" s="17"/>
      <c r="AO1047" s="17">
        <v>2.9878716901966602E-2</v>
      </c>
      <c r="AP1047" s="17">
        <v>8.6553666485296402E-2</v>
      </c>
      <c r="AQ1047" s="17">
        <v>0.107148141439132</v>
      </c>
      <c r="AR1047" s="17"/>
      <c r="AS1047" s="17">
        <v>6.1304541462833297E-2</v>
      </c>
      <c r="AT1047" s="17">
        <v>5.75951224146483E-2</v>
      </c>
      <c r="AU1047" s="17">
        <v>0.12632440269464201</v>
      </c>
      <c r="AV1047" s="17">
        <v>0.11650604443895</v>
      </c>
      <c r="AW1047" s="17">
        <v>9.4779327801455607E-2</v>
      </c>
      <c r="AX1047" s="17">
        <v>7.5494032223828805E-2</v>
      </c>
      <c r="AY1047" s="17">
        <v>0.136794680901097</v>
      </c>
      <c r="AZ1047" s="17">
        <v>7.7004182194805898E-2</v>
      </c>
      <c r="BA1047" s="17">
        <v>3.7109205964787999E-2</v>
      </c>
      <c r="BB1047" s="17">
        <v>0.117930856324389</v>
      </c>
      <c r="BC1047" s="17">
        <v>0.106064811323233</v>
      </c>
      <c r="BD1047" s="17">
        <v>9.3698333369481995E-2</v>
      </c>
      <c r="BE1047" s="17">
        <v>0</v>
      </c>
      <c r="BF1047" s="17">
        <v>0.106226107991202</v>
      </c>
      <c r="BG1047" s="17">
        <v>3.4331672688072003E-2</v>
      </c>
    </row>
    <row r="1048" spans="2:59" x14ac:dyDescent="0.35">
      <c r="B1048" t="s">
        <v>330</v>
      </c>
      <c r="C1048" s="17">
        <v>3.8714814081384698E-2</v>
      </c>
      <c r="D1048" s="17">
        <v>3.9473403774412101E-2</v>
      </c>
      <c r="E1048" s="17">
        <v>3.8167624638984703E-2</v>
      </c>
      <c r="F1048" s="17"/>
      <c r="G1048" s="17">
        <v>4.83580407620295E-2</v>
      </c>
      <c r="H1048" s="17">
        <v>5.8996938878545201E-2</v>
      </c>
      <c r="I1048" s="17">
        <v>4.21978953508838E-2</v>
      </c>
      <c r="J1048" s="17">
        <v>2.9701998213993001E-2</v>
      </c>
      <c r="K1048" s="17">
        <v>3.4090620624103202E-2</v>
      </c>
      <c r="L1048" s="17">
        <v>3.38532250313342E-2</v>
      </c>
      <c r="M1048" s="17"/>
      <c r="N1048" s="17">
        <v>4.4609370682863803E-2</v>
      </c>
      <c r="O1048" s="17">
        <v>3.6147243292052003E-2</v>
      </c>
      <c r="P1048" s="17">
        <v>2.56515562907727E-2</v>
      </c>
      <c r="Q1048" s="17">
        <v>4.1407619020583597E-2</v>
      </c>
      <c r="R1048" s="17">
        <v>4.69156990184307E-2</v>
      </c>
      <c r="S1048" s="17"/>
      <c r="T1048" s="17">
        <v>6.2356568132956598E-2</v>
      </c>
      <c r="U1048" s="17">
        <v>3.2761022718763903E-2</v>
      </c>
      <c r="V1048" s="17"/>
      <c r="W1048" s="17">
        <v>3.7630395761445001E-2</v>
      </c>
      <c r="X1048" s="17">
        <v>3.7884275681107499E-2</v>
      </c>
      <c r="Y1048" s="17"/>
      <c r="Z1048" s="17">
        <v>1.9799117351540999E-2</v>
      </c>
      <c r="AA1048" s="17">
        <v>4.7117294898500098E-2</v>
      </c>
      <c r="AB1048" s="17">
        <v>5.2518167181534799E-2</v>
      </c>
      <c r="AC1048" s="17"/>
      <c r="AD1048" s="17">
        <v>3.3865355223596502E-2</v>
      </c>
      <c r="AE1048" s="17">
        <v>4.7818346222358497E-2</v>
      </c>
      <c r="AF1048" s="17"/>
      <c r="AG1048" s="17">
        <v>5.1358929303880502E-2</v>
      </c>
      <c r="AH1048" s="17">
        <v>2.5145644809610099E-2</v>
      </c>
      <c r="AI1048" s="17">
        <v>4.90222998313804E-2</v>
      </c>
      <c r="AJ1048" s="17"/>
      <c r="AK1048" s="17">
        <v>1.8037312624871901E-2</v>
      </c>
      <c r="AL1048" s="17">
        <v>3.3234881568422601E-2</v>
      </c>
      <c r="AM1048" s="17">
        <v>0.10564046014594899</v>
      </c>
      <c r="AN1048" s="17"/>
      <c r="AO1048" s="17">
        <v>2.7837880749454799E-2</v>
      </c>
      <c r="AP1048" s="17">
        <v>2.4044748268002802E-2</v>
      </c>
      <c r="AQ1048" s="17">
        <v>5.5531763914210899E-2</v>
      </c>
      <c r="AR1048" s="17"/>
      <c r="AS1048" s="17">
        <v>5.4015243580946899E-2</v>
      </c>
      <c r="AT1048" s="17">
        <v>8.18174084333671E-2</v>
      </c>
      <c r="AU1048" s="17">
        <v>7.98099436819657E-2</v>
      </c>
      <c r="AV1048" s="17">
        <v>2.8995602293000501E-2</v>
      </c>
      <c r="AW1048" s="17">
        <v>2.82609173880441E-2</v>
      </c>
      <c r="AX1048" s="17">
        <v>4.1659336367999199E-2</v>
      </c>
      <c r="AY1048" s="17">
        <v>3.1779594513992301E-2</v>
      </c>
      <c r="AZ1048" s="17">
        <v>4.6973134666678802E-2</v>
      </c>
      <c r="BA1048" s="17">
        <v>3.02089478060516E-2</v>
      </c>
      <c r="BB1048" s="17">
        <v>0</v>
      </c>
      <c r="BC1048" s="17">
        <v>1.6919553204465899E-2</v>
      </c>
      <c r="BD1048" s="17">
        <v>3.5894598820066903E-2</v>
      </c>
      <c r="BE1048" s="17">
        <v>0.114194477529802</v>
      </c>
      <c r="BF1048" s="17">
        <v>0</v>
      </c>
      <c r="BG1048" s="17">
        <v>4.4209337215465598E-2</v>
      </c>
    </row>
    <row r="1049" spans="2:59" x14ac:dyDescent="0.35">
      <c r="B1049" t="s">
        <v>133</v>
      </c>
      <c r="C1049" s="17">
        <v>9.7034458582769406E-2</v>
      </c>
      <c r="D1049" s="17">
        <v>6.7192003809321901E-2</v>
      </c>
      <c r="E1049" s="17">
        <v>0.12523494016930201</v>
      </c>
      <c r="F1049" s="17"/>
      <c r="G1049" s="17">
        <v>0.104942441404087</v>
      </c>
      <c r="H1049" s="17">
        <v>0.136218774212476</v>
      </c>
      <c r="I1049" s="17">
        <v>0.116506976465657</v>
      </c>
      <c r="J1049" s="17">
        <v>0.138424543642547</v>
      </c>
      <c r="K1049" s="17">
        <v>8.1278241248877101E-2</v>
      </c>
      <c r="L1049" s="17">
        <v>4.7814966064932303E-2</v>
      </c>
      <c r="M1049" s="17"/>
      <c r="N1049" s="17">
        <v>7.9034468412151698E-2</v>
      </c>
      <c r="O1049" s="17">
        <v>9.9805002766627807E-2</v>
      </c>
      <c r="P1049" s="17">
        <v>0.120274203474088</v>
      </c>
      <c r="Q1049" s="17">
        <v>9.1655159724328902E-2</v>
      </c>
      <c r="R1049" s="17">
        <v>0.105550665033912</v>
      </c>
      <c r="S1049" s="17"/>
      <c r="T1049" s="17">
        <v>6.3086495132839093E-2</v>
      </c>
      <c r="U1049" s="17">
        <v>0.105583701211969</v>
      </c>
      <c r="V1049" s="17"/>
      <c r="W1049" s="17">
        <v>7.7732585539466201E-2</v>
      </c>
      <c r="X1049" s="17">
        <v>0.102078120203868</v>
      </c>
      <c r="Y1049" s="17"/>
      <c r="Z1049" s="17">
        <v>8.9484445477711005E-2</v>
      </c>
      <c r="AA1049" s="17">
        <v>3.1129738672765798E-2</v>
      </c>
      <c r="AB1049" s="17">
        <v>7.56266862687833E-2</v>
      </c>
      <c r="AC1049" s="17"/>
      <c r="AD1049" s="17">
        <v>6.4680032433529502E-2</v>
      </c>
      <c r="AE1049" s="17">
        <v>0.15777104115617099</v>
      </c>
      <c r="AF1049" s="17"/>
      <c r="AG1049" s="17">
        <v>3.6443595493562901E-2</v>
      </c>
      <c r="AH1049" s="17">
        <v>9.6699317487604394E-2</v>
      </c>
      <c r="AI1049" s="17">
        <v>7.7221097748726999E-2</v>
      </c>
      <c r="AJ1049" s="17"/>
      <c r="AK1049" s="17">
        <v>7.81896415387896E-2</v>
      </c>
      <c r="AL1049" s="17">
        <v>7.4971672530370195E-2</v>
      </c>
      <c r="AM1049" s="17">
        <v>9.4150683469435101E-2</v>
      </c>
      <c r="AN1049" s="17"/>
      <c r="AO1049" s="17">
        <v>8.2300526789162706E-2</v>
      </c>
      <c r="AP1049" s="17">
        <v>8.0074004236493801E-2</v>
      </c>
      <c r="AQ1049" s="17">
        <v>9.3591170797638706E-2</v>
      </c>
      <c r="AR1049" s="17"/>
      <c r="AS1049" s="17">
        <v>0.18773109612389299</v>
      </c>
      <c r="AT1049" s="17">
        <v>0.17631888030141801</v>
      </c>
      <c r="AU1049" s="17">
        <v>0.17083583590573601</v>
      </c>
      <c r="AV1049" s="17">
        <v>9.3370531839718801E-2</v>
      </c>
      <c r="AW1049" s="17">
        <v>6.3110025267833797E-2</v>
      </c>
      <c r="AX1049" s="17">
        <v>0.115408571399378</v>
      </c>
      <c r="AY1049" s="17">
        <v>7.8361656189724405E-2</v>
      </c>
      <c r="AZ1049" s="17">
        <v>2.00798997550607E-2</v>
      </c>
      <c r="BA1049" s="17">
        <v>3.9114208448847103E-2</v>
      </c>
      <c r="BB1049" s="17">
        <v>0</v>
      </c>
      <c r="BC1049" s="17">
        <v>4.8127878324320798E-2</v>
      </c>
      <c r="BD1049" s="17">
        <v>4.9919174043508603E-2</v>
      </c>
      <c r="BE1049" s="17">
        <v>7.8873913914655994E-2</v>
      </c>
      <c r="BF1049" s="17">
        <v>4.41692598532476E-2</v>
      </c>
      <c r="BG1049" s="17">
        <v>5.2234488843420399E-2</v>
      </c>
    </row>
    <row r="1050" spans="2:59" x14ac:dyDescent="0.35">
      <c r="B1050" t="s">
        <v>331</v>
      </c>
      <c r="C1050" s="17">
        <v>0.48482073276056298</v>
      </c>
      <c r="D1050" s="17">
        <v>0.50835204975381498</v>
      </c>
      <c r="E1050" s="17">
        <v>0.46077690019190798</v>
      </c>
      <c r="F1050" s="17"/>
      <c r="G1050" s="17">
        <v>0.44856083543765901</v>
      </c>
      <c r="H1050" s="17">
        <v>0.43198907333176101</v>
      </c>
      <c r="I1050" s="17">
        <v>0.394428337791145</v>
      </c>
      <c r="J1050" s="17">
        <v>0.39647853912804498</v>
      </c>
      <c r="K1050" s="17">
        <v>0.57361771365226699</v>
      </c>
      <c r="L1050" s="17">
        <v>0.57405343869857794</v>
      </c>
      <c r="M1050" s="17"/>
      <c r="N1050" s="17">
        <v>0.50941491396048599</v>
      </c>
      <c r="O1050" s="17">
        <v>0.51058131269603602</v>
      </c>
      <c r="P1050" s="17">
        <v>0.40585477840404899</v>
      </c>
      <c r="Q1050" s="17">
        <v>0.49193511726236</v>
      </c>
      <c r="R1050" s="17">
        <v>0.50673241374740996</v>
      </c>
      <c r="S1050" s="17"/>
      <c r="T1050" s="17">
        <v>0.54472948978283098</v>
      </c>
      <c r="U1050" s="17">
        <v>0.46973368637109297</v>
      </c>
      <c r="V1050" s="17"/>
      <c r="W1050" s="17">
        <v>0.51705639487721</v>
      </c>
      <c r="X1050" s="17">
        <v>0.46442653413986701</v>
      </c>
      <c r="Y1050" s="17"/>
      <c r="Z1050" s="17">
        <v>0.56780554888477996</v>
      </c>
      <c r="AA1050" s="17">
        <v>0.53422060033975904</v>
      </c>
      <c r="AB1050" s="17">
        <v>0.44722362717140801</v>
      </c>
      <c r="AC1050" s="17"/>
      <c r="AD1050" s="17">
        <v>0.53419326185013405</v>
      </c>
      <c r="AE1050" s="17">
        <v>0.39213731825417297</v>
      </c>
      <c r="AF1050" s="17"/>
      <c r="AG1050" s="17">
        <v>0.58744041724802498</v>
      </c>
      <c r="AH1050" s="17">
        <v>0.47220907777655202</v>
      </c>
      <c r="AI1050" s="17">
        <v>0.496551971435232</v>
      </c>
      <c r="AJ1050" s="17"/>
      <c r="AK1050" s="17">
        <v>0.58335281983121601</v>
      </c>
      <c r="AL1050" s="17">
        <v>0.52116902500634799</v>
      </c>
      <c r="AM1050" s="17">
        <v>0.251545246782853</v>
      </c>
      <c r="AN1050" s="17"/>
      <c r="AO1050" s="17">
        <v>0.66558710548783895</v>
      </c>
      <c r="AP1050" s="17">
        <v>0.52436956916260102</v>
      </c>
      <c r="AQ1050" s="17">
        <v>0.42329607542252901</v>
      </c>
      <c r="AR1050" s="17"/>
      <c r="AS1050" s="17">
        <v>0.32298206743457503</v>
      </c>
      <c r="AT1050" s="17">
        <v>0.46133082789084401</v>
      </c>
      <c r="AU1050" s="17">
        <v>0.32329079037340203</v>
      </c>
      <c r="AV1050" s="17">
        <v>0.45337171490395001</v>
      </c>
      <c r="AW1050" s="17">
        <v>0.53993115452312501</v>
      </c>
      <c r="AX1050" s="17">
        <v>0.48751438479090198</v>
      </c>
      <c r="AY1050" s="17">
        <v>0.50155125415289703</v>
      </c>
      <c r="AZ1050" s="17">
        <v>0.54413351178236902</v>
      </c>
      <c r="BA1050" s="17">
        <v>0.52536313121011702</v>
      </c>
      <c r="BB1050" s="17">
        <v>0.49071583110061001</v>
      </c>
      <c r="BC1050" s="17">
        <v>0.62834606323153297</v>
      </c>
      <c r="BD1050" s="17">
        <v>0.66506925967091102</v>
      </c>
      <c r="BE1050" s="17">
        <v>0.50681065214048804</v>
      </c>
      <c r="BF1050" s="17">
        <v>0.73970604893402403</v>
      </c>
      <c r="BG1050" s="17">
        <v>0.665128896574397</v>
      </c>
    </row>
    <row r="1051" spans="2:59" x14ac:dyDescent="0.35">
      <c r="B1051" t="s">
        <v>332</v>
      </c>
      <c r="C1051" s="17">
        <v>0.12869167896684</v>
      </c>
      <c r="D1051" s="17">
        <v>0.11752925061908701</v>
      </c>
      <c r="E1051" s="17">
        <v>0.13962059515752101</v>
      </c>
      <c r="F1051" s="17"/>
      <c r="G1051" s="17">
        <v>0.150861337485028</v>
      </c>
      <c r="H1051" s="17">
        <v>0.11923281256856499</v>
      </c>
      <c r="I1051" s="17">
        <v>0.128313536473288</v>
      </c>
      <c r="J1051" s="17">
        <v>0.14389581964956299</v>
      </c>
      <c r="K1051" s="17">
        <v>0.11890727920338701</v>
      </c>
      <c r="L1051" s="17">
        <v>0.12215269323183101</v>
      </c>
      <c r="M1051" s="17"/>
      <c r="N1051" s="17">
        <v>0.13586122923319299</v>
      </c>
      <c r="O1051" s="17">
        <v>0.12547548477128101</v>
      </c>
      <c r="P1051" s="17">
        <v>9.2042004923888102E-2</v>
      </c>
      <c r="Q1051" s="17">
        <v>0.13831852313131399</v>
      </c>
      <c r="R1051" s="17">
        <v>0.16333436996966599</v>
      </c>
      <c r="S1051" s="17"/>
      <c r="T1051" s="17">
        <v>0.139789299987334</v>
      </c>
      <c r="U1051" s="17">
        <v>0.125896923550921</v>
      </c>
      <c r="V1051" s="17"/>
      <c r="W1051" s="17">
        <v>0.12429427508297899</v>
      </c>
      <c r="X1051" s="17">
        <v>0.136497513653491</v>
      </c>
      <c r="Y1051" s="17"/>
      <c r="Z1051" s="17">
        <v>9.5068133272735597E-2</v>
      </c>
      <c r="AA1051" s="17">
        <v>0.103173400990204</v>
      </c>
      <c r="AB1051" s="17">
        <v>0.181537450993422</v>
      </c>
      <c r="AC1051" s="17"/>
      <c r="AD1051" s="17">
        <v>0.120918329070536</v>
      </c>
      <c r="AE1051" s="17">
        <v>0.143284016524337</v>
      </c>
      <c r="AF1051" s="17"/>
      <c r="AG1051" s="17">
        <v>0.14481891636646599</v>
      </c>
      <c r="AH1051" s="17">
        <v>0.117878250647957</v>
      </c>
      <c r="AI1051" s="17">
        <v>0.136827183419543</v>
      </c>
      <c r="AJ1051" s="17"/>
      <c r="AK1051" s="17">
        <v>8.9310521784657801E-2</v>
      </c>
      <c r="AL1051" s="17">
        <v>0.12057440731639001</v>
      </c>
      <c r="AM1051" s="17">
        <v>0.26195766724200997</v>
      </c>
      <c r="AN1051" s="17"/>
      <c r="AO1051" s="17">
        <v>5.7716597651421397E-2</v>
      </c>
      <c r="AP1051" s="17">
        <v>0.110598414753299</v>
      </c>
      <c r="AQ1051" s="17">
        <v>0.16267990535334301</v>
      </c>
      <c r="AR1051" s="17"/>
      <c r="AS1051" s="17">
        <v>0.11531978504378</v>
      </c>
      <c r="AT1051" s="17">
        <v>0.139412530848015</v>
      </c>
      <c r="AU1051" s="17">
        <v>0.20613434637660699</v>
      </c>
      <c r="AV1051" s="17">
        <v>0.14550164673195001</v>
      </c>
      <c r="AW1051" s="17">
        <v>0.12304024518950001</v>
      </c>
      <c r="AX1051" s="17">
        <v>0.117153368591828</v>
      </c>
      <c r="AY1051" s="17">
        <v>0.16857427541508899</v>
      </c>
      <c r="AZ1051" s="17">
        <v>0.123977316861485</v>
      </c>
      <c r="BA1051" s="17">
        <v>6.7318153770839606E-2</v>
      </c>
      <c r="BB1051" s="17">
        <v>0.117930856324389</v>
      </c>
      <c r="BC1051" s="17">
        <v>0.12298436452769899</v>
      </c>
      <c r="BD1051" s="17">
        <v>0.12959293218954901</v>
      </c>
      <c r="BE1051" s="17">
        <v>0.114194477529802</v>
      </c>
      <c r="BF1051" s="17">
        <v>0.106226107991202</v>
      </c>
      <c r="BG1051" s="17">
        <v>7.8541009903537601E-2</v>
      </c>
    </row>
    <row r="1052" spans="2:59" x14ac:dyDescent="0.35">
      <c r="B1052" t="s">
        <v>120</v>
      </c>
      <c r="C1052" s="17">
        <v>0.356129053793723</v>
      </c>
      <c r="D1052" s="17">
        <v>0.390822799134729</v>
      </c>
      <c r="E1052" s="17">
        <v>0.32115630503438702</v>
      </c>
      <c r="F1052" s="17"/>
      <c r="G1052" s="17">
        <v>0.29769949795263101</v>
      </c>
      <c r="H1052" s="17">
        <v>0.31275626076319601</v>
      </c>
      <c r="I1052" s="17">
        <v>0.26611480131785697</v>
      </c>
      <c r="J1052" s="17">
        <v>0.25258271947848099</v>
      </c>
      <c r="K1052" s="17">
        <v>0.45471043444887999</v>
      </c>
      <c r="L1052" s="17">
        <v>0.45190074546674702</v>
      </c>
      <c r="M1052" s="17"/>
      <c r="N1052" s="17">
        <v>0.373553684727293</v>
      </c>
      <c r="O1052" s="17">
        <v>0.38510582792475501</v>
      </c>
      <c r="P1052" s="17">
        <v>0.31381277348016101</v>
      </c>
      <c r="Q1052" s="17">
        <v>0.35361659413104601</v>
      </c>
      <c r="R1052" s="17">
        <v>0.34339804377774402</v>
      </c>
      <c r="S1052" s="17"/>
      <c r="T1052" s="17">
        <v>0.40494018979549701</v>
      </c>
      <c r="U1052" s="17">
        <v>0.343836762820172</v>
      </c>
      <c r="V1052" s="17"/>
      <c r="W1052" s="17">
        <v>0.39276211979422998</v>
      </c>
      <c r="X1052" s="17">
        <v>0.32792902048637701</v>
      </c>
      <c r="Y1052" s="17"/>
      <c r="Z1052" s="17">
        <v>0.47273741561204402</v>
      </c>
      <c r="AA1052" s="17">
        <v>0.43104719934955499</v>
      </c>
      <c r="AB1052" s="17">
        <v>0.26568617617798601</v>
      </c>
      <c r="AC1052" s="17"/>
      <c r="AD1052" s="17">
        <v>0.41327493277959798</v>
      </c>
      <c r="AE1052" s="17">
        <v>0.248853301729836</v>
      </c>
      <c r="AF1052" s="17"/>
      <c r="AG1052" s="17">
        <v>0.44262150088155899</v>
      </c>
      <c r="AH1052" s="17">
        <v>0.35433082712859498</v>
      </c>
      <c r="AI1052" s="17">
        <v>0.35972478801568902</v>
      </c>
      <c r="AJ1052" s="17"/>
      <c r="AK1052" s="17">
        <v>0.49404229804655803</v>
      </c>
      <c r="AL1052" s="17">
        <v>0.40059461768995802</v>
      </c>
      <c r="AM1052" s="17">
        <v>-1.0412420459156999E-2</v>
      </c>
      <c r="AN1052" s="17"/>
      <c r="AO1052" s="17">
        <v>0.60787050783641705</v>
      </c>
      <c r="AP1052" s="17">
        <v>0.41377115440930201</v>
      </c>
      <c r="AQ1052" s="17">
        <v>0.26061617006918603</v>
      </c>
      <c r="AR1052" s="17"/>
      <c r="AS1052" s="17">
        <v>0.20766228239079501</v>
      </c>
      <c r="AT1052" s="17">
        <v>0.32191829704282898</v>
      </c>
      <c r="AU1052" s="17">
        <v>0.11715644399679399</v>
      </c>
      <c r="AV1052" s="17">
        <v>0.30787006817199902</v>
      </c>
      <c r="AW1052" s="17">
        <v>0.41689090933362499</v>
      </c>
      <c r="AX1052" s="17">
        <v>0.37036101619907402</v>
      </c>
      <c r="AY1052" s="17">
        <v>0.33297697873780802</v>
      </c>
      <c r="AZ1052" s="17">
        <v>0.42015619492088402</v>
      </c>
      <c r="BA1052" s="17">
        <v>0.45804497743927802</v>
      </c>
      <c r="BB1052" s="17">
        <v>0.37278497477622102</v>
      </c>
      <c r="BC1052" s="17">
        <v>0.50536169870383396</v>
      </c>
      <c r="BD1052" s="17">
        <v>0.53547632748136198</v>
      </c>
      <c r="BE1052" s="17">
        <v>0.39261617461068599</v>
      </c>
      <c r="BF1052" s="17">
        <v>0.63347994094282201</v>
      </c>
      <c r="BG1052" s="17">
        <v>0.58658788667085904</v>
      </c>
    </row>
    <row r="1053" spans="2:59" x14ac:dyDescent="0.3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row>
    <row r="1054" spans="2:59" x14ac:dyDescent="0.35">
      <c r="B1054" s="6" t="s">
        <v>432</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row>
    <row r="1055" spans="2:59" x14ac:dyDescent="0.35">
      <c r="B1055" s="24" t="s">
        <v>86</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row>
    <row r="1056" spans="2:59" x14ac:dyDescent="0.35">
      <c r="B1056" t="s">
        <v>326</v>
      </c>
      <c r="C1056" s="17">
        <v>9.9531666852645195E-2</v>
      </c>
      <c r="D1056" s="17">
        <v>0.110386989582516</v>
      </c>
      <c r="E1056" s="17">
        <v>8.9829092845888497E-2</v>
      </c>
      <c r="F1056" s="17"/>
      <c r="G1056" s="17">
        <v>0.114743407016438</v>
      </c>
      <c r="H1056" s="17">
        <v>0.11383499527485499</v>
      </c>
      <c r="I1056" s="17">
        <v>6.2838121495398094E-2</v>
      </c>
      <c r="J1056" s="17">
        <v>0.141102856999894</v>
      </c>
      <c r="K1056" s="17">
        <v>8.8636845148015606E-2</v>
      </c>
      <c r="L1056" s="17">
        <v>8.6522770462018297E-2</v>
      </c>
      <c r="M1056" s="17"/>
      <c r="N1056" s="17">
        <v>9.7345814620508994E-2</v>
      </c>
      <c r="O1056" s="17">
        <v>0.11876096998725599</v>
      </c>
      <c r="P1056" s="17">
        <v>0.122381231336125</v>
      </c>
      <c r="Q1056" s="17">
        <v>8.8300242970765899E-2</v>
      </c>
      <c r="R1056" s="17">
        <v>5.2299307367851301E-2</v>
      </c>
      <c r="S1056" s="17"/>
      <c r="T1056" s="17">
        <v>9.1251863033838795E-2</v>
      </c>
      <c r="U1056" s="17">
        <v>0.10161680082168401</v>
      </c>
      <c r="V1056" s="17"/>
      <c r="W1056" s="17">
        <v>0.106780025750725</v>
      </c>
      <c r="X1056" s="17">
        <v>9.6097789644017301E-2</v>
      </c>
      <c r="Y1056" s="17"/>
      <c r="Z1056" s="17">
        <v>0.150477316620201</v>
      </c>
      <c r="AA1056" s="17">
        <v>5.1308054155434699E-2</v>
      </c>
      <c r="AB1056" s="17">
        <v>9.1661745468059302E-2</v>
      </c>
      <c r="AC1056" s="17"/>
      <c r="AD1056" s="17">
        <v>0.111064082270668</v>
      </c>
      <c r="AE1056" s="17">
        <v>7.7882712299206097E-2</v>
      </c>
      <c r="AF1056" s="17"/>
      <c r="AG1056" s="17">
        <v>8.4240790901791901E-2</v>
      </c>
      <c r="AH1056" s="17">
        <v>6.8507451850807199E-2</v>
      </c>
      <c r="AI1056" s="17">
        <v>0.13872927414655001</v>
      </c>
      <c r="AJ1056" s="17"/>
      <c r="AK1056" s="17">
        <v>0.15532334993320099</v>
      </c>
      <c r="AL1056" s="17">
        <v>9.4610879866982994E-2</v>
      </c>
      <c r="AM1056" s="17">
        <v>3.5109753119240798E-2</v>
      </c>
      <c r="AN1056" s="17"/>
      <c r="AO1056" s="17">
        <v>0.201163801400846</v>
      </c>
      <c r="AP1056" s="17">
        <v>9.4386539381773896E-2</v>
      </c>
      <c r="AQ1056" s="17">
        <v>9.5786388897208294E-2</v>
      </c>
      <c r="AR1056" s="17"/>
      <c r="AS1056" s="17">
        <v>0.127150081822649</v>
      </c>
      <c r="AT1056" s="17">
        <v>0.13007825542527199</v>
      </c>
      <c r="AU1056" s="17">
        <v>0.117625825004342</v>
      </c>
      <c r="AV1056" s="17">
        <v>0.109520040232525</v>
      </c>
      <c r="AW1056" s="17">
        <v>0.10383043467054</v>
      </c>
      <c r="AX1056" s="17">
        <v>0.124948802468899</v>
      </c>
      <c r="AY1056" s="17">
        <v>6.6514680831402107E-2</v>
      </c>
      <c r="AZ1056" s="17">
        <v>6.2207096665261898E-2</v>
      </c>
      <c r="BA1056" s="17">
        <v>9.0001134022212298E-2</v>
      </c>
      <c r="BB1056" s="17">
        <v>9.7524046454398106E-2</v>
      </c>
      <c r="BC1056" s="17">
        <v>0.114493794899275</v>
      </c>
      <c r="BD1056" s="17">
        <v>5.2881892889214098E-2</v>
      </c>
      <c r="BE1056" s="17">
        <v>5.3438605934774203E-2</v>
      </c>
      <c r="BF1056" s="17">
        <v>0.145017203166805</v>
      </c>
      <c r="BG1056" s="17">
        <v>0.12110379772928501</v>
      </c>
    </row>
    <row r="1057" spans="2:59" x14ac:dyDescent="0.35">
      <c r="B1057" t="s">
        <v>327</v>
      </c>
      <c r="C1057" s="17">
        <v>0.28340514363804298</v>
      </c>
      <c r="D1057" s="17">
        <v>0.31087085270235898</v>
      </c>
      <c r="E1057" s="17">
        <v>0.25692622520230002</v>
      </c>
      <c r="F1057" s="17"/>
      <c r="G1057" s="17">
        <v>0.27306992188218299</v>
      </c>
      <c r="H1057" s="17">
        <v>0.33212650651903403</v>
      </c>
      <c r="I1057" s="17">
        <v>0.29037894813237503</v>
      </c>
      <c r="J1057" s="17">
        <v>0.194585713325405</v>
      </c>
      <c r="K1057" s="17">
        <v>0.33656698881027702</v>
      </c>
      <c r="L1057" s="17">
        <v>0.28891231247990501</v>
      </c>
      <c r="M1057" s="17"/>
      <c r="N1057" s="17">
        <v>0.27809257071197502</v>
      </c>
      <c r="O1057" s="17">
        <v>0.32922633532656098</v>
      </c>
      <c r="P1057" s="17">
        <v>0.29586229937595199</v>
      </c>
      <c r="Q1057" s="17">
        <v>0.240542723359636</v>
      </c>
      <c r="R1057" s="17">
        <v>0.281993802677036</v>
      </c>
      <c r="S1057" s="17"/>
      <c r="T1057" s="17">
        <v>0.32114064623938299</v>
      </c>
      <c r="U1057" s="17">
        <v>0.27390207085579799</v>
      </c>
      <c r="V1057" s="17"/>
      <c r="W1057" s="17">
        <v>0.33198755525035001</v>
      </c>
      <c r="X1057" s="17">
        <v>0.25273172481047901</v>
      </c>
      <c r="Y1057" s="17"/>
      <c r="Z1057" s="17">
        <v>0.33531732721979302</v>
      </c>
      <c r="AA1057" s="17">
        <v>0.31427105937113697</v>
      </c>
      <c r="AB1057" s="17">
        <v>0.25396394884167101</v>
      </c>
      <c r="AC1057" s="17"/>
      <c r="AD1057" s="17">
        <v>0.32813455291001697</v>
      </c>
      <c r="AE1057" s="17">
        <v>0.199437916181264</v>
      </c>
      <c r="AF1057" s="17"/>
      <c r="AG1057" s="17">
        <v>0.28604036145432798</v>
      </c>
      <c r="AH1057" s="17">
        <v>0.300047002709255</v>
      </c>
      <c r="AI1057" s="17">
        <v>0.282610937411652</v>
      </c>
      <c r="AJ1057" s="17"/>
      <c r="AK1057" s="17">
        <v>0.30329249156821197</v>
      </c>
      <c r="AL1057" s="17">
        <v>0.320479388285837</v>
      </c>
      <c r="AM1057" s="17">
        <v>0.16166076125856299</v>
      </c>
      <c r="AN1057" s="17"/>
      <c r="AO1057" s="17">
        <v>0.27652424241894902</v>
      </c>
      <c r="AP1057" s="17">
        <v>0.28958987982637302</v>
      </c>
      <c r="AQ1057" s="17">
        <v>0.27094229245268098</v>
      </c>
      <c r="AR1057" s="17"/>
      <c r="AS1057" s="17">
        <v>0.23982064681356099</v>
      </c>
      <c r="AT1057" s="17">
        <v>0.27419388632735098</v>
      </c>
      <c r="AU1057" s="17">
        <v>0.18209787616863399</v>
      </c>
      <c r="AV1057" s="17">
        <v>0.334730165752049</v>
      </c>
      <c r="AW1057" s="17">
        <v>0.262852413121058</v>
      </c>
      <c r="AX1057" s="17">
        <v>0.22779682161940801</v>
      </c>
      <c r="AY1057" s="17">
        <v>0.28485457833704497</v>
      </c>
      <c r="AZ1057" s="17">
        <v>0.32521191574627201</v>
      </c>
      <c r="BA1057" s="17">
        <v>0.42877244221944599</v>
      </c>
      <c r="BB1057" s="17">
        <v>0.29770914396016002</v>
      </c>
      <c r="BC1057" s="17">
        <v>0.365776501447449</v>
      </c>
      <c r="BD1057" s="17">
        <v>0.39519993114385099</v>
      </c>
      <c r="BE1057" s="17">
        <v>0.35650255288277</v>
      </c>
      <c r="BF1057" s="17">
        <v>0.27020402090512302</v>
      </c>
      <c r="BG1057" s="17">
        <v>0.33134472859049102</v>
      </c>
    </row>
    <row r="1058" spans="2:59" x14ac:dyDescent="0.35">
      <c r="B1058" t="s">
        <v>328</v>
      </c>
      <c r="C1058" s="17">
        <v>0.317972026630916</v>
      </c>
      <c r="D1058" s="17">
        <v>0.30222294020054002</v>
      </c>
      <c r="E1058" s="17">
        <v>0.33189367291440702</v>
      </c>
      <c r="F1058" s="17"/>
      <c r="G1058" s="17">
        <v>0.34427358344028403</v>
      </c>
      <c r="H1058" s="17">
        <v>0.261540054076701</v>
      </c>
      <c r="I1058" s="17">
        <v>0.300297786006062</v>
      </c>
      <c r="J1058" s="17">
        <v>0.33616547124652801</v>
      </c>
      <c r="K1058" s="17">
        <v>0.31242305125651898</v>
      </c>
      <c r="L1058" s="17">
        <v>0.33604894929428603</v>
      </c>
      <c r="M1058" s="17"/>
      <c r="N1058" s="17">
        <v>0.31447608956169099</v>
      </c>
      <c r="O1058" s="17">
        <v>0.30488826287572601</v>
      </c>
      <c r="P1058" s="17">
        <v>0.31565412399539899</v>
      </c>
      <c r="Q1058" s="17">
        <v>0.35132643628036803</v>
      </c>
      <c r="R1058" s="17">
        <v>0.28379429603613598</v>
      </c>
      <c r="S1058" s="17"/>
      <c r="T1058" s="17">
        <v>0.28782289293350699</v>
      </c>
      <c r="U1058" s="17">
        <v>0.32556459575275698</v>
      </c>
      <c r="V1058" s="17"/>
      <c r="W1058" s="17">
        <v>0.265637903562495</v>
      </c>
      <c r="X1058" s="17">
        <v>0.34649327689485099</v>
      </c>
      <c r="Y1058" s="17"/>
      <c r="Z1058" s="17">
        <v>0.29001943667675201</v>
      </c>
      <c r="AA1058" s="17">
        <v>0.38826920130359099</v>
      </c>
      <c r="AB1058" s="17">
        <v>0.31575633247927898</v>
      </c>
      <c r="AC1058" s="17"/>
      <c r="AD1058" s="17">
        <v>0.29159339999852701</v>
      </c>
      <c r="AE1058" s="17">
        <v>0.36749068065496998</v>
      </c>
      <c r="AF1058" s="17"/>
      <c r="AG1058" s="17">
        <v>0.30555456908227502</v>
      </c>
      <c r="AH1058" s="17">
        <v>0.34642723733963499</v>
      </c>
      <c r="AI1058" s="17">
        <v>0.30167187886159103</v>
      </c>
      <c r="AJ1058" s="17"/>
      <c r="AK1058" s="17">
        <v>0.31337083253744002</v>
      </c>
      <c r="AL1058" s="17">
        <v>0.30704254336418901</v>
      </c>
      <c r="AM1058" s="17">
        <v>0.38889045785733001</v>
      </c>
      <c r="AN1058" s="17"/>
      <c r="AO1058" s="17">
        <v>0.20320119646395199</v>
      </c>
      <c r="AP1058" s="17">
        <v>0.34421875290097198</v>
      </c>
      <c r="AQ1058" s="17">
        <v>0.32051372053749699</v>
      </c>
      <c r="AR1058" s="17"/>
      <c r="AS1058" s="17">
        <v>0.346087334546752</v>
      </c>
      <c r="AT1058" s="17">
        <v>0.21088014954992801</v>
      </c>
      <c r="AU1058" s="17">
        <v>0.26645963226367397</v>
      </c>
      <c r="AV1058" s="17">
        <v>0.32822741721627502</v>
      </c>
      <c r="AW1058" s="17">
        <v>0.34340953243900701</v>
      </c>
      <c r="AX1058" s="17">
        <v>0.39239212755851299</v>
      </c>
      <c r="AY1058" s="17">
        <v>0.36698564216487101</v>
      </c>
      <c r="AZ1058" s="17">
        <v>0.38296484285092303</v>
      </c>
      <c r="BA1058" s="17">
        <v>0.24159965217756299</v>
      </c>
      <c r="BB1058" s="17">
        <v>0.30002481451462798</v>
      </c>
      <c r="BC1058" s="17">
        <v>0.16655972476297801</v>
      </c>
      <c r="BD1058" s="17">
        <v>0.27791694783313697</v>
      </c>
      <c r="BE1058" s="17">
        <v>0.383717710415859</v>
      </c>
      <c r="BF1058" s="17">
        <v>0.37682838786916001</v>
      </c>
      <c r="BG1058" s="17">
        <v>0.11536499203449301</v>
      </c>
    </row>
    <row r="1059" spans="2:59" x14ac:dyDescent="0.35">
      <c r="B1059" t="s">
        <v>329</v>
      </c>
      <c r="C1059" s="17">
        <v>0.133500703869641</v>
      </c>
      <c r="D1059" s="17">
        <v>0.14240421812617199</v>
      </c>
      <c r="E1059" s="17">
        <v>0.12575634841785199</v>
      </c>
      <c r="F1059" s="17"/>
      <c r="G1059" s="17">
        <v>0.12551956192004499</v>
      </c>
      <c r="H1059" s="17">
        <v>9.7713442524292496E-2</v>
      </c>
      <c r="I1059" s="17">
        <v>0.15748430506064101</v>
      </c>
      <c r="J1059" s="17">
        <v>0.120934222864406</v>
      </c>
      <c r="K1059" s="17">
        <v>0.103773647226301</v>
      </c>
      <c r="L1059" s="17">
        <v>0.166055707306902</v>
      </c>
      <c r="M1059" s="17"/>
      <c r="N1059" s="17">
        <v>0.15734546657628201</v>
      </c>
      <c r="O1059" s="17">
        <v>0.12778230441952501</v>
      </c>
      <c r="P1059" s="17">
        <v>9.5104301959181306E-2</v>
      </c>
      <c r="Q1059" s="17">
        <v>0.129107994407612</v>
      </c>
      <c r="R1059" s="17">
        <v>0.16423068065891699</v>
      </c>
      <c r="S1059" s="17"/>
      <c r="T1059" s="17">
        <v>0.13569275213188201</v>
      </c>
      <c r="U1059" s="17">
        <v>0.13294867215567799</v>
      </c>
      <c r="V1059" s="17"/>
      <c r="W1059" s="17">
        <v>0.14404901763869801</v>
      </c>
      <c r="X1059" s="17">
        <v>0.137207609177599</v>
      </c>
      <c r="Y1059" s="17"/>
      <c r="Z1059" s="17">
        <v>8.5782579575742507E-2</v>
      </c>
      <c r="AA1059" s="17">
        <v>0.11923090717224499</v>
      </c>
      <c r="AB1059" s="17">
        <v>0.18539998015729001</v>
      </c>
      <c r="AC1059" s="17"/>
      <c r="AD1059" s="17">
        <v>0.13894901916527899</v>
      </c>
      <c r="AE1059" s="17">
        <v>0.12327298262021801</v>
      </c>
      <c r="AF1059" s="17"/>
      <c r="AG1059" s="17">
        <v>0.192054834212009</v>
      </c>
      <c r="AH1059" s="17">
        <v>0.132272083484924</v>
      </c>
      <c r="AI1059" s="17">
        <v>0.120146767338612</v>
      </c>
      <c r="AJ1059" s="17"/>
      <c r="AK1059" s="17">
        <v>0.10091940622182299</v>
      </c>
      <c r="AL1059" s="17">
        <v>0.13022087523932999</v>
      </c>
      <c r="AM1059" s="17">
        <v>0.21023365909737199</v>
      </c>
      <c r="AN1059" s="17"/>
      <c r="AO1059" s="17">
        <v>0.18284826018227601</v>
      </c>
      <c r="AP1059" s="17">
        <v>0.13442642962089499</v>
      </c>
      <c r="AQ1059" s="17">
        <v>0.13519935719512599</v>
      </c>
      <c r="AR1059" s="17"/>
      <c r="AS1059" s="17">
        <v>9.3255578149778307E-2</v>
      </c>
      <c r="AT1059" s="17">
        <v>8.5656907804735005E-2</v>
      </c>
      <c r="AU1059" s="17">
        <v>0.20250359323179401</v>
      </c>
      <c r="AV1059" s="17">
        <v>0.11555027733972</v>
      </c>
      <c r="AW1059" s="17">
        <v>0.12029342005980601</v>
      </c>
      <c r="AX1059" s="17">
        <v>0.106789857476089</v>
      </c>
      <c r="AY1059" s="17">
        <v>0.11894013956480801</v>
      </c>
      <c r="AZ1059" s="17">
        <v>0.13013039465265999</v>
      </c>
      <c r="BA1059" s="17">
        <v>0.14107191331569599</v>
      </c>
      <c r="BB1059" s="17">
        <v>0.15818559290117301</v>
      </c>
      <c r="BC1059" s="17">
        <v>0.26102074074206</v>
      </c>
      <c r="BD1059" s="17">
        <v>8.5065163801872998E-2</v>
      </c>
      <c r="BE1059" s="17">
        <v>0</v>
      </c>
      <c r="BF1059" s="17">
        <v>0.100154521658483</v>
      </c>
      <c r="BG1059" s="17">
        <v>0.229809437034241</v>
      </c>
    </row>
    <row r="1060" spans="2:59" x14ac:dyDescent="0.35">
      <c r="B1060" t="s">
        <v>330</v>
      </c>
      <c r="C1060" s="17">
        <v>6.6442704736626695E-2</v>
      </c>
      <c r="D1060" s="17">
        <v>6.3198123746641202E-2</v>
      </c>
      <c r="E1060" s="17">
        <v>6.9739034668282698E-2</v>
      </c>
      <c r="F1060" s="17"/>
      <c r="G1060" s="17">
        <v>4.2673114412753101E-2</v>
      </c>
      <c r="H1060" s="17">
        <v>4.2850056572432099E-2</v>
      </c>
      <c r="I1060" s="17">
        <v>7.7889114468015094E-2</v>
      </c>
      <c r="J1060" s="17">
        <v>7.2535574417131099E-2</v>
      </c>
      <c r="K1060" s="17">
        <v>6.0794983560430199E-2</v>
      </c>
      <c r="L1060" s="17">
        <v>7.7300751290905106E-2</v>
      </c>
      <c r="M1060" s="17"/>
      <c r="N1060" s="17">
        <v>5.20489822174647E-2</v>
      </c>
      <c r="O1060" s="17">
        <v>4.5026542431886203E-2</v>
      </c>
      <c r="P1060" s="17">
        <v>5.7922688041949701E-2</v>
      </c>
      <c r="Q1060" s="17">
        <v>0.10751796629883301</v>
      </c>
      <c r="R1060" s="17">
        <v>6.9273174207370003E-2</v>
      </c>
      <c r="S1060" s="17"/>
      <c r="T1060" s="17">
        <v>0.103041172442354</v>
      </c>
      <c r="U1060" s="17">
        <v>5.7225975705599799E-2</v>
      </c>
      <c r="V1060" s="17"/>
      <c r="W1060" s="17">
        <v>5.4102599902615803E-2</v>
      </c>
      <c r="X1060" s="17">
        <v>7.0686469651353306E-2</v>
      </c>
      <c r="Y1060" s="17"/>
      <c r="Z1060" s="17">
        <v>4.7898030705920198E-2</v>
      </c>
      <c r="AA1060" s="17">
        <v>6.9725305364537804E-2</v>
      </c>
      <c r="AB1060" s="17">
        <v>7.7843494994334198E-2</v>
      </c>
      <c r="AC1060" s="17"/>
      <c r="AD1060" s="17">
        <v>5.3344609721726E-2</v>
      </c>
      <c r="AE1060" s="17">
        <v>9.1030794346290994E-2</v>
      </c>
      <c r="AF1060" s="17"/>
      <c r="AG1060" s="17">
        <v>8.2593294718584301E-2</v>
      </c>
      <c r="AH1060" s="17">
        <v>5.4927900499058602E-2</v>
      </c>
      <c r="AI1060" s="17">
        <v>7.5912477579953397E-2</v>
      </c>
      <c r="AJ1060" s="17"/>
      <c r="AK1060" s="17">
        <v>4.6054699465009299E-2</v>
      </c>
      <c r="AL1060" s="17">
        <v>6.0114348416696703E-2</v>
      </c>
      <c r="AM1060" s="17">
        <v>0.137163062299648</v>
      </c>
      <c r="AN1060" s="17"/>
      <c r="AO1060" s="17">
        <v>4.5837199494903703E-2</v>
      </c>
      <c r="AP1060" s="17">
        <v>5.2392694286834997E-2</v>
      </c>
      <c r="AQ1060" s="17">
        <v>8.3862686099323097E-2</v>
      </c>
      <c r="AR1060" s="17"/>
      <c r="AS1060" s="17">
        <v>2.40255868864221E-2</v>
      </c>
      <c r="AT1060" s="17">
        <v>0.106443550062552</v>
      </c>
      <c r="AU1060" s="17">
        <v>9.9924187384106203E-2</v>
      </c>
      <c r="AV1060" s="17">
        <v>2.9820789640846199E-2</v>
      </c>
      <c r="AW1060" s="17">
        <v>6.2044267132687299E-2</v>
      </c>
      <c r="AX1060" s="17">
        <v>5.20584532797609E-2</v>
      </c>
      <c r="AY1060" s="17">
        <v>0.107450348313319</v>
      </c>
      <c r="AZ1060" s="17">
        <v>3.0906217047937602E-2</v>
      </c>
      <c r="BA1060" s="17">
        <v>5.9440649816234398E-2</v>
      </c>
      <c r="BB1060" s="17">
        <v>0.10313042135233701</v>
      </c>
      <c r="BC1060" s="17">
        <v>6.8525043403565994E-2</v>
      </c>
      <c r="BD1060" s="17">
        <v>6.7022181205746101E-2</v>
      </c>
      <c r="BE1060" s="17">
        <v>3.6871986872233101E-2</v>
      </c>
      <c r="BF1060" s="17">
        <v>0.107795866400428</v>
      </c>
      <c r="BG1060" s="17">
        <v>0.15014255576806901</v>
      </c>
    </row>
    <row r="1061" spans="2:59" x14ac:dyDescent="0.35">
      <c r="B1061" t="s">
        <v>133</v>
      </c>
      <c r="C1061" s="17">
        <v>9.9147754272129393E-2</v>
      </c>
      <c r="D1061" s="17">
        <v>7.0916875641771904E-2</v>
      </c>
      <c r="E1061" s="17">
        <v>0.12585562595127001</v>
      </c>
      <c r="F1061" s="17"/>
      <c r="G1061" s="17">
        <v>9.9720411328296399E-2</v>
      </c>
      <c r="H1061" s="17">
        <v>0.15193494503268601</v>
      </c>
      <c r="I1061" s="17">
        <v>0.11111172483751</v>
      </c>
      <c r="J1061" s="17">
        <v>0.134676161146636</v>
      </c>
      <c r="K1061" s="17">
        <v>9.7804483998456704E-2</v>
      </c>
      <c r="L1061" s="17">
        <v>4.5159509165983401E-2</v>
      </c>
      <c r="M1061" s="17"/>
      <c r="N1061" s="17">
        <v>0.10069107631207901</v>
      </c>
      <c r="O1061" s="17">
        <v>7.4315584959045097E-2</v>
      </c>
      <c r="P1061" s="17">
        <v>0.113075355291393</v>
      </c>
      <c r="Q1061" s="17">
        <v>8.3204636682786007E-2</v>
      </c>
      <c r="R1061" s="17">
        <v>0.14840873905269</v>
      </c>
      <c r="S1061" s="17"/>
      <c r="T1061" s="17">
        <v>6.1050673219035297E-2</v>
      </c>
      <c r="U1061" s="17">
        <v>0.10874188470848301</v>
      </c>
      <c r="V1061" s="17"/>
      <c r="W1061" s="17">
        <v>9.7442897895116606E-2</v>
      </c>
      <c r="X1061" s="17">
        <v>9.6783129821700203E-2</v>
      </c>
      <c r="Y1061" s="17"/>
      <c r="Z1061" s="17">
        <v>9.05053092015915E-2</v>
      </c>
      <c r="AA1061" s="17">
        <v>5.7195472633054002E-2</v>
      </c>
      <c r="AB1061" s="17">
        <v>7.5374498059367204E-2</v>
      </c>
      <c r="AC1061" s="17"/>
      <c r="AD1061" s="17">
        <v>7.6914335933784203E-2</v>
      </c>
      <c r="AE1061" s="17">
        <v>0.14088491389805</v>
      </c>
      <c r="AF1061" s="17"/>
      <c r="AG1061" s="17">
        <v>4.9516149631011197E-2</v>
      </c>
      <c r="AH1061" s="17">
        <v>9.7818324116320493E-2</v>
      </c>
      <c r="AI1061" s="17">
        <v>8.0928664661641295E-2</v>
      </c>
      <c r="AJ1061" s="17"/>
      <c r="AK1061" s="17">
        <v>8.1039220274315094E-2</v>
      </c>
      <c r="AL1061" s="17">
        <v>8.7531964826965306E-2</v>
      </c>
      <c r="AM1061" s="17">
        <v>6.6942306367846302E-2</v>
      </c>
      <c r="AN1061" s="17"/>
      <c r="AO1061" s="17">
        <v>9.0425300039073606E-2</v>
      </c>
      <c r="AP1061" s="17">
        <v>8.4985703983151001E-2</v>
      </c>
      <c r="AQ1061" s="17">
        <v>9.3695554818164398E-2</v>
      </c>
      <c r="AR1061" s="17"/>
      <c r="AS1061" s="17">
        <v>0.16966077178083699</v>
      </c>
      <c r="AT1061" s="17">
        <v>0.192747250830162</v>
      </c>
      <c r="AU1061" s="17">
        <v>0.13138888594744999</v>
      </c>
      <c r="AV1061" s="17">
        <v>8.2151309818584706E-2</v>
      </c>
      <c r="AW1061" s="17">
        <v>0.10756993257690101</v>
      </c>
      <c r="AX1061" s="17">
        <v>9.6013937597329804E-2</v>
      </c>
      <c r="AY1061" s="17">
        <v>5.52546107885548E-2</v>
      </c>
      <c r="AZ1061" s="17">
        <v>6.8579533036945098E-2</v>
      </c>
      <c r="BA1061" s="17">
        <v>3.9114208448847103E-2</v>
      </c>
      <c r="BB1061" s="17">
        <v>4.3425980817304102E-2</v>
      </c>
      <c r="BC1061" s="17">
        <v>2.3624194744671801E-2</v>
      </c>
      <c r="BD1061" s="17">
        <v>0.121913883126179</v>
      </c>
      <c r="BE1061" s="17">
        <v>0.16946914389436299</v>
      </c>
      <c r="BF1061" s="17">
        <v>0</v>
      </c>
      <c r="BG1061" s="17">
        <v>5.2234488843420399E-2</v>
      </c>
    </row>
    <row r="1062" spans="2:59" x14ac:dyDescent="0.35">
      <c r="B1062" t="s">
        <v>331</v>
      </c>
      <c r="C1062" s="17">
        <v>0.38293681049068801</v>
      </c>
      <c r="D1062" s="17">
        <v>0.42125784228487501</v>
      </c>
      <c r="E1062" s="17">
        <v>0.34675531804818799</v>
      </c>
      <c r="F1062" s="17"/>
      <c r="G1062" s="17">
        <v>0.38781332889862102</v>
      </c>
      <c r="H1062" s="17">
        <v>0.44596150179388799</v>
      </c>
      <c r="I1062" s="17">
        <v>0.35321706962777299</v>
      </c>
      <c r="J1062" s="17">
        <v>0.33568857032529897</v>
      </c>
      <c r="K1062" s="17">
        <v>0.42520383395829298</v>
      </c>
      <c r="L1062" s="17">
        <v>0.37543508294192302</v>
      </c>
      <c r="M1062" s="17"/>
      <c r="N1062" s="17">
        <v>0.37543838533248403</v>
      </c>
      <c r="O1062" s="17">
        <v>0.44798730531381797</v>
      </c>
      <c r="P1062" s="17">
        <v>0.41824353071207698</v>
      </c>
      <c r="Q1062" s="17">
        <v>0.328842966330401</v>
      </c>
      <c r="R1062" s="17">
        <v>0.33429311004488799</v>
      </c>
      <c r="S1062" s="17"/>
      <c r="T1062" s="17">
        <v>0.41239250927322202</v>
      </c>
      <c r="U1062" s="17">
        <v>0.37551887167748199</v>
      </c>
      <c r="V1062" s="17"/>
      <c r="W1062" s="17">
        <v>0.43876758100107499</v>
      </c>
      <c r="X1062" s="17">
        <v>0.348829514454496</v>
      </c>
      <c r="Y1062" s="17"/>
      <c r="Z1062" s="17">
        <v>0.48579464383999399</v>
      </c>
      <c r="AA1062" s="17">
        <v>0.36557911352657202</v>
      </c>
      <c r="AB1062" s="17">
        <v>0.34562569430973</v>
      </c>
      <c r="AC1062" s="17"/>
      <c r="AD1062" s="17">
        <v>0.43919863518068403</v>
      </c>
      <c r="AE1062" s="17">
        <v>0.27732062848047101</v>
      </c>
      <c r="AF1062" s="17"/>
      <c r="AG1062" s="17">
        <v>0.37028115235612002</v>
      </c>
      <c r="AH1062" s="17">
        <v>0.36855445456006197</v>
      </c>
      <c r="AI1062" s="17">
        <v>0.421340211558202</v>
      </c>
      <c r="AJ1062" s="17"/>
      <c r="AK1062" s="17">
        <v>0.45861584150141399</v>
      </c>
      <c r="AL1062" s="17">
        <v>0.41509026815282002</v>
      </c>
      <c r="AM1062" s="17">
        <v>0.19677051437780399</v>
      </c>
      <c r="AN1062" s="17"/>
      <c r="AO1062" s="17">
        <v>0.47768804381979402</v>
      </c>
      <c r="AP1062" s="17">
        <v>0.38397641920814701</v>
      </c>
      <c r="AQ1062" s="17">
        <v>0.36672868134988901</v>
      </c>
      <c r="AR1062" s="17"/>
      <c r="AS1062" s="17">
        <v>0.36697072863621</v>
      </c>
      <c r="AT1062" s="17">
        <v>0.40427214175262299</v>
      </c>
      <c r="AU1062" s="17">
        <v>0.29972370117297598</v>
      </c>
      <c r="AV1062" s="17">
        <v>0.44425020598457399</v>
      </c>
      <c r="AW1062" s="17">
        <v>0.36668284779159799</v>
      </c>
      <c r="AX1062" s="17">
        <v>0.35274562408830701</v>
      </c>
      <c r="AY1062" s="17">
        <v>0.35136925916844702</v>
      </c>
      <c r="AZ1062" s="17">
        <v>0.38741901241153398</v>
      </c>
      <c r="BA1062" s="17">
        <v>0.51877357624165898</v>
      </c>
      <c r="BB1062" s="17">
        <v>0.39523319041455801</v>
      </c>
      <c r="BC1062" s="17">
        <v>0.48027029634672402</v>
      </c>
      <c r="BD1062" s="17">
        <v>0.44808182403306501</v>
      </c>
      <c r="BE1062" s="17">
        <v>0.409941158817544</v>
      </c>
      <c r="BF1062" s="17">
        <v>0.41522122407192802</v>
      </c>
      <c r="BG1062" s="17">
        <v>0.452448526319776</v>
      </c>
    </row>
    <row r="1063" spans="2:59" x14ac:dyDescent="0.35">
      <c r="B1063" t="s">
        <v>332</v>
      </c>
      <c r="C1063" s="17">
        <v>0.199943408606267</v>
      </c>
      <c r="D1063" s="17">
        <v>0.20560234187281301</v>
      </c>
      <c r="E1063" s="17">
        <v>0.19549538308613501</v>
      </c>
      <c r="F1063" s="17"/>
      <c r="G1063" s="17">
        <v>0.168192676332798</v>
      </c>
      <c r="H1063" s="17">
        <v>0.140563499096725</v>
      </c>
      <c r="I1063" s="17">
        <v>0.23537341952865601</v>
      </c>
      <c r="J1063" s="17">
        <v>0.19346979728153699</v>
      </c>
      <c r="K1063" s="17">
        <v>0.16456863078673101</v>
      </c>
      <c r="L1063" s="17">
        <v>0.243356458597807</v>
      </c>
      <c r="M1063" s="17"/>
      <c r="N1063" s="17">
        <v>0.209394448793746</v>
      </c>
      <c r="O1063" s="17">
        <v>0.17280884685141101</v>
      </c>
      <c r="P1063" s="17">
        <v>0.15302699000113101</v>
      </c>
      <c r="Q1063" s="17">
        <v>0.23662596070644501</v>
      </c>
      <c r="R1063" s="17">
        <v>0.233503854866287</v>
      </c>
      <c r="S1063" s="17"/>
      <c r="T1063" s="17">
        <v>0.23873392457423601</v>
      </c>
      <c r="U1063" s="17">
        <v>0.190174647861277</v>
      </c>
      <c r="V1063" s="17"/>
      <c r="W1063" s="17">
        <v>0.198151617541314</v>
      </c>
      <c r="X1063" s="17">
        <v>0.207894078828953</v>
      </c>
      <c r="Y1063" s="17"/>
      <c r="Z1063" s="17">
        <v>0.133680610281663</v>
      </c>
      <c r="AA1063" s="17">
        <v>0.18895621253678299</v>
      </c>
      <c r="AB1063" s="17">
        <v>0.263243475151624</v>
      </c>
      <c r="AC1063" s="17"/>
      <c r="AD1063" s="17">
        <v>0.19229362888700499</v>
      </c>
      <c r="AE1063" s="17">
        <v>0.21430377696650901</v>
      </c>
      <c r="AF1063" s="17"/>
      <c r="AG1063" s="17">
        <v>0.27464812893059298</v>
      </c>
      <c r="AH1063" s="17">
        <v>0.18719998398398299</v>
      </c>
      <c r="AI1063" s="17">
        <v>0.196059244918565</v>
      </c>
      <c r="AJ1063" s="17"/>
      <c r="AK1063" s="17">
        <v>0.146974105686832</v>
      </c>
      <c r="AL1063" s="17">
        <v>0.19033522365602701</v>
      </c>
      <c r="AM1063" s="17">
        <v>0.34739672139701899</v>
      </c>
      <c r="AN1063" s="17"/>
      <c r="AO1063" s="17">
        <v>0.22868545967717999</v>
      </c>
      <c r="AP1063" s="17">
        <v>0.18681912390773001</v>
      </c>
      <c r="AQ1063" s="17">
        <v>0.21906204329445</v>
      </c>
      <c r="AR1063" s="17"/>
      <c r="AS1063" s="17">
        <v>0.11728116503619999</v>
      </c>
      <c r="AT1063" s="17">
        <v>0.19210045786728699</v>
      </c>
      <c r="AU1063" s="17">
        <v>0.30242778061589998</v>
      </c>
      <c r="AV1063" s="17">
        <v>0.14537106698056601</v>
      </c>
      <c r="AW1063" s="17">
        <v>0.18233768719249399</v>
      </c>
      <c r="AX1063" s="17">
        <v>0.15884831075584999</v>
      </c>
      <c r="AY1063" s="17">
        <v>0.22639048787812699</v>
      </c>
      <c r="AZ1063" s="17">
        <v>0.16103661170059799</v>
      </c>
      <c r="BA1063" s="17">
        <v>0.200512563131931</v>
      </c>
      <c r="BB1063" s="17">
        <v>0.26131601425350998</v>
      </c>
      <c r="BC1063" s="17">
        <v>0.32954578414562602</v>
      </c>
      <c r="BD1063" s="17">
        <v>0.152087345007619</v>
      </c>
      <c r="BE1063" s="17">
        <v>3.6871986872233101E-2</v>
      </c>
      <c r="BF1063" s="17">
        <v>0.207950388058912</v>
      </c>
      <c r="BG1063" s="17">
        <v>0.37995199280231001</v>
      </c>
    </row>
    <row r="1064" spans="2:59" x14ac:dyDescent="0.35">
      <c r="B1064" t="s">
        <v>120</v>
      </c>
      <c r="C1064" s="17">
        <v>0.18299340188442101</v>
      </c>
      <c r="D1064" s="17">
        <v>0.215655500412062</v>
      </c>
      <c r="E1064" s="17">
        <v>0.15125993496205301</v>
      </c>
      <c r="F1064" s="17"/>
      <c r="G1064" s="17">
        <v>0.219620652565822</v>
      </c>
      <c r="H1064" s="17">
        <v>0.30539800269716399</v>
      </c>
      <c r="I1064" s="17">
        <v>0.117843650099117</v>
      </c>
      <c r="J1064" s="17">
        <v>0.14221877304376199</v>
      </c>
      <c r="K1064" s="17">
        <v>0.26063520317156202</v>
      </c>
      <c r="L1064" s="17">
        <v>0.13207862434411599</v>
      </c>
      <c r="M1064" s="17"/>
      <c r="N1064" s="17">
        <v>0.166043936538737</v>
      </c>
      <c r="O1064" s="17">
        <v>0.27517845846240602</v>
      </c>
      <c r="P1064" s="17">
        <v>0.26521654071094602</v>
      </c>
      <c r="Q1064" s="17">
        <v>9.2217005623956697E-2</v>
      </c>
      <c r="R1064" s="17">
        <v>0.100789255178601</v>
      </c>
      <c r="S1064" s="17"/>
      <c r="T1064" s="17">
        <v>0.17365858469898501</v>
      </c>
      <c r="U1064" s="17">
        <v>0.18534422381620499</v>
      </c>
      <c r="V1064" s="17"/>
      <c r="W1064" s="17">
        <v>0.240615963459761</v>
      </c>
      <c r="X1064" s="17">
        <v>0.140935435625543</v>
      </c>
      <c r="Y1064" s="17"/>
      <c r="Z1064" s="17">
        <v>0.35211403355833198</v>
      </c>
      <c r="AA1064" s="17">
        <v>0.176622900989789</v>
      </c>
      <c r="AB1064" s="17">
        <v>8.2382219158105993E-2</v>
      </c>
      <c r="AC1064" s="17"/>
      <c r="AD1064" s="17">
        <v>0.24690500629368001</v>
      </c>
      <c r="AE1064" s="17">
        <v>6.3016851513961705E-2</v>
      </c>
      <c r="AF1064" s="17"/>
      <c r="AG1064" s="17">
        <v>9.5633023425527097E-2</v>
      </c>
      <c r="AH1064" s="17">
        <v>0.18135447057607901</v>
      </c>
      <c r="AI1064" s="17">
        <v>0.22528096663963701</v>
      </c>
      <c r="AJ1064" s="17"/>
      <c r="AK1064" s="17">
        <v>0.31164173581458199</v>
      </c>
      <c r="AL1064" s="17">
        <v>0.22475504449679301</v>
      </c>
      <c r="AM1064" s="17">
        <v>-0.150626207019215</v>
      </c>
      <c r="AN1064" s="17"/>
      <c r="AO1064" s="17">
        <v>0.249002584142615</v>
      </c>
      <c r="AP1064" s="17">
        <v>0.19715729530041801</v>
      </c>
      <c r="AQ1064" s="17">
        <v>0.14766663805544</v>
      </c>
      <c r="AR1064" s="17"/>
      <c r="AS1064" s="17">
        <v>0.24968956360000999</v>
      </c>
      <c r="AT1064" s="17">
        <v>0.212171683885336</v>
      </c>
      <c r="AU1064" s="17">
        <v>-2.7040794429240601E-3</v>
      </c>
      <c r="AV1064" s="17">
        <v>0.29887913900400798</v>
      </c>
      <c r="AW1064" s="17">
        <v>0.184345160599104</v>
      </c>
      <c r="AX1064" s="17">
        <v>0.19389731333245699</v>
      </c>
      <c r="AY1064" s="17">
        <v>0.12497877129031899</v>
      </c>
      <c r="AZ1064" s="17">
        <v>0.22638240071093699</v>
      </c>
      <c r="BA1064" s="17">
        <v>0.31826101310972799</v>
      </c>
      <c r="BB1064" s="17">
        <v>0.13391717616104701</v>
      </c>
      <c r="BC1064" s="17">
        <v>0.150724512201098</v>
      </c>
      <c r="BD1064" s="17">
        <v>0.29599447902544601</v>
      </c>
      <c r="BE1064" s="17">
        <v>0.37306917194531097</v>
      </c>
      <c r="BF1064" s="17">
        <v>0.20727083601301599</v>
      </c>
      <c r="BG1064" s="17">
        <v>7.2496533517466405E-2</v>
      </c>
    </row>
    <row r="1065" spans="2:59" x14ac:dyDescent="0.3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row>
    <row r="1066" spans="2:59" x14ac:dyDescent="0.35">
      <c r="B1066" s="6" t="s">
        <v>433</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row>
    <row r="1067" spans="2:59" x14ac:dyDescent="0.35">
      <c r="B1067" s="24" t="s">
        <v>86</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row>
    <row r="1068" spans="2:59" x14ac:dyDescent="0.35">
      <c r="B1068" t="s">
        <v>326</v>
      </c>
      <c r="C1068" s="17">
        <v>0.154326674616135</v>
      </c>
      <c r="D1068" s="17">
        <v>0.160191328236444</v>
      </c>
      <c r="E1068" s="17">
        <v>0.14949906908779001</v>
      </c>
      <c r="F1068" s="17"/>
      <c r="G1068" s="17">
        <v>0.13591583158753401</v>
      </c>
      <c r="H1068" s="17">
        <v>0.17322970624736</v>
      </c>
      <c r="I1068" s="17">
        <v>8.4348696653397504E-2</v>
      </c>
      <c r="J1068" s="17">
        <v>0.18040062183456099</v>
      </c>
      <c r="K1068" s="17">
        <v>0.16066441145795801</v>
      </c>
      <c r="L1068" s="17">
        <v>0.16722312453074401</v>
      </c>
      <c r="M1068" s="17"/>
      <c r="N1068" s="17">
        <v>0.13944723949794099</v>
      </c>
      <c r="O1068" s="17">
        <v>0.17123709520789801</v>
      </c>
      <c r="P1068" s="17">
        <v>0.207785832737863</v>
      </c>
      <c r="Q1068" s="17">
        <v>0.11554579149998701</v>
      </c>
      <c r="R1068" s="17">
        <v>0.145134617141921</v>
      </c>
      <c r="S1068" s="17"/>
      <c r="T1068" s="17">
        <v>0.19358698891913301</v>
      </c>
      <c r="U1068" s="17">
        <v>0.14443960279899901</v>
      </c>
      <c r="V1068" s="17"/>
      <c r="W1068" s="17">
        <v>0.16885928811176601</v>
      </c>
      <c r="X1068" s="17">
        <v>0.15309513468053701</v>
      </c>
      <c r="Y1068" s="17"/>
      <c r="Z1068" s="17">
        <v>0.218528684099869</v>
      </c>
      <c r="AA1068" s="17">
        <v>0.121948368574327</v>
      </c>
      <c r="AB1068" s="17">
        <v>0.124394352926861</v>
      </c>
      <c r="AC1068" s="17"/>
      <c r="AD1068" s="17">
        <v>0.17335857317263201</v>
      </c>
      <c r="AE1068" s="17">
        <v>0.118599492410108</v>
      </c>
      <c r="AF1068" s="17"/>
      <c r="AG1068" s="17">
        <v>0.18190961180876999</v>
      </c>
      <c r="AH1068" s="17">
        <v>0.13324600733875699</v>
      </c>
      <c r="AI1068" s="17">
        <v>0.17090311955797999</v>
      </c>
      <c r="AJ1068" s="17"/>
      <c r="AK1068" s="17">
        <v>0.237017881366688</v>
      </c>
      <c r="AL1068" s="17">
        <v>0.13621052002037701</v>
      </c>
      <c r="AM1068" s="17">
        <v>7.5150684342417395E-2</v>
      </c>
      <c r="AN1068" s="17"/>
      <c r="AO1068" s="17">
        <v>0.25740572032540698</v>
      </c>
      <c r="AP1068" s="17">
        <v>0.159402878026423</v>
      </c>
      <c r="AQ1068" s="17">
        <v>0.14167830052513</v>
      </c>
      <c r="AR1068" s="17"/>
      <c r="AS1068" s="17">
        <v>0.14639111766555499</v>
      </c>
      <c r="AT1068" s="17">
        <v>0.16390794773709</v>
      </c>
      <c r="AU1068" s="17">
        <v>0.16981642863010399</v>
      </c>
      <c r="AV1068" s="17">
        <v>0.119916103121862</v>
      </c>
      <c r="AW1068" s="17">
        <v>0.15358637199403799</v>
      </c>
      <c r="AX1068" s="17">
        <v>0.177749820733904</v>
      </c>
      <c r="AY1068" s="17">
        <v>9.8986075027067799E-2</v>
      </c>
      <c r="AZ1068" s="17">
        <v>8.7221454815874302E-2</v>
      </c>
      <c r="BA1068" s="17">
        <v>0.108162299464414</v>
      </c>
      <c r="BB1068" s="17">
        <v>0.22443313110879801</v>
      </c>
      <c r="BC1068" s="17">
        <v>0.33569457345058501</v>
      </c>
      <c r="BD1068" s="17">
        <v>2.1772836197613901E-2</v>
      </c>
      <c r="BE1068" s="17">
        <v>0.20034112668533299</v>
      </c>
      <c r="BF1068" s="17">
        <v>0.25328733781516599</v>
      </c>
      <c r="BG1068" s="17">
        <v>0.365744120756335</v>
      </c>
    </row>
    <row r="1069" spans="2:59" x14ac:dyDescent="0.35">
      <c r="B1069" t="s">
        <v>327</v>
      </c>
      <c r="C1069" s="17">
        <v>0.35276284899628402</v>
      </c>
      <c r="D1069" s="17">
        <v>0.37565532577294802</v>
      </c>
      <c r="E1069" s="17">
        <v>0.32877008908521399</v>
      </c>
      <c r="F1069" s="17"/>
      <c r="G1069" s="17">
        <v>0.38344642985298799</v>
      </c>
      <c r="H1069" s="17">
        <v>0.32225819691303098</v>
      </c>
      <c r="I1069" s="17">
        <v>0.30404403201181002</v>
      </c>
      <c r="J1069" s="17">
        <v>0.29553687534759798</v>
      </c>
      <c r="K1069" s="17">
        <v>0.37797438610359302</v>
      </c>
      <c r="L1069" s="17">
        <v>0.40736819571393601</v>
      </c>
      <c r="M1069" s="17"/>
      <c r="N1069" s="17">
        <v>0.40177700670786198</v>
      </c>
      <c r="O1069" s="17">
        <v>0.39067664575699901</v>
      </c>
      <c r="P1069" s="17">
        <v>0.23446574901852499</v>
      </c>
      <c r="Q1069" s="17">
        <v>0.36578497140503302</v>
      </c>
      <c r="R1069" s="17">
        <v>0.35164355983276502</v>
      </c>
      <c r="S1069" s="17"/>
      <c r="T1069" s="17">
        <v>0.36283406270072499</v>
      </c>
      <c r="U1069" s="17">
        <v>0.35022657757438302</v>
      </c>
      <c r="V1069" s="17"/>
      <c r="W1069" s="17">
        <v>0.38346885611322901</v>
      </c>
      <c r="X1069" s="17">
        <v>0.32406702361492101</v>
      </c>
      <c r="Y1069" s="17"/>
      <c r="Z1069" s="17">
        <v>0.36166689448736</v>
      </c>
      <c r="AA1069" s="17">
        <v>0.39919541460242902</v>
      </c>
      <c r="AB1069" s="17">
        <v>0.35047990009914498</v>
      </c>
      <c r="AC1069" s="17"/>
      <c r="AD1069" s="17">
        <v>0.37494694881927998</v>
      </c>
      <c r="AE1069" s="17">
        <v>0.31111827138884901</v>
      </c>
      <c r="AF1069" s="17"/>
      <c r="AG1069" s="17">
        <v>0.41493413635767301</v>
      </c>
      <c r="AH1069" s="17">
        <v>0.35536001444029902</v>
      </c>
      <c r="AI1069" s="17">
        <v>0.35085586913458999</v>
      </c>
      <c r="AJ1069" s="17"/>
      <c r="AK1069" s="17">
        <v>0.35690393422021399</v>
      </c>
      <c r="AL1069" s="17">
        <v>0.402747133454118</v>
      </c>
      <c r="AM1069" s="17">
        <v>0.219695730366194</v>
      </c>
      <c r="AN1069" s="17"/>
      <c r="AO1069" s="17">
        <v>0.35813348468640699</v>
      </c>
      <c r="AP1069" s="17">
        <v>0.38762930983493699</v>
      </c>
      <c r="AQ1069" s="17">
        <v>0.31104488863674401</v>
      </c>
      <c r="AR1069" s="17"/>
      <c r="AS1069" s="17">
        <v>0.22779393576599799</v>
      </c>
      <c r="AT1069" s="17">
        <v>0.30931574037638099</v>
      </c>
      <c r="AU1069" s="17">
        <v>0.307246655805399</v>
      </c>
      <c r="AV1069" s="17">
        <v>0.29213577564636201</v>
      </c>
      <c r="AW1069" s="17">
        <v>0.38137154429738201</v>
      </c>
      <c r="AX1069" s="17">
        <v>0.35295425791037199</v>
      </c>
      <c r="AY1069" s="17">
        <v>0.44640015011476503</v>
      </c>
      <c r="AZ1069" s="17">
        <v>0.43026328350072002</v>
      </c>
      <c r="BA1069" s="17">
        <v>0.50918010531035995</v>
      </c>
      <c r="BB1069" s="17">
        <v>0.28298103511620099</v>
      </c>
      <c r="BC1069" s="17">
        <v>0.30216775471491197</v>
      </c>
      <c r="BD1069" s="17">
        <v>0.64072179137933105</v>
      </c>
      <c r="BE1069" s="17">
        <v>0.38379201611272501</v>
      </c>
      <c r="BF1069" s="17">
        <v>0.314954489288162</v>
      </c>
      <c r="BG1069" s="17">
        <v>0.314313031808098</v>
      </c>
    </row>
    <row r="1070" spans="2:59" x14ac:dyDescent="0.35">
      <c r="B1070" t="s">
        <v>328</v>
      </c>
      <c r="C1070" s="17">
        <v>0.276052435988622</v>
      </c>
      <c r="D1070" s="17">
        <v>0.29313428854194201</v>
      </c>
      <c r="E1070" s="17">
        <v>0.26127657538974502</v>
      </c>
      <c r="F1070" s="17"/>
      <c r="G1070" s="17">
        <v>0.26980993168870299</v>
      </c>
      <c r="H1070" s="17">
        <v>0.24996233010587199</v>
      </c>
      <c r="I1070" s="17">
        <v>0.29511389530448201</v>
      </c>
      <c r="J1070" s="17">
        <v>0.29823198819271002</v>
      </c>
      <c r="K1070" s="17">
        <v>0.256841433455401</v>
      </c>
      <c r="L1070" s="17">
        <v>0.27603142284740501</v>
      </c>
      <c r="M1070" s="17"/>
      <c r="N1070" s="17">
        <v>0.248495513165402</v>
      </c>
      <c r="O1070" s="17">
        <v>0.26121395443716999</v>
      </c>
      <c r="P1070" s="17">
        <v>0.33476206114804202</v>
      </c>
      <c r="Q1070" s="17">
        <v>0.28288106334108598</v>
      </c>
      <c r="R1070" s="17">
        <v>0.249284197021025</v>
      </c>
      <c r="S1070" s="17"/>
      <c r="T1070" s="17">
        <v>0.24790563237733099</v>
      </c>
      <c r="U1070" s="17">
        <v>0.28314075083449702</v>
      </c>
      <c r="V1070" s="17"/>
      <c r="W1070" s="17">
        <v>0.26024048881906697</v>
      </c>
      <c r="X1070" s="17">
        <v>0.29042915798941898</v>
      </c>
      <c r="Y1070" s="17"/>
      <c r="Z1070" s="17">
        <v>0.26201712990661702</v>
      </c>
      <c r="AA1070" s="17">
        <v>0.30577124171779402</v>
      </c>
      <c r="AB1070" s="17">
        <v>0.26372982535249001</v>
      </c>
      <c r="AC1070" s="17"/>
      <c r="AD1070" s="17">
        <v>0.26160350990904802</v>
      </c>
      <c r="AE1070" s="17">
        <v>0.30317634132018301</v>
      </c>
      <c r="AF1070" s="17"/>
      <c r="AG1070" s="17">
        <v>0.26193574937375602</v>
      </c>
      <c r="AH1070" s="17">
        <v>0.276425611732452</v>
      </c>
      <c r="AI1070" s="17">
        <v>0.29083140928606699</v>
      </c>
      <c r="AJ1070" s="17"/>
      <c r="AK1070" s="17">
        <v>0.25453825575064498</v>
      </c>
      <c r="AL1070" s="17">
        <v>0.28271496568249999</v>
      </c>
      <c r="AM1070" s="17">
        <v>0.33163758967041301</v>
      </c>
      <c r="AN1070" s="17"/>
      <c r="AO1070" s="17">
        <v>0.16934903396006401</v>
      </c>
      <c r="AP1070" s="17">
        <v>0.28299464332459801</v>
      </c>
      <c r="AQ1070" s="17">
        <v>0.29891850429977102</v>
      </c>
      <c r="AR1070" s="17"/>
      <c r="AS1070" s="17">
        <v>0.272036297582533</v>
      </c>
      <c r="AT1070" s="17">
        <v>0.21062468279531599</v>
      </c>
      <c r="AU1070" s="17">
        <v>0.231230788862861</v>
      </c>
      <c r="AV1070" s="17">
        <v>0.37878485675518098</v>
      </c>
      <c r="AW1070" s="17">
        <v>0.29283002212803799</v>
      </c>
      <c r="AX1070" s="17">
        <v>0.28571568997618402</v>
      </c>
      <c r="AY1070" s="17">
        <v>0.23431630544221799</v>
      </c>
      <c r="AZ1070" s="17">
        <v>0.32442356822417701</v>
      </c>
      <c r="BA1070" s="17">
        <v>0.25984871734996701</v>
      </c>
      <c r="BB1070" s="17">
        <v>0.34127971059575701</v>
      </c>
      <c r="BC1070" s="17">
        <v>0.26014928748687699</v>
      </c>
      <c r="BD1070" s="17">
        <v>0.203887035029612</v>
      </c>
      <c r="BE1070" s="17">
        <v>0.209525726435346</v>
      </c>
      <c r="BF1070" s="17">
        <v>0.24483488994092001</v>
      </c>
      <c r="BG1070" s="17">
        <v>8.8603017582752394E-2</v>
      </c>
    </row>
    <row r="1071" spans="2:59" x14ac:dyDescent="0.35">
      <c r="B1071" t="s">
        <v>329</v>
      </c>
      <c r="C1071" s="17">
        <v>7.9068063132657601E-2</v>
      </c>
      <c r="D1071" s="17">
        <v>6.7694271740787501E-2</v>
      </c>
      <c r="E1071" s="17">
        <v>8.9989439188837797E-2</v>
      </c>
      <c r="F1071" s="17"/>
      <c r="G1071" s="17">
        <v>5.84385969019032E-2</v>
      </c>
      <c r="H1071" s="17">
        <v>9.0748842491288104E-2</v>
      </c>
      <c r="I1071" s="17">
        <v>0.146342443851735</v>
      </c>
      <c r="J1071" s="17">
        <v>7.9122990071436597E-2</v>
      </c>
      <c r="K1071" s="17">
        <v>4.85533595466838E-2</v>
      </c>
      <c r="L1071" s="17">
        <v>6.2461550973363603E-2</v>
      </c>
      <c r="M1071" s="17"/>
      <c r="N1071" s="17">
        <v>8.0488295274304206E-2</v>
      </c>
      <c r="O1071" s="17">
        <v>8.3972724416223096E-2</v>
      </c>
      <c r="P1071" s="17">
        <v>6.3117683903851599E-2</v>
      </c>
      <c r="Q1071" s="17">
        <v>8.9588001321563804E-2</v>
      </c>
      <c r="R1071" s="17">
        <v>7.3579549757716606E-2</v>
      </c>
      <c r="S1071" s="17"/>
      <c r="T1071" s="17">
        <v>7.7846367741430694E-2</v>
      </c>
      <c r="U1071" s="17">
        <v>7.9375727253186604E-2</v>
      </c>
      <c r="V1071" s="17"/>
      <c r="W1071" s="17">
        <v>7.2549533529181698E-2</v>
      </c>
      <c r="X1071" s="17">
        <v>8.4415846249500104E-2</v>
      </c>
      <c r="Y1071" s="17"/>
      <c r="Z1071" s="17">
        <v>5.5392074655678698E-2</v>
      </c>
      <c r="AA1071" s="17">
        <v>6.0581606322557102E-2</v>
      </c>
      <c r="AB1071" s="17">
        <v>0.117017583183107</v>
      </c>
      <c r="AC1071" s="17"/>
      <c r="AD1071" s="17">
        <v>7.7032502093368704E-2</v>
      </c>
      <c r="AE1071" s="17">
        <v>8.2889272032351705E-2</v>
      </c>
      <c r="AF1071" s="17"/>
      <c r="AG1071" s="17">
        <v>6.0295033778811201E-2</v>
      </c>
      <c r="AH1071" s="17">
        <v>9.1518493362869005E-2</v>
      </c>
      <c r="AI1071" s="17">
        <v>7.5032843824320794E-2</v>
      </c>
      <c r="AJ1071" s="17"/>
      <c r="AK1071" s="17">
        <v>5.4142335079083899E-2</v>
      </c>
      <c r="AL1071" s="17">
        <v>7.2634956005696097E-2</v>
      </c>
      <c r="AM1071" s="17">
        <v>0.15695288074379299</v>
      </c>
      <c r="AN1071" s="17"/>
      <c r="AO1071" s="17">
        <v>7.0435912298102102E-2</v>
      </c>
      <c r="AP1071" s="17">
        <v>6.9030422992594695E-2</v>
      </c>
      <c r="AQ1071" s="17">
        <v>9.9979812854997699E-2</v>
      </c>
      <c r="AR1071" s="17"/>
      <c r="AS1071" s="17">
        <v>0.15076594884817601</v>
      </c>
      <c r="AT1071" s="17">
        <v>7.7464603430693502E-2</v>
      </c>
      <c r="AU1071" s="17">
        <v>6.9073026819515299E-2</v>
      </c>
      <c r="AV1071" s="17">
        <v>7.40326955943406E-2</v>
      </c>
      <c r="AW1071" s="17">
        <v>6.2931373340712998E-2</v>
      </c>
      <c r="AX1071" s="17">
        <v>3.1449981087659999E-2</v>
      </c>
      <c r="AY1071" s="17">
        <v>0.112548433451159</v>
      </c>
      <c r="AZ1071" s="17">
        <v>5.4046671475063E-2</v>
      </c>
      <c r="BA1071" s="17">
        <v>5.0679193197798199E-2</v>
      </c>
      <c r="BB1071" s="17">
        <v>8.3703466348189703E-2</v>
      </c>
      <c r="BC1071" s="17">
        <v>3.3377876494248698E-2</v>
      </c>
      <c r="BD1071" s="17">
        <v>4.7804564529867401E-2</v>
      </c>
      <c r="BE1071" s="17">
        <v>0</v>
      </c>
      <c r="BF1071" s="17">
        <v>0.106226107991202</v>
      </c>
      <c r="BG1071" s="17">
        <v>9.3207054297407596E-2</v>
      </c>
    </row>
    <row r="1072" spans="2:59" x14ac:dyDescent="0.35">
      <c r="B1072" t="s">
        <v>330</v>
      </c>
      <c r="C1072" s="17">
        <v>3.63868483359416E-2</v>
      </c>
      <c r="D1072" s="17">
        <v>3.9897520119264902E-2</v>
      </c>
      <c r="E1072" s="17">
        <v>3.3266276055310302E-2</v>
      </c>
      <c r="F1072" s="17"/>
      <c r="G1072" s="17">
        <v>4.5219007337472E-2</v>
      </c>
      <c r="H1072" s="17">
        <v>4.4602212127587901E-2</v>
      </c>
      <c r="I1072" s="17">
        <v>3.4656706517034001E-2</v>
      </c>
      <c r="J1072" s="17">
        <v>2.7629285888124099E-2</v>
      </c>
      <c r="K1072" s="17">
        <v>5.2801728605971703E-2</v>
      </c>
      <c r="L1072" s="17">
        <v>2.6863044106933E-2</v>
      </c>
      <c r="M1072" s="17"/>
      <c r="N1072" s="17">
        <v>3.4410641239862302E-2</v>
      </c>
      <c r="O1072" s="17">
        <v>2.1693645557130801E-2</v>
      </c>
      <c r="P1072" s="17">
        <v>3.1281108776661799E-2</v>
      </c>
      <c r="Q1072" s="17">
        <v>4.7003077295677001E-2</v>
      </c>
      <c r="R1072" s="17">
        <v>5.4616926902463003E-2</v>
      </c>
      <c r="S1072" s="17"/>
      <c r="T1072" s="17">
        <v>5.1515578968185698E-2</v>
      </c>
      <c r="U1072" s="17">
        <v>3.25769235067946E-2</v>
      </c>
      <c r="V1072" s="17"/>
      <c r="W1072" s="17">
        <v>4.1670801489619803E-2</v>
      </c>
      <c r="X1072" s="17">
        <v>3.4551181068400397E-2</v>
      </c>
      <c r="Y1072" s="17"/>
      <c r="Z1072" s="17">
        <v>1.8780270585760699E-2</v>
      </c>
      <c r="AA1072" s="17">
        <v>4.0236006135901399E-2</v>
      </c>
      <c r="AB1072" s="17">
        <v>5.2001727556869701E-2</v>
      </c>
      <c r="AC1072" s="17"/>
      <c r="AD1072" s="17">
        <v>3.5232283651359997E-2</v>
      </c>
      <c r="AE1072" s="17">
        <v>3.8554227629827499E-2</v>
      </c>
      <c r="AF1072" s="17"/>
      <c r="AG1072" s="17">
        <v>4.2064483234774602E-2</v>
      </c>
      <c r="AH1072" s="17">
        <v>2.89533119334822E-2</v>
      </c>
      <c r="AI1072" s="17">
        <v>4.2393279609839303E-2</v>
      </c>
      <c r="AJ1072" s="17"/>
      <c r="AK1072" s="17">
        <v>2.4110390319881301E-2</v>
      </c>
      <c r="AL1072" s="17">
        <v>3.0462114522185502E-2</v>
      </c>
      <c r="AM1072" s="17">
        <v>9.2101857944490301E-2</v>
      </c>
      <c r="AN1072" s="17"/>
      <c r="AO1072" s="17">
        <v>3.4527877298128701E-2</v>
      </c>
      <c r="AP1072" s="17">
        <v>2.6641172269088E-2</v>
      </c>
      <c r="AQ1072" s="17">
        <v>5.1200645184273599E-2</v>
      </c>
      <c r="AR1072" s="17"/>
      <c r="AS1072" s="17">
        <v>8.4409484886226998E-3</v>
      </c>
      <c r="AT1072" s="17">
        <v>4.3654111211577501E-2</v>
      </c>
      <c r="AU1072" s="17">
        <v>7.7031875960396998E-2</v>
      </c>
      <c r="AV1072" s="17">
        <v>1.6266561251870901E-2</v>
      </c>
      <c r="AW1072" s="17">
        <v>5.2827180908829097E-2</v>
      </c>
      <c r="AX1072" s="17">
        <v>4.3124148953719701E-2</v>
      </c>
      <c r="AY1072" s="17">
        <v>3.5590326493950199E-2</v>
      </c>
      <c r="AZ1072" s="17">
        <v>6.5938016923538706E-2</v>
      </c>
      <c r="BA1072" s="17">
        <v>1.1533950652981999E-2</v>
      </c>
      <c r="BB1072" s="17">
        <v>1.42165118877627E-2</v>
      </c>
      <c r="BC1072" s="17">
        <v>4.49863131087051E-2</v>
      </c>
      <c r="BD1072" s="17">
        <v>3.5894598820066903E-2</v>
      </c>
      <c r="BE1072" s="17">
        <v>3.6871986872233101E-2</v>
      </c>
      <c r="BF1072" s="17">
        <v>4.41692598532476E-2</v>
      </c>
      <c r="BG1072" s="17">
        <v>4.4209337215465598E-2</v>
      </c>
    </row>
    <row r="1073" spans="2:59" x14ac:dyDescent="0.35">
      <c r="B1073" t="s">
        <v>133</v>
      </c>
      <c r="C1073" s="17">
        <v>0.10140312893036101</v>
      </c>
      <c r="D1073" s="17">
        <v>6.3427265588612905E-2</v>
      </c>
      <c r="E1073" s="17">
        <v>0.13719855119310301</v>
      </c>
      <c r="F1073" s="17"/>
      <c r="G1073" s="17">
        <v>0.10717020263139899</v>
      </c>
      <c r="H1073" s="17">
        <v>0.11919871211485999</v>
      </c>
      <c r="I1073" s="17">
        <v>0.13549422566154101</v>
      </c>
      <c r="J1073" s="17">
        <v>0.119078238665571</v>
      </c>
      <c r="K1073" s="17">
        <v>0.103164680830392</v>
      </c>
      <c r="L1073" s="17">
        <v>6.0052661827618203E-2</v>
      </c>
      <c r="M1073" s="17"/>
      <c r="N1073" s="17">
        <v>9.53813041146295E-2</v>
      </c>
      <c r="O1073" s="17">
        <v>7.1205934624578596E-2</v>
      </c>
      <c r="P1073" s="17">
        <v>0.128587564415056</v>
      </c>
      <c r="Q1073" s="17">
        <v>9.9197095136653202E-2</v>
      </c>
      <c r="R1073" s="17">
        <v>0.12574114934410799</v>
      </c>
      <c r="S1073" s="17"/>
      <c r="T1073" s="17">
        <v>6.6311369293194602E-2</v>
      </c>
      <c r="U1073" s="17">
        <v>0.110240418032141</v>
      </c>
      <c r="V1073" s="17"/>
      <c r="W1073" s="17">
        <v>7.3211031937137405E-2</v>
      </c>
      <c r="X1073" s="17">
        <v>0.11344165639722301</v>
      </c>
      <c r="Y1073" s="17"/>
      <c r="Z1073" s="17">
        <v>8.3614946264714399E-2</v>
      </c>
      <c r="AA1073" s="17">
        <v>7.2267362646990893E-2</v>
      </c>
      <c r="AB1073" s="17">
        <v>9.2376610881528001E-2</v>
      </c>
      <c r="AC1073" s="17"/>
      <c r="AD1073" s="17">
        <v>7.7826182354310297E-2</v>
      </c>
      <c r="AE1073" s="17">
        <v>0.14566239521867999</v>
      </c>
      <c r="AF1073" s="17"/>
      <c r="AG1073" s="17">
        <v>3.8860985446214601E-2</v>
      </c>
      <c r="AH1073" s="17">
        <v>0.11449656119214099</v>
      </c>
      <c r="AI1073" s="17">
        <v>6.9983478587202899E-2</v>
      </c>
      <c r="AJ1073" s="17"/>
      <c r="AK1073" s="17">
        <v>7.3287203263487394E-2</v>
      </c>
      <c r="AL1073" s="17">
        <v>7.5230310315124005E-2</v>
      </c>
      <c r="AM1073" s="17">
        <v>0.124461256932693</v>
      </c>
      <c r="AN1073" s="17"/>
      <c r="AO1073" s="17">
        <v>0.11014797143188999</v>
      </c>
      <c r="AP1073" s="17">
        <v>7.4301573552359002E-2</v>
      </c>
      <c r="AQ1073" s="17">
        <v>9.7177848499084701E-2</v>
      </c>
      <c r="AR1073" s="17"/>
      <c r="AS1073" s="17">
        <v>0.194571751649115</v>
      </c>
      <c r="AT1073" s="17">
        <v>0.195032914448942</v>
      </c>
      <c r="AU1073" s="17">
        <v>0.145601223921724</v>
      </c>
      <c r="AV1073" s="17">
        <v>0.118864007630384</v>
      </c>
      <c r="AW1073" s="17">
        <v>5.6453507330999297E-2</v>
      </c>
      <c r="AX1073" s="17">
        <v>0.10900610133815899</v>
      </c>
      <c r="AY1073" s="17">
        <v>7.21587094708393E-2</v>
      </c>
      <c r="AZ1073" s="17">
        <v>3.8107005060627398E-2</v>
      </c>
      <c r="BA1073" s="17">
        <v>6.0595734024479299E-2</v>
      </c>
      <c r="BB1073" s="17">
        <v>5.33861449432909E-2</v>
      </c>
      <c r="BC1073" s="17">
        <v>2.3624194744671801E-2</v>
      </c>
      <c r="BD1073" s="17">
        <v>4.9919174043508603E-2</v>
      </c>
      <c r="BE1073" s="17">
        <v>0.16946914389436299</v>
      </c>
      <c r="BF1073" s="17">
        <v>3.6527915111302503E-2</v>
      </c>
      <c r="BG1073" s="17">
        <v>9.3923438339942295E-2</v>
      </c>
    </row>
    <row r="1074" spans="2:59" x14ac:dyDescent="0.35">
      <c r="B1074" t="s">
        <v>331</v>
      </c>
      <c r="C1074" s="17">
        <v>0.50708952361241799</v>
      </c>
      <c r="D1074" s="17">
        <v>0.53584665400939202</v>
      </c>
      <c r="E1074" s="17">
        <v>0.47826915817300403</v>
      </c>
      <c r="F1074" s="17"/>
      <c r="G1074" s="17">
        <v>0.519362261440522</v>
      </c>
      <c r="H1074" s="17">
        <v>0.49548790316039198</v>
      </c>
      <c r="I1074" s="17">
        <v>0.38839272866520702</v>
      </c>
      <c r="J1074" s="17">
        <v>0.475937497182158</v>
      </c>
      <c r="K1074" s="17">
        <v>0.53863879756155197</v>
      </c>
      <c r="L1074" s="17">
        <v>0.57459132024467996</v>
      </c>
      <c r="M1074" s="17"/>
      <c r="N1074" s="17">
        <v>0.54122424620580201</v>
      </c>
      <c r="O1074" s="17">
        <v>0.56191374096489799</v>
      </c>
      <c r="P1074" s="17">
        <v>0.44225158175638801</v>
      </c>
      <c r="Q1074" s="17">
        <v>0.48133076290502003</v>
      </c>
      <c r="R1074" s="17">
        <v>0.49677817697468701</v>
      </c>
      <c r="S1074" s="17"/>
      <c r="T1074" s="17">
        <v>0.556421051619858</v>
      </c>
      <c r="U1074" s="17">
        <v>0.494666180373381</v>
      </c>
      <c r="V1074" s="17"/>
      <c r="W1074" s="17">
        <v>0.55232814422499499</v>
      </c>
      <c r="X1074" s="17">
        <v>0.47716215829545799</v>
      </c>
      <c r="Y1074" s="17"/>
      <c r="Z1074" s="17">
        <v>0.58019557858722903</v>
      </c>
      <c r="AA1074" s="17">
        <v>0.52114378317675703</v>
      </c>
      <c r="AB1074" s="17">
        <v>0.474874253026006</v>
      </c>
      <c r="AC1074" s="17"/>
      <c r="AD1074" s="17">
        <v>0.54830552199191296</v>
      </c>
      <c r="AE1074" s="17">
        <v>0.42971776379895799</v>
      </c>
      <c r="AF1074" s="17"/>
      <c r="AG1074" s="17">
        <v>0.59684374816644303</v>
      </c>
      <c r="AH1074" s="17">
        <v>0.48860602177905599</v>
      </c>
      <c r="AI1074" s="17">
        <v>0.52175898869256898</v>
      </c>
      <c r="AJ1074" s="17"/>
      <c r="AK1074" s="17">
        <v>0.59392181558690305</v>
      </c>
      <c r="AL1074" s="17">
        <v>0.53895765347449498</v>
      </c>
      <c r="AM1074" s="17">
        <v>0.294846414708611</v>
      </c>
      <c r="AN1074" s="17"/>
      <c r="AO1074" s="17">
        <v>0.61553920501181403</v>
      </c>
      <c r="AP1074" s="17">
        <v>0.54703218786135999</v>
      </c>
      <c r="AQ1074" s="17">
        <v>0.45272318916187299</v>
      </c>
      <c r="AR1074" s="17"/>
      <c r="AS1074" s="17">
        <v>0.37418505343155301</v>
      </c>
      <c r="AT1074" s="17">
        <v>0.47322368811347099</v>
      </c>
      <c r="AU1074" s="17">
        <v>0.47706308443550299</v>
      </c>
      <c r="AV1074" s="17">
        <v>0.41205187876822402</v>
      </c>
      <c r="AW1074" s="17">
        <v>0.53495791629141998</v>
      </c>
      <c r="AX1074" s="17">
        <v>0.53070407864427704</v>
      </c>
      <c r="AY1074" s="17">
        <v>0.54538622514183299</v>
      </c>
      <c r="AZ1074" s="17">
        <v>0.51748473831659403</v>
      </c>
      <c r="BA1074" s="17">
        <v>0.61734240477477398</v>
      </c>
      <c r="BB1074" s="17">
        <v>0.50741416622500002</v>
      </c>
      <c r="BC1074" s="17">
        <v>0.63786232816549704</v>
      </c>
      <c r="BD1074" s="17">
        <v>0.66249462757694499</v>
      </c>
      <c r="BE1074" s="17">
        <v>0.58413314279805695</v>
      </c>
      <c r="BF1074" s="17">
        <v>0.56824182710332805</v>
      </c>
      <c r="BG1074" s="17">
        <v>0.680057152564432</v>
      </c>
    </row>
    <row r="1075" spans="2:59" x14ac:dyDescent="0.35">
      <c r="B1075" t="s">
        <v>332</v>
      </c>
      <c r="C1075" s="17">
        <v>0.115454911468599</v>
      </c>
      <c r="D1075" s="17">
        <v>0.10759179186005199</v>
      </c>
      <c r="E1075" s="17">
        <v>0.123255715244148</v>
      </c>
      <c r="F1075" s="17"/>
      <c r="G1075" s="17">
        <v>0.10365760423937501</v>
      </c>
      <c r="H1075" s="17">
        <v>0.135351054618876</v>
      </c>
      <c r="I1075" s="17">
        <v>0.18099915036876901</v>
      </c>
      <c r="J1075" s="17">
        <v>0.10675227595956099</v>
      </c>
      <c r="K1075" s="17">
        <v>0.101355088152655</v>
      </c>
      <c r="L1075" s="17">
        <v>8.9324595080296595E-2</v>
      </c>
      <c r="M1075" s="17"/>
      <c r="N1075" s="17">
        <v>0.11489893651416699</v>
      </c>
      <c r="O1075" s="17">
        <v>0.105666369973354</v>
      </c>
      <c r="P1075" s="17">
        <v>9.4398792680513405E-2</v>
      </c>
      <c r="Q1075" s="17">
        <v>0.13659107861724101</v>
      </c>
      <c r="R1075" s="17">
        <v>0.12819647666018</v>
      </c>
      <c r="S1075" s="17"/>
      <c r="T1075" s="17">
        <v>0.12936194670961601</v>
      </c>
      <c r="U1075" s="17">
        <v>0.111952650759981</v>
      </c>
      <c r="V1075" s="17"/>
      <c r="W1075" s="17">
        <v>0.11422033501880199</v>
      </c>
      <c r="X1075" s="17">
        <v>0.118967027317901</v>
      </c>
      <c r="Y1075" s="17"/>
      <c r="Z1075" s="17">
        <v>7.4172345241439397E-2</v>
      </c>
      <c r="AA1075" s="17">
        <v>0.10081761245845799</v>
      </c>
      <c r="AB1075" s="17">
        <v>0.169019310739976</v>
      </c>
      <c r="AC1075" s="17"/>
      <c r="AD1075" s="17">
        <v>0.11226478574472901</v>
      </c>
      <c r="AE1075" s="17">
        <v>0.121443499662179</v>
      </c>
      <c r="AF1075" s="17"/>
      <c r="AG1075" s="17">
        <v>0.102359517013586</v>
      </c>
      <c r="AH1075" s="17">
        <v>0.120471805296351</v>
      </c>
      <c r="AI1075" s="17">
        <v>0.11742612343416001</v>
      </c>
      <c r="AJ1075" s="17"/>
      <c r="AK1075" s="17">
        <v>7.8252725398965106E-2</v>
      </c>
      <c r="AL1075" s="17">
        <v>0.103097070527882</v>
      </c>
      <c r="AM1075" s="17">
        <v>0.24905473868828301</v>
      </c>
      <c r="AN1075" s="17"/>
      <c r="AO1075" s="17">
        <v>0.104963789596231</v>
      </c>
      <c r="AP1075" s="17">
        <v>9.5671595261682701E-2</v>
      </c>
      <c r="AQ1075" s="17">
        <v>0.15118045803927099</v>
      </c>
      <c r="AR1075" s="17"/>
      <c r="AS1075" s="17">
        <v>0.15920689733679799</v>
      </c>
      <c r="AT1075" s="17">
        <v>0.121118714642271</v>
      </c>
      <c r="AU1075" s="17">
        <v>0.146104902779912</v>
      </c>
      <c r="AV1075" s="17">
        <v>9.0299256846211498E-2</v>
      </c>
      <c r="AW1075" s="17">
        <v>0.115758554249542</v>
      </c>
      <c r="AX1075" s="17">
        <v>7.4574130041379694E-2</v>
      </c>
      <c r="AY1075" s="17">
        <v>0.14813875994511</v>
      </c>
      <c r="AZ1075" s="17">
        <v>0.119984688398602</v>
      </c>
      <c r="BA1075" s="17">
        <v>6.2213143850780202E-2</v>
      </c>
      <c r="BB1075" s="17">
        <v>9.7919978235952304E-2</v>
      </c>
      <c r="BC1075" s="17">
        <v>7.8364189602953896E-2</v>
      </c>
      <c r="BD1075" s="17">
        <v>8.3699163349934297E-2</v>
      </c>
      <c r="BE1075" s="17">
        <v>3.6871986872233101E-2</v>
      </c>
      <c r="BF1075" s="17">
        <v>0.15039536784445001</v>
      </c>
      <c r="BG1075" s="17">
        <v>0.13741639151287299</v>
      </c>
    </row>
    <row r="1076" spans="2:59" x14ac:dyDescent="0.35">
      <c r="B1076" t="s">
        <v>120</v>
      </c>
      <c r="C1076" s="17">
        <v>0.39163461214381901</v>
      </c>
      <c r="D1076" s="17">
        <v>0.42825486214934</v>
      </c>
      <c r="E1076" s="17">
        <v>0.355013442928856</v>
      </c>
      <c r="F1076" s="17"/>
      <c r="G1076" s="17">
        <v>0.41570465720114702</v>
      </c>
      <c r="H1076" s="17">
        <v>0.36013684854151601</v>
      </c>
      <c r="I1076" s="17">
        <v>0.20739357829643801</v>
      </c>
      <c r="J1076" s="17">
        <v>0.369185221222598</v>
      </c>
      <c r="K1076" s="17">
        <v>0.43728370940889599</v>
      </c>
      <c r="L1076" s="17">
        <v>0.48526672516438402</v>
      </c>
      <c r="M1076" s="17"/>
      <c r="N1076" s="17">
        <v>0.42632530969163601</v>
      </c>
      <c r="O1076" s="17">
        <v>0.456247370991544</v>
      </c>
      <c r="P1076" s="17">
        <v>0.34785278907587502</v>
      </c>
      <c r="Q1076" s="17">
        <v>0.34473968428777901</v>
      </c>
      <c r="R1076" s="17">
        <v>0.36858170031450699</v>
      </c>
      <c r="S1076" s="17"/>
      <c r="T1076" s="17">
        <v>0.42705910491024102</v>
      </c>
      <c r="U1076" s="17">
        <v>0.38271352961339999</v>
      </c>
      <c r="V1076" s="17"/>
      <c r="W1076" s="17">
        <v>0.43810780920619302</v>
      </c>
      <c r="X1076" s="17">
        <v>0.35819513097755701</v>
      </c>
      <c r="Y1076" s="17"/>
      <c r="Z1076" s="17">
        <v>0.50602323334578903</v>
      </c>
      <c r="AA1076" s="17">
        <v>0.42032617071829798</v>
      </c>
      <c r="AB1076" s="17">
        <v>0.30585494228603</v>
      </c>
      <c r="AC1076" s="17"/>
      <c r="AD1076" s="17">
        <v>0.43604073624718398</v>
      </c>
      <c r="AE1076" s="17">
        <v>0.308274264136778</v>
      </c>
      <c r="AF1076" s="17"/>
      <c r="AG1076" s="17">
        <v>0.494484231152857</v>
      </c>
      <c r="AH1076" s="17">
        <v>0.368134216482705</v>
      </c>
      <c r="AI1076" s="17">
        <v>0.404332865258409</v>
      </c>
      <c r="AJ1076" s="17"/>
      <c r="AK1076" s="17">
        <v>0.51566909018793805</v>
      </c>
      <c r="AL1076" s="17">
        <v>0.43586058294661301</v>
      </c>
      <c r="AM1076" s="17">
        <v>4.5791676020327701E-2</v>
      </c>
      <c r="AN1076" s="17"/>
      <c r="AO1076" s="17">
        <v>0.51057541541558404</v>
      </c>
      <c r="AP1076" s="17">
        <v>0.45136059259967698</v>
      </c>
      <c r="AQ1076" s="17">
        <v>0.30154273112260199</v>
      </c>
      <c r="AR1076" s="17"/>
      <c r="AS1076" s="17">
        <v>0.21497815609475501</v>
      </c>
      <c r="AT1076" s="17">
        <v>0.35210497347120001</v>
      </c>
      <c r="AU1076" s="17">
        <v>0.33095818165559099</v>
      </c>
      <c r="AV1076" s="17">
        <v>0.32175262192201198</v>
      </c>
      <c r="AW1076" s="17">
        <v>0.41919936204187802</v>
      </c>
      <c r="AX1076" s="17">
        <v>0.45612994860289702</v>
      </c>
      <c r="AY1076" s="17">
        <v>0.39724746519672399</v>
      </c>
      <c r="AZ1076" s="17">
        <v>0.39750004991799198</v>
      </c>
      <c r="BA1076" s="17">
        <v>0.55512926092399395</v>
      </c>
      <c r="BB1076" s="17">
        <v>0.40949418798904702</v>
      </c>
      <c r="BC1076" s="17">
        <v>0.55949813856254305</v>
      </c>
      <c r="BD1076" s="17">
        <v>0.57879546422701</v>
      </c>
      <c r="BE1076" s="17">
        <v>0.54726115592582403</v>
      </c>
      <c r="BF1076" s="17">
        <v>0.41784645925887798</v>
      </c>
      <c r="BG1076" s="17">
        <v>0.54264076105155901</v>
      </c>
    </row>
    <row r="1077" spans="2:59" x14ac:dyDescent="0.35">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row>
    <row r="1078" spans="2:59" x14ac:dyDescent="0.35">
      <c r="B1078" s="6" t="s">
        <v>434</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row>
    <row r="1079" spans="2:59" x14ac:dyDescent="0.35">
      <c r="B1079" s="24" t="s">
        <v>86</v>
      </c>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c r="BB1079" s="17"/>
      <c r="BC1079" s="17"/>
      <c r="BD1079" s="17"/>
      <c r="BE1079" s="17"/>
      <c r="BF1079" s="17"/>
      <c r="BG1079" s="17"/>
    </row>
    <row r="1080" spans="2:59" x14ac:dyDescent="0.35">
      <c r="B1080" t="s">
        <v>326</v>
      </c>
      <c r="C1080" s="17">
        <v>9.0508871928737702E-2</v>
      </c>
      <c r="D1080" s="17">
        <v>8.7040460728360594E-2</v>
      </c>
      <c r="E1080" s="17">
        <v>9.4112867408817899E-2</v>
      </c>
      <c r="F1080" s="17"/>
      <c r="G1080" s="17">
        <v>0.111007016029848</v>
      </c>
      <c r="H1080" s="17">
        <v>0.11168331577330499</v>
      </c>
      <c r="I1080" s="17">
        <v>6.1082480149937897E-2</v>
      </c>
      <c r="J1080" s="17">
        <v>0.102420963546167</v>
      </c>
      <c r="K1080" s="17">
        <v>7.7533318900761303E-2</v>
      </c>
      <c r="L1080" s="17">
        <v>9.0547213135354895E-2</v>
      </c>
      <c r="M1080" s="17"/>
      <c r="N1080" s="17">
        <v>0.10222189798583101</v>
      </c>
      <c r="O1080" s="17">
        <v>7.6807955480061196E-2</v>
      </c>
      <c r="P1080" s="17">
        <v>9.4691354000005501E-2</v>
      </c>
      <c r="Q1080" s="17">
        <v>7.2218116964104601E-2</v>
      </c>
      <c r="R1080" s="17">
        <v>0.117291708389928</v>
      </c>
      <c r="S1080" s="17"/>
      <c r="T1080" s="17">
        <v>0.10864224259191201</v>
      </c>
      <c r="U1080" s="17">
        <v>8.5942277360749997E-2</v>
      </c>
      <c r="V1080" s="17"/>
      <c r="W1080" s="17">
        <v>8.9509752521823305E-2</v>
      </c>
      <c r="X1080" s="17">
        <v>9.6962011974580598E-2</v>
      </c>
      <c r="Y1080" s="17"/>
      <c r="Z1080" s="17">
        <v>0.12278465120158499</v>
      </c>
      <c r="AA1080" s="17">
        <v>7.6802762248704595E-2</v>
      </c>
      <c r="AB1080" s="17">
        <v>7.6098965306239802E-2</v>
      </c>
      <c r="AC1080" s="17"/>
      <c r="AD1080" s="17">
        <v>0.10956268084895</v>
      </c>
      <c r="AE1080" s="17">
        <v>5.4740559009750701E-2</v>
      </c>
      <c r="AF1080" s="17"/>
      <c r="AG1080" s="17">
        <v>0.121572533675533</v>
      </c>
      <c r="AH1080" s="17">
        <v>5.6556532725532897E-2</v>
      </c>
      <c r="AI1080" s="17">
        <v>0.118522574465157</v>
      </c>
      <c r="AJ1080" s="17"/>
      <c r="AK1080" s="17">
        <v>0.12744367813857399</v>
      </c>
      <c r="AL1080" s="17">
        <v>8.5049083048530594E-2</v>
      </c>
      <c r="AM1080" s="17">
        <v>5.9435301495377797E-2</v>
      </c>
      <c r="AN1080" s="17"/>
      <c r="AO1080" s="17">
        <v>0.181969255724306</v>
      </c>
      <c r="AP1080" s="17">
        <v>8.2668318220232101E-2</v>
      </c>
      <c r="AQ1080" s="17">
        <v>9.1332302844599006E-2</v>
      </c>
      <c r="AR1080" s="17"/>
      <c r="AS1080" s="17">
        <v>8.2639841553878102E-2</v>
      </c>
      <c r="AT1080" s="17">
        <v>9.7105403045842698E-2</v>
      </c>
      <c r="AU1080" s="17">
        <v>9.1625275716820997E-2</v>
      </c>
      <c r="AV1080" s="17">
        <v>4.3118089970355197E-2</v>
      </c>
      <c r="AW1080" s="17">
        <v>0.121178232985153</v>
      </c>
      <c r="AX1080" s="17">
        <v>0.108461189442724</v>
      </c>
      <c r="AY1080" s="17">
        <v>7.7673607049206103E-2</v>
      </c>
      <c r="AZ1080" s="17">
        <v>6.5112159157955707E-2</v>
      </c>
      <c r="BA1080" s="17">
        <v>7.61050819910319E-2</v>
      </c>
      <c r="BB1080" s="17">
        <v>8.1840889646447798E-2</v>
      </c>
      <c r="BC1080" s="17">
        <v>0.12918877226497399</v>
      </c>
      <c r="BD1080" s="17">
        <v>0.112675822534769</v>
      </c>
      <c r="BE1080" s="17">
        <v>5.3438605934774203E-2</v>
      </c>
      <c r="BF1080" s="17">
        <v>0.10026673478376601</v>
      </c>
      <c r="BG1080" s="17">
        <v>0.29793303679248401</v>
      </c>
    </row>
    <row r="1081" spans="2:59" x14ac:dyDescent="0.35">
      <c r="B1081" t="s">
        <v>327</v>
      </c>
      <c r="C1081" s="17">
        <v>0.278945870324178</v>
      </c>
      <c r="D1081" s="17">
        <v>0.310039401336209</v>
      </c>
      <c r="E1081" s="17">
        <v>0.247009034995613</v>
      </c>
      <c r="F1081" s="17"/>
      <c r="G1081" s="17">
        <v>0.28331580197929301</v>
      </c>
      <c r="H1081" s="17">
        <v>0.24754043593324099</v>
      </c>
      <c r="I1081" s="17">
        <v>0.28817110539365898</v>
      </c>
      <c r="J1081" s="17">
        <v>0.21862072014723599</v>
      </c>
      <c r="K1081" s="17">
        <v>0.26073591613402503</v>
      </c>
      <c r="L1081" s="17">
        <v>0.33947541222334898</v>
      </c>
      <c r="M1081" s="17"/>
      <c r="N1081" s="17">
        <v>0.31052155635706002</v>
      </c>
      <c r="O1081" s="17">
        <v>0.282969118457705</v>
      </c>
      <c r="P1081" s="17">
        <v>0.30239542784095302</v>
      </c>
      <c r="Q1081" s="17">
        <v>0.22681641491132101</v>
      </c>
      <c r="R1081" s="17">
        <v>0.26102213006873898</v>
      </c>
      <c r="S1081" s="17"/>
      <c r="T1081" s="17">
        <v>0.30731244683978698</v>
      </c>
      <c r="U1081" s="17">
        <v>0.271802209245675</v>
      </c>
      <c r="V1081" s="17"/>
      <c r="W1081" s="17">
        <v>0.31010592654041502</v>
      </c>
      <c r="X1081" s="17">
        <v>0.26032187091866099</v>
      </c>
      <c r="Y1081" s="17"/>
      <c r="Z1081" s="17">
        <v>0.334319314581635</v>
      </c>
      <c r="AA1081" s="17">
        <v>0.34578757536646998</v>
      </c>
      <c r="AB1081" s="17">
        <v>0.247827257151187</v>
      </c>
      <c r="AC1081" s="17"/>
      <c r="AD1081" s="17">
        <v>0.31538043902629398</v>
      </c>
      <c r="AE1081" s="17">
        <v>0.21054993647899201</v>
      </c>
      <c r="AF1081" s="17"/>
      <c r="AG1081" s="17">
        <v>0.28587534960569</v>
      </c>
      <c r="AH1081" s="17">
        <v>0.287521293538268</v>
      </c>
      <c r="AI1081" s="17">
        <v>0.28192873204812002</v>
      </c>
      <c r="AJ1081" s="17"/>
      <c r="AK1081" s="17">
        <v>0.368958237885328</v>
      </c>
      <c r="AL1081" s="17">
        <v>0.28629959706978497</v>
      </c>
      <c r="AM1081" s="17">
        <v>0.134488786696873</v>
      </c>
      <c r="AN1081" s="17"/>
      <c r="AO1081" s="17">
        <v>0.33850561568661403</v>
      </c>
      <c r="AP1081" s="17">
        <v>0.33189327311730799</v>
      </c>
      <c r="AQ1081" s="17">
        <v>0.21634171445244699</v>
      </c>
      <c r="AR1081" s="17"/>
      <c r="AS1081" s="17">
        <v>0.15848523161208</v>
      </c>
      <c r="AT1081" s="17">
        <v>0.3494478004205</v>
      </c>
      <c r="AU1081" s="17">
        <v>0.17719913019716499</v>
      </c>
      <c r="AV1081" s="17">
        <v>0.37330077773728998</v>
      </c>
      <c r="AW1081" s="17">
        <v>0.254787963070785</v>
      </c>
      <c r="AX1081" s="17">
        <v>0.214520088443235</v>
      </c>
      <c r="AY1081" s="17">
        <v>0.31887076425522998</v>
      </c>
      <c r="AZ1081" s="17">
        <v>0.33999463643879202</v>
      </c>
      <c r="BA1081" s="17">
        <v>0.41366375361033503</v>
      </c>
      <c r="BB1081" s="17">
        <v>0.34418657793436203</v>
      </c>
      <c r="BC1081" s="17">
        <v>0.35960106778746198</v>
      </c>
      <c r="BD1081" s="17">
        <v>0.22007577758787999</v>
      </c>
      <c r="BE1081" s="17">
        <v>0.168105614572858</v>
      </c>
      <c r="BF1081" s="17">
        <v>0.39210105189387401</v>
      </c>
      <c r="BG1081" s="17">
        <v>0.29853488000192402</v>
      </c>
    </row>
    <row r="1082" spans="2:59" x14ac:dyDescent="0.35">
      <c r="B1082" t="s">
        <v>328</v>
      </c>
      <c r="C1082" s="17">
        <v>0.33135414978789601</v>
      </c>
      <c r="D1082" s="17">
        <v>0.34634394887679598</v>
      </c>
      <c r="E1082" s="17">
        <v>0.31875504515764302</v>
      </c>
      <c r="F1082" s="17"/>
      <c r="G1082" s="17">
        <v>0.33563187956088297</v>
      </c>
      <c r="H1082" s="17">
        <v>0.31468821783941398</v>
      </c>
      <c r="I1082" s="17">
        <v>0.328504343842693</v>
      </c>
      <c r="J1082" s="17">
        <v>0.35773733845245498</v>
      </c>
      <c r="K1082" s="17">
        <v>0.32853511339603297</v>
      </c>
      <c r="L1082" s="17">
        <v>0.32276235997601799</v>
      </c>
      <c r="M1082" s="17"/>
      <c r="N1082" s="17">
        <v>0.29043928264609697</v>
      </c>
      <c r="O1082" s="17">
        <v>0.33323759323160501</v>
      </c>
      <c r="P1082" s="17">
        <v>0.35611967712677201</v>
      </c>
      <c r="Q1082" s="17">
        <v>0.37254597910591702</v>
      </c>
      <c r="R1082" s="17">
        <v>0.29679290218966797</v>
      </c>
      <c r="S1082" s="17"/>
      <c r="T1082" s="17">
        <v>0.31916990973734299</v>
      </c>
      <c r="U1082" s="17">
        <v>0.33442255253901298</v>
      </c>
      <c r="V1082" s="17"/>
      <c r="W1082" s="17">
        <v>0.31543400206606997</v>
      </c>
      <c r="X1082" s="17">
        <v>0.339094586899506</v>
      </c>
      <c r="Y1082" s="17"/>
      <c r="Z1082" s="17">
        <v>0.31181643789344399</v>
      </c>
      <c r="AA1082" s="17">
        <v>0.28263710800194503</v>
      </c>
      <c r="AB1082" s="17">
        <v>0.37089073884942197</v>
      </c>
      <c r="AC1082" s="17"/>
      <c r="AD1082" s="17">
        <v>0.32065487016340799</v>
      </c>
      <c r="AE1082" s="17">
        <v>0.35143911984395898</v>
      </c>
      <c r="AF1082" s="17"/>
      <c r="AG1082" s="17">
        <v>0.34951158210664601</v>
      </c>
      <c r="AH1082" s="17">
        <v>0.350569553698726</v>
      </c>
      <c r="AI1082" s="17">
        <v>0.31561901370985002</v>
      </c>
      <c r="AJ1082" s="17"/>
      <c r="AK1082" s="17">
        <v>0.27269675142234101</v>
      </c>
      <c r="AL1082" s="17">
        <v>0.34619413685876799</v>
      </c>
      <c r="AM1082" s="17">
        <v>0.41195678753825199</v>
      </c>
      <c r="AN1082" s="17"/>
      <c r="AO1082" s="17">
        <v>0.23656260823096301</v>
      </c>
      <c r="AP1082" s="17">
        <v>0.31175836488103398</v>
      </c>
      <c r="AQ1082" s="17">
        <v>0.36095221827340601</v>
      </c>
      <c r="AR1082" s="17"/>
      <c r="AS1082" s="17">
        <v>0.35180327091474001</v>
      </c>
      <c r="AT1082" s="17">
        <v>0.27632880050320202</v>
      </c>
      <c r="AU1082" s="17">
        <v>0.40994608248596098</v>
      </c>
      <c r="AV1082" s="17">
        <v>0.28603678533731702</v>
      </c>
      <c r="AW1082" s="17">
        <v>0.27236120479636</v>
      </c>
      <c r="AX1082" s="17">
        <v>0.35779325391748101</v>
      </c>
      <c r="AY1082" s="17">
        <v>0.33051293791883801</v>
      </c>
      <c r="AZ1082" s="17">
        <v>0.35814446792718002</v>
      </c>
      <c r="BA1082" s="17">
        <v>0.27673802182014701</v>
      </c>
      <c r="BB1082" s="17">
        <v>0.37949167597224198</v>
      </c>
      <c r="BC1082" s="17">
        <v>0.29852935564820898</v>
      </c>
      <c r="BD1082" s="17">
        <v>0.37218492735380798</v>
      </c>
      <c r="BE1082" s="17">
        <v>0.383717710415859</v>
      </c>
      <c r="BF1082" s="17">
        <v>0.29361023893072902</v>
      </c>
      <c r="BG1082" s="17">
        <v>0.16816758090719899</v>
      </c>
    </row>
    <row r="1083" spans="2:59" x14ac:dyDescent="0.35">
      <c r="B1083" t="s">
        <v>329</v>
      </c>
      <c r="C1083" s="17">
        <v>0.10640850707836</v>
      </c>
      <c r="D1083" s="17">
        <v>0.10469749283277099</v>
      </c>
      <c r="E1083" s="17">
        <v>0.108440846281022</v>
      </c>
      <c r="F1083" s="17"/>
      <c r="G1083" s="17">
        <v>0.103271950092551</v>
      </c>
      <c r="H1083" s="17">
        <v>9.5127410163987597E-2</v>
      </c>
      <c r="I1083" s="17">
        <v>0.13356014604828101</v>
      </c>
      <c r="J1083" s="17">
        <v>0.11259592377819</v>
      </c>
      <c r="K1083" s="17">
        <v>8.4509230601486296E-2</v>
      </c>
      <c r="L1083" s="17">
        <v>0.10705494972075399</v>
      </c>
      <c r="M1083" s="17"/>
      <c r="N1083" s="17">
        <v>0.126134941916415</v>
      </c>
      <c r="O1083" s="17">
        <v>0.134302602361551</v>
      </c>
      <c r="P1083" s="17">
        <v>5.8233793773408399E-2</v>
      </c>
      <c r="Q1083" s="17">
        <v>9.1023465946937707E-2</v>
      </c>
      <c r="R1083" s="17">
        <v>0.12790952250155299</v>
      </c>
      <c r="S1083" s="17"/>
      <c r="T1083" s="17">
        <v>0.110777885629095</v>
      </c>
      <c r="U1083" s="17">
        <v>0.10530815013281999</v>
      </c>
      <c r="V1083" s="17"/>
      <c r="W1083" s="17">
        <v>0.106775040104732</v>
      </c>
      <c r="X1083" s="17">
        <v>0.11086677508696401</v>
      </c>
      <c r="Y1083" s="17"/>
      <c r="Z1083" s="17">
        <v>7.7061007523463496E-2</v>
      </c>
      <c r="AA1083" s="17">
        <v>0.11360625048232</v>
      </c>
      <c r="AB1083" s="17">
        <v>0.133195992590602</v>
      </c>
      <c r="AC1083" s="17"/>
      <c r="AD1083" s="17">
        <v>0.102587015186221</v>
      </c>
      <c r="AE1083" s="17">
        <v>0.11358231250423299</v>
      </c>
      <c r="AF1083" s="17"/>
      <c r="AG1083" s="17">
        <v>0.105230105622018</v>
      </c>
      <c r="AH1083" s="17">
        <v>0.118366444565912</v>
      </c>
      <c r="AI1083" s="17">
        <v>0.100785517920965</v>
      </c>
      <c r="AJ1083" s="17"/>
      <c r="AK1083" s="17">
        <v>7.6539848465330296E-2</v>
      </c>
      <c r="AL1083" s="17">
        <v>0.10606097540312601</v>
      </c>
      <c r="AM1083" s="17">
        <v>0.17902276390539801</v>
      </c>
      <c r="AN1083" s="17"/>
      <c r="AO1083" s="17">
        <v>7.8842991121066006E-2</v>
      </c>
      <c r="AP1083" s="17">
        <v>0.10422877721631001</v>
      </c>
      <c r="AQ1083" s="17">
        <v>0.11996932026437999</v>
      </c>
      <c r="AR1083" s="17"/>
      <c r="AS1083" s="17">
        <v>0.10857788318543</v>
      </c>
      <c r="AT1083" s="17">
        <v>9.3040744762803301E-2</v>
      </c>
      <c r="AU1083" s="17">
        <v>4.5519234123052102E-2</v>
      </c>
      <c r="AV1083" s="17">
        <v>8.8375787674850007E-2</v>
      </c>
      <c r="AW1083" s="17">
        <v>0.11856991099382801</v>
      </c>
      <c r="AX1083" s="17">
        <v>0.12955608582644701</v>
      </c>
      <c r="AY1083" s="17">
        <v>0.13645005692887599</v>
      </c>
      <c r="AZ1083" s="17">
        <v>0.11357087326418</v>
      </c>
      <c r="BA1083" s="17">
        <v>0.15096819456404401</v>
      </c>
      <c r="BB1083" s="17">
        <v>7.2925257099282506E-2</v>
      </c>
      <c r="BC1083" s="17">
        <v>0.12555868176156301</v>
      </c>
      <c r="BD1083" s="17">
        <v>0.112675384429595</v>
      </c>
      <c r="BE1083" s="17">
        <v>0.10952302439525601</v>
      </c>
      <c r="BF1083" s="17">
        <v>0.16985271453838299</v>
      </c>
      <c r="BG1083" s="17">
        <v>3.2987457686904101E-2</v>
      </c>
    </row>
    <row r="1084" spans="2:59" x14ac:dyDescent="0.35">
      <c r="B1084" t="s">
        <v>330</v>
      </c>
      <c r="C1084" s="17">
        <v>6.3625029062808106E-2</v>
      </c>
      <c r="D1084" s="17">
        <v>6.9116319410697694E-2</v>
      </c>
      <c r="E1084" s="17">
        <v>5.8771564328831301E-2</v>
      </c>
      <c r="F1084" s="17"/>
      <c r="G1084" s="17">
        <v>5.20469898018142E-2</v>
      </c>
      <c r="H1084" s="17">
        <v>5.7199524098593198E-2</v>
      </c>
      <c r="I1084" s="17">
        <v>7.4241890166560701E-2</v>
      </c>
      <c r="J1084" s="17">
        <v>5.7689904353121199E-2</v>
      </c>
      <c r="K1084" s="17">
        <v>6.6921485697069696E-2</v>
      </c>
      <c r="L1084" s="17">
        <v>6.6289274511747903E-2</v>
      </c>
      <c r="M1084" s="17"/>
      <c r="N1084" s="17">
        <v>8.0574249807414705E-2</v>
      </c>
      <c r="O1084" s="17">
        <v>6.1846601622878798E-2</v>
      </c>
      <c r="P1084" s="17">
        <v>4.4417138774995001E-2</v>
      </c>
      <c r="Q1084" s="17">
        <v>6.8385883967458594E-2</v>
      </c>
      <c r="R1084" s="17">
        <v>4.9862763072216397E-2</v>
      </c>
      <c r="S1084" s="17"/>
      <c r="T1084" s="17">
        <v>6.7573636245919999E-2</v>
      </c>
      <c r="U1084" s="17">
        <v>6.2630636544811602E-2</v>
      </c>
      <c r="V1084" s="17"/>
      <c r="W1084" s="17">
        <v>6.3189898360295996E-2</v>
      </c>
      <c r="X1084" s="17">
        <v>6.7342550969618595E-2</v>
      </c>
      <c r="Y1084" s="17"/>
      <c r="Z1084" s="17">
        <v>2.3310197149374701E-2</v>
      </c>
      <c r="AA1084" s="17">
        <v>7.8976328492720196E-2</v>
      </c>
      <c r="AB1084" s="17">
        <v>8.1689680256595398E-2</v>
      </c>
      <c r="AC1084" s="17"/>
      <c r="AD1084" s="17">
        <v>6.4958357194105198E-2</v>
      </c>
      <c r="AE1084" s="17">
        <v>6.1122070309330999E-2</v>
      </c>
      <c r="AF1084" s="17"/>
      <c r="AG1084" s="17">
        <v>7.6969572515885307E-2</v>
      </c>
      <c r="AH1084" s="17">
        <v>5.63105280497435E-2</v>
      </c>
      <c r="AI1084" s="17">
        <v>7.0884697339696795E-2</v>
      </c>
      <c r="AJ1084" s="17"/>
      <c r="AK1084" s="17">
        <v>4.9805612553959197E-2</v>
      </c>
      <c r="AL1084" s="17">
        <v>5.35669827288726E-2</v>
      </c>
      <c r="AM1084" s="17">
        <v>0.12165041324496501</v>
      </c>
      <c r="AN1084" s="17"/>
      <c r="AO1084" s="17">
        <v>3.2004265319862203E-2</v>
      </c>
      <c r="AP1084" s="17">
        <v>4.7871066463973898E-2</v>
      </c>
      <c r="AQ1084" s="17">
        <v>9.3600192140689195E-2</v>
      </c>
      <c r="AR1084" s="17"/>
      <c r="AS1084" s="17">
        <v>6.9573979128630101E-2</v>
      </c>
      <c r="AT1084" s="17">
        <v>3.6414191893086902E-2</v>
      </c>
      <c r="AU1084" s="17">
        <v>9.6110668302432006E-2</v>
      </c>
      <c r="AV1084" s="17">
        <v>0.12647451428169099</v>
      </c>
      <c r="AW1084" s="17">
        <v>0.109585558907676</v>
      </c>
      <c r="AX1084" s="17">
        <v>1.37064511050151E-2</v>
      </c>
      <c r="AY1084" s="17">
        <v>4.5126185077091201E-2</v>
      </c>
      <c r="AZ1084" s="17">
        <v>4.6973134666678802E-2</v>
      </c>
      <c r="BA1084" s="17">
        <v>3.02089478060516E-2</v>
      </c>
      <c r="BB1084" s="17">
        <v>4.65122124088337E-2</v>
      </c>
      <c r="BC1084" s="17">
        <v>6.3497927793119996E-2</v>
      </c>
      <c r="BD1084" s="17">
        <v>3.5894598820066903E-2</v>
      </c>
      <c r="BE1084" s="17">
        <v>0.115745900786889</v>
      </c>
      <c r="BF1084" s="17">
        <v>0</v>
      </c>
      <c r="BG1084" s="17">
        <v>0.115810883079997</v>
      </c>
    </row>
    <row r="1085" spans="2:59" x14ac:dyDescent="0.35">
      <c r="B1085" t="s">
        <v>133</v>
      </c>
      <c r="C1085" s="17">
        <v>0.12915757181802101</v>
      </c>
      <c r="D1085" s="17">
        <v>8.2762376815165503E-2</v>
      </c>
      <c r="E1085" s="17">
        <v>0.172910641828073</v>
      </c>
      <c r="F1085" s="17"/>
      <c r="G1085" s="17">
        <v>0.11472636253561</v>
      </c>
      <c r="H1085" s="17">
        <v>0.17376109619145899</v>
      </c>
      <c r="I1085" s="17">
        <v>0.114440034398868</v>
      </c>
      <c r="J1085" s="17">
        <v>0.15093514972283101</v>
      </c>
      <c r="K1085" s="17">
        <v>0.18176493527062401</v>
      </c>
      <c r="L1085" s="17">
        <v>7.3870790432776598E-2</v>
      </c>
      <c r="M1085" s="17"/>
      <c r="N1085" s="17">
        <v>9.0108071287182595E-2</v>
      </c>
      <c r="O1085" s="17">
        <v>0.11083612884619801</v>
      </c>
      <c r="P1085" s="17">
        <v>0.14414260848386701</v>
      </c>
      <c r="Q1085" s="17">
        <v>0.16901013910426099</v>
      </c>
      <c r="R1085" s="17">
        <v>0.14712097377789601</v>
      </c>
      <c r="S1085" s="17"/>
      <c r="T1085" s="17">
        <v>8.6523878955943198E-2</v>
      </c>
      <c r="U1085" s="17">
        <v>0.13989417417693101</v>
      </c>
      <c r="V1085" s="17"/>
      <c r="W1085" s="17">
        <v>0.11498538040666401</v>
      </c>
      <c r="X1085" s="17">
        <v>0.125412204150669</v>
      </c>
      <c r="Y1085" s="17"/>
      <c r="Z1085" s="17">
        <v>0.130708391650498</v>
      </c>
      <c r="AA1085" s="17">
        <v>0.10218997540784</v>
      </c>
      <c r="AB1085" s="17">
        <v>9.0297365845954394E-2</v>
      </c>
      <c r="AC1085" s="17"/>
      <c r="AD1085" s="17">
        <v>8.6856637581021495E-2</v>
      </c>
      <c r="AE1085" s="17">
        <v>0.208566001853735</v>
      </c>
      <c r="AF1085" s="17"/>
      <c r="AG1085" s="17">
        <v>6.0840856474227802E-2</v>
      </c>
      <c r="AH1085" s="17">
        <v>0.130675647421818</v>
      </c>
      <c r="AI1085" s="17">
        <v>0.11225946451621199</v>
      </c>
      <c r="AJ1085" s="17"/>
      <c r="AK1085" s="17">
        <v>0.10455587153446699</v>
      </c>
      <c r="AL1085" s="17">
        <v>0.12282922489091801</v>
      </c>
      <c r="AM1085" s="17">
        <v>9.3445947119133593E-2</v>
      </c>
      <c r="AN1085" s="17"/>
      <c r="AO1085" s="17">
        <v>0.13211526391719</v>
      </c>
      <c r="AP1085" s="17">
        <v>0.121580200101142</v>
      </c>
      <c r="AQ1085" s="17">
        <v>0.117804252024479</v>
      </c>
      <c r="AR1085" s="17"/>
      <c r="AS1085" s="17">
        <v>0.22891979360524201</v>
      </c>
      <c r="AT1085" s="17">
        <v>0.147663059374565</v>
      </c>
      <c r="AU1085" s="17">
        <v>0.17959960917456899</v>
      </c>
      <c r="AV1085" s="17">
        <v>8.2694044998496197E-2</v>
      </c>
      <c r="AW1085" s="17">
        <v>0.123517129246198</v>
      </c>
      <c r="AX1085" s="17">
        <v>0.17596293126509799</v>
      </c>
      <c r="AY1085" s="17">
        <v>9.1366448770758904E-2</v>
      </c>
      <c r="AZ1085" s="17">
        <v>7.6204728545214206E-2</v>
      </c>
      <c r="BA1085" s="17">
        <v>5.23160002083893E-2</v>
      </c>
      <c r="BB1085" s="17">
        <v>7.5043386938832293E-2</v>
      </c>
      <c r="BC1085" s="17">
        <v>2.3624194744671801E-2</v>
      </c>
      <c r="BD1085" s="17">
        <v>0.14649348927388101</v>
      </c>
      <c r="BE1085" s="17">
        <v>0.16946914389436299</v>
      </c>
      <c r="BF1085" s="17">
        <v>4.41692598532476E-2</v>
      </c>
      <c r="BG1085" s="17">
        <v>8.6566161531492394E-2</v>
      </c>
    </row>
    <row r="1086" spans="2:59" x14ac:dyDescent="0.35">
      <c r="B1086" t="s">
        <v>331</v>
      </c>
      <c r="C1086" s="17">
        <v>0.36945474225291602</v>
      </c>
      <c r="D1086" s="17">
        <v>0.39707986206456902</v>
      </c>
      <c r="E1086" s="17">
        <v>0.34112190240443102</v>
      </c>
      <c r="F1086" s="17"/>
      <c r="G1086" s="17">
        <v>0.39432281800914099</v>
      </c>
      <c r="H1086" s="17">
        <v>0.35922375170654602</v>
      </c>
      <c r="I1086" s="17">
        <v>0.34925358554359698</v>
      </c>
      <c r="J1086" s="17">
        <v>0.32104168369340302</v>
      </c>
      <c r="K1086" s="17">
        <v>0.33826923503478701</v>
      </c>
      <c r="L1086" s="17">
        <v>0.430022625358704</v>
      </c>
      <c r="M1086" s="17"/>
      <c r="N1086" s="17">
        <v>0.412743454342891</v>
      </c>
      <c r="O1086" s="17">
        <v>0.35977707393776598</v>
      </c>
      <c r="P1086" s="17">
        <v>0.39708678184095803</v>
      </c>
      <c r="Q1086" s="17">
        <v>0.299034531875425</v>
      </c>
      <c r="R1086" s="17">
        <v>0.37831383845866701</v>
      </c>
      <c r="S1086" s="17"/>
      <c r="T1086" s="17">
        <v>0.415954689431699</v>
      </c>
      <c r="U1086" s="17">
        <v>0.35774448660642499</v>
      </c>
      <c r="V1086" s="17"/>
      <c r="W1086" s="17">
        <v>0.39961567906223799</v>
      </c>
      <c r="X1086" s="17">
        <v>0.35728388289324198</v>
      </c>
      <c r="Y1086" s="17"/>
      <c r="Z1086" s="17">
        <v>0.45710396578322099</v>
      </c>
      <c r="AA1086" s="17">
        <v>0.422590337615175</v>
      </c>
      <c r="AB1086" s="17">
        <v>0.32392622245742703</v>
      </c>
      <c r="AC1086" s="17"/>
      <c r="AD1086" s="17">
        <v>0.42494311987524402</v>
      </c>
      <c r="AE1086" s="17">
        <v>0.26529049548874201</v>
      </c>
      <c r="AF1086" s="17"/>
      <c r="AG1086" s="17">
        <v>0.407447883281223</v>
      </c>
      <c r="AH1086" s="17">
        <v>0.34407782626380101</v>
      </c>
      <c r="AI1086" s="17">
        <v>0.40045130651327698</v>
      </c>
      <c r="AJ1086" s="17"/>
      <c r="AK1086" s="17">
        <v>0.49640191602390299</v>
      </c>
      <c r="AL1086" s="17">
        <v>0.37134868011831601</v>
      </c>
      <c r="AM1086" s="17">
        <v>0.19392408819225099</v>
      </c>
      <c r="AN1086" s="17"/>
      <c r="AO1086" s="17">
        <v>0.52047487141091997</v>
      </c>
      <c r="AP1086" s="17">
        <v>0.41456159133754</v>
      </c>
      <c r="AQ1086" s="17">
        <v>0.30767401729704602</v>
      </c>
      <c r="AR1086" s="17"/>
      <c r="AS1086" s="17">
        <v>0.24112507316595799</v>
      </c>
      <c r="AT1086" s="17">
        <v>0.44655320346634197</v>
      </c>
      <c r="AU1086" s="17">
        <v>0.26882440591398599</v>
      </c>
      <c r="AV1086" s="17">
        <v>0.41641886770764502</v>
      </c>
      <c r="AW1086" s="17">
        <v>0.37596619605593701</v>
      </c>
      <c r="AX1086" s="17">
        <v>0.32298127788595898</v>
      </c>
      <c r="AY1086" s="17">
        <v>0.39654437130443598</v>
      </c>
      <c r="AZ1086" s="17">
        <v>0.405106795596747</v>
      </c>
      <c r="BA1086" s="17">
        <v>0.48976883560136703</v>
      </c>
      <c r="BB1086" s="17">
        <v>0.42602746758081</v>
      </c>
      <c r="BC1086" s="17">
        <v>0.48878984005243598</v>
      </c>
      <c r="BD1086" s="17">
        <v>0.33275160012264898</v>
      </c>
      <c r="BE1086" s="17">
        <v>0.22154422050763201</v>
      </c>
      <c r="BF1086" s="17">
        <v>0.49236778667763997</v>
      </c>
      <c r="BG1086" s="17">
        <v>0.59646791679440803</v>
      </c>
    </row>
    <row r="1087" spans="2:59" x14ac:dyDescent="0.35">
      <c r="B1087" t="s">
        <v>332</v>
      </c>
      <c r="C1087" s="17">
        <v>0.17003353614116801</v>
      </c>
      <c r="D1087" s="17">
        <v>0.17381381224346901</v>
      </c>
      <c r="E1087" s="17">
        <v>0.16721241060985401</v>
      </c>
      <c r="F1087" s="17"/>
      <c r="G1087" s="17">
        <v>0.15531893989436599</v>
      </c>
      <c r="H1087" s="17">
        <v>0.15232693426258101</v>
      </c>
      <c r="I1087" s="17">
        <v>0.207802036214842</v>
      </c>
      <c r="J1087" s="17">
        <v>0.17028582813131099</v>
      </c>
      <c r="K1087" s="17">
        <v>0.15143071629855601</v>
      </c>
      <c r="L1087" s="17">
        <v>0.17334422423250101</v>
      </c>
      <c r="M1087" s="17"/>
      <c r="N1087" s="17">
        <v>0.20670919172383001</v>
      </c>
      <c r="O1087" s="17">
        <v>0.19614920398443</v>
      </c>
      <c r="P1087" s="17">
        <v>0.102650932548403</v>
      </c>
      <c r="Q1087" s="17">
        <v>0.15940934991439601</v>
      </c>
      <c r="R1087" s="17">
        <v>0.17777228557377001</v>
      </c>
      <c r="S1087" s="17"/>
      <c r="T1087" s="17">
        <v>0.17835152187501499</v>
      </c>
      <c r="U1087" s="17">
        <v>0.16793878667763101</v>
      </c>
      <c r="V1087" s="17"/>
      <c r="W1087" s="17">
        <v>0.169964938465028</v>
      </c>
      <c r="X1087" s="17">
        <v>0.17820932605658199</v>
      </c>
      <c r="Y1087" s="17"/>
      <c r="Z1087" s="17">
        <v>0.100371204672838</v>
      </c>
      <c r="AA1087" s="17">
        <v>0.19258257897504</v>
      </c>
      <c r="AB1087" s="17">
        <v>0.21488567284719701</v>
      </c>
      <c r="AC1087" s="17"/>
      <c r="AD1087" s="17">
        <v>0.16754537238032699</v>
      </c>
      <c r="AE1087" s="17">
        <v>0.17470438281356401</v>
      </c>
      <c r="AF1087" s="17"/>
      <c r="AG1087" s="17">
        <v>0.182199678137903</v>
      </c>
      <c r="AH1087" s="17">
        <v>0.17467697261565501</v>
      </c>
      <c r="AI1087" s="17">
        <v>0.17167021526066201</v>
      </c>
      <c r="AJ1087" s="17"/>
      <c r="AK1087" s="17">
        <v>0.12634546101928901</v>
      </c>
      <c r="AL1087" s="17">
        <v>0.15962795813199801</v>
      </c>
      <c r="AM1087" s="17">
        <v>0.30067317715036301</v>
      </c>
      <c r="AN1087" s="17"/>
      <c r="AO1087" s="17">
        <v>0.11084725644092799</v>
      </c>
      <c r="AP1087" s="17">
        <v>0.15209984368028401</v>
      </c>
      <c r="AQ1087" s="17">
        <v>0.213569512405069</v>
      </c>
      <c r="AR1087" s="17"/>
      <c r="AS1087" s="17">
        <v>0.17815186231405999</v>
      </c>
      <c r="AT1087" s="17">
        <v>0.12945493665589</v>
      </c>
      <c r="AU1087" s="17">
        <v>0.14162990242548401</v>
      </c>
      <c r="AV1087" s="17">
        <v>0.21485030195654101</v>
      </c>
      <c r="AW1087" s="17">
        <v>0.22815546990150501</v>
      </c>
      <c r="AX1087" s="17">
        <v>0.14326253693146199</v>
      </c>
      <c r="AY1087" s="17">
        <v>0.181576242005967</v>
      </c>
      <c r="AZ1087" s="17">
        <v>0.16054400793085799</v>
      </c>
      <c r="BA1087" s="17">
        <v>0.18117714237009599</v>
      </c>
      <c r="BB1087" s="17">
        <v>0.119437469508116</v>
      </c>
      <c r="BC1087" s="17">
        <v>0.18905660955468301</v>
      </c>
      <c r="BD1087" s="17">
        <v>0.148569983249662</v>
      </c>
      <c r="BE1087" s="17">
        <v>0.225268925182145</v>
      </c>
      <c r="BF1087" s="17">
        <v>0.16985271453838299</v>
      </c>
      <c r="BG1087" s="17">
        <v>0.14879834076690099</v>
      </c>
    </row>
    <row r="1088" spans="2:59" x14ac:dyDescent="0.35">
      <c r="B1088" t="s">
        <v>120</v>
      </c>
      <c r="C1088" s="17">
        <v>0.19942120611174799</v>
      </c>
      <c r="D1088" s="17">
        <v>0.22326604982109999</v>
      </c>
      <c r="E1088" s="17">
        <v>0.17390949179457799</v>
      </c>
      <c r="F1088" s="17"/>
      <c r="G1088" s="17">
        <v>0.239003878114776</v>
      </c>
      <c r="H1088" s="17">
        <v>0.20689681744396601</v>
      </c>
      <c r="I1088" s="17">
        <v>0.14145154932875501</v>
      </c>
      <c r="J1088" s="17">
        <v>0.15075585556209201</v>
      </c>
      <c r="K1088" s="17">
        <v>0.186838518736231</v>
      </c>
      <c r="L1088" s="17">
        <v>0.25667840112620299</v>
      </c>
      <c r="M1088" s="17"/>
      <c r="N1088" s="17">
        <v>0.20603426261906099</v>
      </c>
      <c r="O1088" s="17">
        <v>0.163627869953336</v>
      </c>
      <c r="P1088" s="17">
        <v>0.29443584929255501</v>
      </c>
      <c r="Q1088" s="17">
        <v>0.13962518196102899</v>
      </c>
      <c r="R1088" s="17">
        <v>0.200541552884897</v>
      </c>
      <c r="S1088" s="17"/>
      <c r="T1088" s="17">
        <v>0.23760316755668401</v>
      </c>
      <c r="U1088" s="17">
        <v>0.18980569992879401</v>
      </c>
      <c r="V1088" s="17"/>
      <c r="W1088" s="17">
        <v>0.22965074059721</v>
      </c>
      <c r="X1088" s="17">
        <v>0.17907455683665999</v>
      </c>
      <c r="Y1088" s="17"/>
      <c r="Z1088" s="17">
        <v>0.35673276111038199</v>
      </c>
      <c r="AA1088" s="17">
        <v>0.23000775864013401</v>
      </c>
      <c r="AB1088" s="17">
        <v>0.10904054961023001</v>
      </c>
      <c r="AC1088" s="17"/>
      <c r="AD1088" s="17">
        <v>0.25739774749491701</v>
      </c>
      <c r="AE1088" s="17">
        <v>9.0586112675178396E-2</v>
      </c>
      <c r="AF1088" s="17"/>
      <c r="AG1088" s="17">
        <v>0.225248205143321</v>
      </c>
      <c r="AH1088" s="17">
        <v>0.169400853648146</v>
      </c>
      <c r="AI1088" s="17">
        <v>0.228781091252615</v>
      </c>
      <c r="AJ1088" s="17"/>
      <c r="AK1088" s="17">
        <v>0.37005645500461298</v>
      </c>
      <c r="AL1088" s="17">
        <v>0.211720721986317</v>
      </c>
      <c r="AM1088" s="17">
        <v>-0.106749088958113</v>
      </c>
      <c r="AN1088" s="17"/>
      <c r="AO1088" s="17">
        <v>0.40962761496999101</v>
      </c>
      <c r="AP1088" s="17">
        <v>0.26246174765725599</v>
      </c>
      <c r="AQ1088" s="17">
        <v>9.4104504891976901E-2</v>
      </c>
      <c r="AR1088" s="17"/>
      <c r="AS1088" s="17">
        <v>6.2973210851897596E-2</v>
      </c>
      <c r="AT1088" s="17">
        <v>0.317098266810452</v>
      </c>
      <c r="AU1088" s="17">
        <v>0.127194503488502</v>
      </c>
      <c r="AV1088" s="17">
        <v>0.20156856575110299</v>
      </c>
      <c r="AW1088" s="17">
        <v>0.147810726154433</v>
      </c>
      <c r="AX1088" s="17">
        <v>0.179718740954497</v>
      </c>
      <c r="AY1088" s="17">
        <v>0.21496812929846901</v>
      </c>
      <c r="AZ1088" s="17">
        <v>0.24456278766588899</v>
      </c>
      <c r="BA1088" s="17">
        <v>0.308591693231271</v>
      </c>
      <c r="BB1088" s="17">
        <v>0.30658999807269399</v>
      </c>
      <c r="BC1088" s="17">
        <v>0.29973323049775302</v>
      </c>
      <c r="BD1088" s="17">
        <v>0.18418161687298701</v>
      </c>
      <c r="BE1088" s="17">
        <v>-3.72470467451275E-3</v>
      </c>
      <c r="BF1088" s="17">
        <v>0.32251507213925701</v>
      </c>
      <c r="BG1088" s="17">
        <v>0.44766957602750701</v>
      </c>
    </row>
    <row r="1089" spans="2:59" x14ac:dyDescent="0.35">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row>
    <row r="1090" spans="2:59" x14ac:dyDescent="0.35">
      <c r="B1090" s="6" t="s">
        <v>435</v>
      </c>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row>
    <row r="1091" spans="2:59" x14ac:dyDescent="0.35">
      <c r="B1091" s="24" t="s">
        <v>86</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row>
    <row r="1092" spans="2:59" x14ac:dyDescent="0.35">
      <c r="B1092" t="s">
        <v>326</v>
      </c>
      <c r="C1092" s="17">
        <v>0.12895235312150199</v>
      </c>
      <c r="D1092" s="17">
        <v>0.13777669319482999</v>
      </c>
      <c r="E1092" s="17">
        <v>0.119203087099025</v>
      </c>
      <c r="F1092" s="17"/>
      <c r="G1092" s="17">
        <v>0.150666807963516</v>
      </c>
      <c r="H1092" s="17">
        <v>0.14808823176284799</v>
      </c>
      <c r="I1092" s="17">
        <v>6.9608494437828003E-2</v>
      </c>
      <c r="J1092" s="17">
        <v>0.107389228395927</v>
      </c>
      <c r="K1092" s="17">
        <v>0.13122866637485001</v>
      </c>
      <c r="L1092" s="17">
        <v>0.15924790384276699</v>
      </c>
      <c r="M1092" s="17"/>
      <c r="N1092" s="17">
        <v>0.14557193714318301</v>
      </c>
      <c r="O1092" s="17">
        <v>0.120394343328436</v>
      </c>
      <c r="P1092" s="17">
        <v>0.15364770125889199</v>
      </c>
      <c r="Q1092" s="17">
        <v>8.9698260846645297E-2</v>
      </c>
      <c r="R1092" s="17">
        <v>0.14121584401901299</v>
      </c>
      <c r="S1092" s="17"/>
      <c r="T1092" s="17">
        <v>0.164169518361586</v>
      </c>
      <c r="U1092" s="17">
        <v>0.12008348265761799</v>
      </c>
      <c r="V1092" s="17"/>
      <c r="W1092" s="17">
        <v>0.13416520151167299</v>
      </c>
      <c r="X1092" s="17">
        <v>0.137049159215239</v>
      </c>
      <c r="Y1092" s="17"/>
      <c r="Z1092" s="17">
        <v>0.18102785816380099</v>
      </c>
      <c r="AA1092" s="17">
        <v>0.148339179967521</v>
      </c>
      <c r="AB1092" s="17">
        <v>8.9399279685078298E-2</v>
      </c>
      <c r="AC1092" s="17"/>
      <c r="AD1092" s="17">
        <v>0.14871313454672799</v>
      </c>
      <c r="AE1092" s="17">
        <v>9.1856892759693304E-2</v>
      </c>
      <c r="AF1092" s="17"/>
      <c r="AG1092" s="17">
        <v>0.16302319156477801</v>
      </c>
      <c r="AH1092" s="17">
        <v>0.13551842998324501</v>
      </c>
      <c r="AI1092" s="17">
        <v>0.119413443645673</v>
      </c>
      <c r="AJ1092" s="17"/>
      <c r="AK1092" s="17">
        <v>0.19602473853314301</v>
      </c>
      <c r="AL1092" s="17">
        <v>0.12119082811274</v>
      </c>
      <c r="AM1092" s="17">
        <v>5.7806732784097897E-2</v>
      </c>
      <c r="AN1092" s="17"/>
      <c r="AO1092" s="17">
        <v>0.17571782884892201</v>
      </c>
      <c r="AP1092" s="17">
        <v>0.13584977735544401</v>
      </c>
      <c r="AQ1092" s="17">
        <v>0.111644543020672</v>
      </c>
      <c r="AR1092" s="17"/>
      <c r="AS1092" s="17">
        <v>9.5528452535914896E-2</v>
      </c>
      <c r="AT1092" s="17">
        <v>0.12747926225963499</v>
      </c>
      <c r="AU1092" s="17">
        <v>0.10967697767099301</v>
      </c>
      <c r="AV1092" s="17">
        <v>0.14909893911453501</v>
      </c>
      <c r="AW1092" s="17">
        <v>0.15005140552846899</v>
      </c>
      <c r="AX1092" s="17">
        <v>0.12236194473024101</v>
      </c>
      <c r="AY1092" s="17">
        <v>0.144937306301232</v>
      </c>
      <c r="AZ1092" s="17">
        <v>6.88721057266026E-2</v>
      </c>
      <c r="BA1092" s="17">
        <v>6.9534113208601006E-2</v>
      </c>
      <c r="BB1092" s="17">
        <v>0.12737543928246101</v>
      </c>
      <c r="BC1092" s="17">
        <v>0.22840031763683499</v>
      </c>
      <c r="BD1092" s="17">
        <v>8.6638015858674602E-2</v>
      </c>
      <c r="BE1092" s="17">
        <v>8.4041251548907805E-2</v>
      </c>
      <c r="BF1092" s="17">
        <v>0.145017203166805</v>
      </c>
      <c r="BG1092" s="17">
        <v>0.32285276463476897</v>
      </c>
    </row>
    <row r="1093" spans="2:59" x14ac:dyDescent="0.35">
      <c r="B1093" t="s">
        <v>327</v>
      </c>
      <c r="C1093" s="17">
        <v>0.33355536307412798</v>
      </c>
      <c r="D1093" s="17">
        <v>0.34944983115622502</v>
      </c>
      <c r="E1093" s="17">
        <v>0.32012255318615601</v>
      </c>
      <c r="F1093" s="17"/>
      <c r="G1093" s="17">
        <v>0.31938148698466001</v>
      </c>
      <c r="H1093" s="17">
        <v>0.27863907009976002</v>
      </c>
      <c r="I1093" s="17">
        <v>0.31899565814076303</v>
      </c>
      <c r="J1093" s="17">
        <v>0.34896729821333999</v>
      </c>
      <c r="K1093" s="17">
        <v>0.34296460284845198</v>
      </c>
      <c r="L1093" s="17">
        <v>0.35401703308001098</v>
      </c>
      <c r="M1093" s="17"/>
      <c r="N1093" s="17">
        <v>0.35296808884174402</v>
      </c>
      <c r="O1093" s="17">
        <v>0.37712639481846399</v>
      </c>
      <c r="P1093" s="17">
        <v>0.29337245915951898</v>
      </c>
      <c r="Q1093" s="17">
        <v>0.33198289299204098</v>
      </c>
      <c r="R1093" s="17">
        <v>0.28369359908790398</v>
      </c>
      <c r="S1093" s="17"/>
      <c r="T1093" s="17">
        <v>0.38117347041425698</v>
      </c>
      <c r="U1093" s="17">
        <v>0.32156351697135699</v>
      </c>
      <c r="V1093" s="17"/>
      <c r="W1093" s="17">
        <v>0.37124532941643101</v>
      </c>
      <c r="X1093" s="17">
        <v>0.30699681793631101</v>
      </c>
      <c r="Y1093" s="17"/>
      <c r="Z1093" s="17">
        <v>0.39526000843905201</v>
      </c>
      <c r="AA1093" s="17">
        <v>0.29412009568935299</v>
      </c>
      <c r="AB1093" s="17">
        <v>0.32975276718251101</v>
      </c>
      <c r="AC1093" s="17"/>
      <c r="AD1093" s="17">
        <v>0.35174982509521802</v>
      </c>
      <c r="AE1093" s="17">
        <v>0.29940023883161299</v>
      </c>
      <c r="AF1093" s="17"/>
      <c r="AG1093" s="17">
        <v>0.36846338380876298</v>
      </c>
      <c r="AH1093" s="17">
        <v>0.30999087225599498</v>
      </c>
      <c r="AI1093" s="17">
        <v>0.36652011577649801</v>
      </c>
      <c r="AJ1093" s="17"/>
      <c r="AK1093" s="17">
        <v>0.36576019779691399</v>
      </c>
      <c r="AL1093" s="17">
        <v>0.35232947873439002</v>
      </c>
      <c r="AM1093" s="17">
        <v>0.25920029921318299</v>
      </c>
      <c r="AN1093" s="17"/>
      <c r="AO1093" s="17">
        <v>0.45701464635146699</v>
      </c>
      <c r="AP1093" s="17">
        <v>0.35591104771044102</v>
      </c>
      <c r="AQ1093" s="17">
        <v>0.300990975153337</v>
      </c>
      <c r="AR1093" s="17"/>
      <c r="AS1093" s="17">
        <v>0.226171116659201</v>
      </c>
      <c r="AT1093" s="17">
        <v>0.26481453614101702</v>
      </c>
      <c r="AU1093" s="17">
        <v>0.22314894812397101</v>
      </c>
      <c r="AV1093" s="17">
        <v>0.35015941730217898</v>
      </c>
      <c r="AW1093" s="17">
        <v>0.32188925672066399</v>
      </c>
      <c r="AX1093" s="17">
        <v>0.39231585637795502</v>
      </c>
      <c r="AY1093" s="17">
        <v>0.364130802175749</v>
      </c>
      <c r="AZ1093" s="17">
        <v>0.38717553836382101</v>
      </c>
      <c r="BA1093" s="17">
        <v>0.55351291613279996</v>
      </c>
      <c r="BB1093" s="17">
        <v>0.36445055167816098</v>
      </c>
      <c r="BC1093" s="17">
        <v>0.49158651462012698</v>
      </c>
      <c r="BD1093" s="17">
        <v>0.38246989719605201</v>
      </c>
      <c r="BE1093" s="17">
        <v>0.23825734832592599</v>
      </c>
      <c r="BF1093" s="17">
        <v>0.202985053116017</v>
      </c>
      <c r="BG1093" s="17">
        <v>0.21218380273162901</v>
      </c>
    </row>
    <row r="1094" spans="2:59" x14ac:dyDescent="0.35">
      <c r="B1094" t="s">
        <v>328</v>
      </c>
      <c r="C1094" s="17">
        <v>0.30833129347056698</v>
      </c>
      <c r="D1094" s="17">
        <v>0.32609201992630799</v>
      </c>
      <c r="E1094" s="17">
        <v>0.29099606074144801</v>
      </c>
      <c r="F1094" s="17"/>
      <c r="G1094" s="17">
        <v>0.28065778730929503</v>
      </c>
      <c r="H1094" s="17">
        <v>0.30499419735342498</v>
      </c>
      <c r="I1094" s="17">
        <v>0.33357979383042402</v>
      </c>
      <c r="J1094" s="17">
        <v>0.311848229613998</v>
      </c>
      <c r="K1094" s="17">
        <v>0.32259904251465499</v>
      </c>
      <c r="L1094" s="17">
        <v>0.29325311416324301</v>
      </c>
      <c r="M1094" s="17"/>
      <c r="N1094" s="17">
        <v>0.26913286722214702</v>
      </c>
      <c r="O1094" s="17">
        <v>0.347922585365744</v>
      </c>
      <c r="P1094" s="17">
        <v>0.31307016966474899</v>
      </c>
      <c r="Q1094" s="17">
        <v>0.34270177056701201</v>
      </c>
      <c r="R1094" s="17">
        <v>0.252599095325513</v>
      </c>
      <c r="S1094" s="17"/>
      <c r="T1094" s="17">
        <v>0.24426054638946201</v>
      </c>
      <c r="U1094" s="17">
        <v>0.32446646938585799</v>
      </c>
      <c r="V1094" s="17"/>
      <c r="W1094" s="17">
        <v>0.27900577922167102</v>
      </c>
      <c r="X1094" s="17">
        <v>0.31423071985934198</v>
      </c>
      <c r="Y1094" s="17"/>
      <c r="Z1094" s="17">
        <v>0.25528028223495902</v>
      </c>
      <c r="AA1094" s="17">
        <v>0.332954418436616</v>
      </c>
      <c r="AB1094" s="17">
        <v>0.34188372914105702</v>
      </c>
      <c r="AC1094" s="17"/>
      <c r="AD1094" s="17">
        <v>0.291068132894717</v>
      </c>
      <c r="AE1094" s="17">
        <v>0.34073815406381702</v>
      </c>
      <c r="AF1094" s="17"/>
      <c r="AG1094" s="17">
        <v>0.30107336276888702</v>
      </c>
      <c r="AH1094" s="17">
        <v>0.32300309762579599</v>
      </c>
      <c r="AI1094" s="17">
        <v>0.30375234430666798</v>
      </c>
      <c r="AJ1094" s="17"/>
      <c r="AK1094" s="17">
        <v>0.265438499497618</v>
      </c>
      <c r="AL1094" s="17">
        <v>0.31309590813438398</v>
      </c>
      <c r="AM1094" s="17">
        <v>0.39513241696896301</v>
      </c>
      <c r="AN1094" s="17"/>
      <c r="AO1094" s="17">
        <v>0.17823169538249301</v>
      </c>
      <c r="AP1094" s="17">
        <v>0.29714430994961499</v>
      </c>
      <c r="AQ1094" s="17">
        <v>0.34618788268484701</v>
      </c>
      <c r="AR1094" s="17"/>
      <c r="AS1094" s="17">
        <v>0.345316604425917</v>
      </c>
      <c r="AT1094" s="17">
        <v>0.34589385489205099</v>
      </c>
      <c r="AU1094" s="17">
        <v>0.37851226745204097</v>
      </c>
      <c r="AV1094" s="17">
        <v>0.23178756750976801</v>
      </c>
      <c r="AW1094" s="17">
        <v>0.31986205719240102</v>
      </c>
      <c r="AX1094" s="17">
        <v>0.31578368711385502</v>
      </c>
      <c r="AY1094" s="17">
        <v>0.30815650754403601</v>
      </c>
      <c r="AZ1094" s="17">
        <v>0.33855947627955701</v>
      </c>
      <c r="BA1094" s="17">
        <v>0.24865983183582299</v>
      </c>
      <c r="BB1094" s="17">
        <v>0.31446934857096698</v>
      </c>
      <c r="BC1094" s="17">
        <v>0.115667160143142</v>
      </c>
      <c r="BD1094" s="17">
        <v>0.29973870064321001</v>
      </c>
      <c r="BE1094" s="17">
        <v>0.33284663222657601</v>
      </c>
      <c r="BF1094" s="17">
        <v>0.57130056875262702</v>
      </c>
      <c r="BG1094" s="17">
        <v>0.32683065707819398</v>
      </c>
    </row>
    <row r="1095" spans="2:59" x14ac:dyDescent="0.35">
      <c r="B1095" t="s">
        <v>329</v>
      </c>
      <c r="C1095" s="17">
        <v>7.6771648004150303E-2</v>
      </c>
      <c r="D1095" s="17">
        <v>7.2426656835027595E-2</v>
      </c>
      <c r="E1095" s="17">
        <v>8.1135654761144801E-2</v>
      </c>
      <c r="F1095" s="17"/>
      <c r="G1095" s="17">
        <v>0.117423951367136</v>
      </c>
      <c r="H1095" s="17">
        <v>4.8486777292238298E-2</v>
      </c>
      <c r="I1095" s="17">
        <v>0.121796918487091</v>
      </c>
      <c r="J1095" s="17">
        <v>6.0582588366210999E-2</v>
      </c>
      <c r="K1095" s="17">
        <v>4.3487084960861497E-2</v>
      </c>
      <c r="L1095" s="17">
        <v>8.4774987428788195E-2</v>
      </c>
      <c r="M1095" s="17"/>
      <c r="N1095" s="17">
        <v>6.9655486601259295E-2</v>
      </c>
      <c r="O1095" s="17">
        <v>6.0417247939492498E-2</v>
      </c>
      <c r="P1095" s="17">
        <v>7.1038622696467005E-2</v>
      </c>
      <c r="Q1095" s="17">
        <v>8.4471440115986299E-2</v>
      </c>
      <c r="R1095" s="17">
        <v>0.11805920193962</v>
      </c>
      <c r="S1095" s="17"/>
      <c r="T1095" s="17">
        <v>6.8021509742391906E-2</v>
      </c>
      <c r="U1095" s="17">
        <v>7.8975228055399999E-2</v>
      </c>
      <c r="V1095" s="17"/>
      <c r="W1095" s="17">
        <v>8.2564274174297195E-2</v>
      </c>
      <c r="X1095" s="17">
        <v>7.91937966216536E-2</v>
      </c>
      <c r="Y1095" s="17"/>
      <c r="Z1095" s="17">
        <v>4.2398787215630701E-2</v>
      </c>
      <c r="AA1095" s="17">
        <v>8.7320599948410904E-2</v>
      </c>
      <c r="AB1095" s="17">
        <v>9.6990200022748496E-2</v>
      </c>
      <c r="AC1095" s="17"/>
      <c r="AD1095" s="17">
        <v>8.7361292761432202E-2</v>
      </c>
      <c r="AE1095" s="17">
        <v>5.68924874139769E-2</v>
      </c>
      <c r="AF1095" s="17"/>
      <c r="AG1095" s="17">
        <v>6.1575058073037398E-2</v>
      </c>
      <c r="AH1095" s="17">
        <v>8.4579270786897295E-2</v>
      </c>
      <c r="AI1095" s="17">
        <v>7.5141624959533304E-2</v>
      </c>
      <c r="AJ1095" s="17"/>
      <c r="AK1095" s="17">
        <v>6.2104609745861197E-2</v>
      </c>
      <c r="AL1095" s="17">
        <v>8.2267169311608004E-2</v>
      </c>
      <c r="AM1095" s="17">
        <v>9.8263998243085501E-2</v>
      </c>
      <c r="AN1095" s="17"/>
      <c r="AO1095" s="17">
        <v>5.8354788359809603E-2</v>
      </c>
      <c r="AP1095" s="17">
        <v>7.7892479009012E-2</v>
      </c>
      <c r="AQ1095" s="17">
        <v>8.1984467071566605E-2</v>
      </c>
      <c r="AR1095" s="17"/>
      <c r="AS1095" s="17">
        <v>0.118886849617492</v>
      </c>
      <c r="AT1095" s="17">
        <v>5.3507438664023903E-2</v>
      </c>
      <c r="AU1095" s="17">
        <v>6.72512972948629E-2</v>
      </c>
      <c r="AV1095" s="17">
        <v>0.12827657357393599</v>
      </c>
      <c r="AW1095" s="17">
        <v>8.6875567458881198E-2</v>
      </c>
      <c r="AX1095" s="17">
        <v>4.30523184497539E-2</v>
      </c>
      <c r="AY1095" s="17">
        <v>5.9269879911420603E-2</v>
      </c>
      <c r="AZ1095" s="17">
        <v>9.6846784694613303E-2</v>
      </c>
      <c r="BA1095" s="17">
        <v>7.19261909125294E-2</v>
      </c>
      <c r="BB1095" s="17">
        <v>6.1194840608188299E-2</v>
      </c>
      <c r="BC1095" s="17">
        <v>4.3262614183527497E-2</v>
      </c>
      <c r="BD1095" s="17">
        <v>6.7744978382683396E-2</v>
      </c>
      <c r="BE1095" s="17">
        <v>0</v>
      </c>
      <c r="BF1095" s="17">
        <v>0</v>
      </c>
      <c r="BG1095" s="17">
        <v>0</v>
      </c>
    </row>
    <row r="1096" spans="2:59" x14ac:dyDescent="0.35">
      <c r="B1096" t="s">
        <v>330</v>
      </c>
      <c r="C1096" s="17">
        <v>4.2152946512253098E-2</v>
      </c>
      <c r="D1096" s="17">
        <v>4.2434037297683497E-2</v>
      </c>
      <c r="E1096" s="17">
        <v>4.2064751390845402E-2</v>
      </c>
      <c r="F1096" s="17"/>
      <c r="G1096" s="17">
        <v>2.9577009023280199E-2</v>
      </c>
      <c r="H1096" s="17">
        <v>5.2659215271213901E-2</v>
      </c>
      <c r="I1096" s="17">
        <v>5.58305393010936E-2</v>
      </c>
      <c r="J1096" s="17">
        <v>4.34965935831374E-2</v>
      </c>
      <c r="K1096" s="17">
        <v>3.9355467928394797E-2</v>
      </c>
      <c r="L1096" s="17">
        <v>3.4591947552512603E-2</v>
      </c>
      <c r="M1096" s="17"/>
      <c r="N1096" s="17">
        <v>5.6136085710315198E-2</v>
      </c>
      <c r="O1096" s="17">
        <v>2.21147572381762E-2</v>
      </c>
      <c r="P1096" s="17">
        <v>2.14094655489502E-2</v>
      </c>
      <c r="Q1096" s="17">
        <v>5.0058380118159898E-2</v>
      </c>
      <c r="R1096" s="17">
        <v>6.4806653970476302E-2</v>
      </c>
      <c r="S1096" s="17"/>
      <c r="T1096" s="17">
        <v>6.4764598705870494E-2</v>
      </c>
      <c r="U1096" s="17">
        <v>3.6458569553958202E-2</v>
      </c>
      <c r="V1096" s="17"/>
      <c r="W1096" s="17">
        <v>3.7907013120041501E-2</v>
      </c>
      <c r="X1096" s="17">
        <v>4.74172246035909E-2</v>
      </c>
      <c r="Y1096" s="17"/>
      <c r="Z1096" s="17">
        <v>1.7640020719001601E-2</v>
      </c>
      <c r="AA1096" s="17">
        <v>4.4336033002032801E-2</v>
      </c>
      <c r="AB1096" s="17">
        <v>6.2656357786864306E-2</v>
      </c>
      <c r="AC1096" s="17"/>
      <c r="AD1096" s="17">
        <v>3.1774113085657099E-2</v>
      </c>
      <c r="AE1096" s="17">
        <v>6.16363665093295E-2</v>
      </c>
      <c r="AF1096" s="17"/>
      <c r="AG1096" s="17">
        <v>7.57119855804127E-2</v>
      </c>
      <c r="AH1096" s="17">
        <v>1.78131142095765E-2</v>
      </c>
      <c r="AI1096" s="17">
        <v>5.6793056973374202E-2</v>
      </c>
      <c r="AJ1096" s="17"/>
      <c r="AK1096" s="17">
        <v>1.58579309449636E-2</v>
      </c>
      <c r="AL1096" s="17">
        <v>3.80656054201692E-2</v>
      </c>
      <c r="AM1096" s="17">
        <v>0.11194705933968099</v>
      </c>
      <c r="AN1096" s="17"/>
      <c r="AO1096" s="17">
        <v>0</v>
      </c>
      <c r="AP1096" s="17">
        <v>2.9393078274236099E-2</v>
      </c>
      <c r="AQ1096" s="17">
        <v>6.4504993904622401E-2</v>
      </c>
      <c r="AR1096" s="17"/>
      <c r="AS1096" s="17">
        <v>2.3574968280796301E-2</v>
      </c>
      <c r="AT1096" s="17">
        <v>4.5000397612084797E-2</v>
      </c>
      <c r="AU1096" s="17">
        <v>7.7597517510391401E-2</v>
      </c>
      <c r="AV1096" s="17">
        <v>2.5001370824205001E-2</v>
      </c>
      <c r="AW1096" s="17">
        <v>6.2359810165593201E-2</v>
      </c>
      <c r="AX1096" s="17">
        <v>1.84393116489555E-2</v>
      </c>
      <c r="AY1096" s="17">
        <v>5.3392874579650799E-2</v>
      </c>
      <c r="AZ1096" s="17">
        <v>6.2497832982744202E-2</v>
      </c>
      <c r="BA1096" s="17">
        <v>3.02089478060516E-2</v>
      </c>
      <c r="BB1096" s="17">
        <v>5.5253049456607098E-2</v>
      </c>
      <c r="BC1096" s="17">
        <v>4.49863131087051E-2</v>
      </c>
      <c r="BD1096" s="17">
        <v>3.5894598820066903E-2</v>
      </c>
      <c r="BE1096" s="17">
        <v>0.175385624004227</v>
      </c>
      <c r="BF1096" s="17">
        <v>0</v>
      </c>
      <c r="BG1096" s="17">
        <v>4.4209337215465598E-2</v>
      </c>
    </row>
    <row r="1097" spans="2:59" x14ac:dyDescent="0.35">
      <c r="B1097" t="s">
        <v>133</v>
      </c>
      <c r="C1097" s="17">
        <v>0.1102363958174</v>
      </c>
      <c r="D1097" s="17">
        <v>7.18207615899258E-2</v>
      </c>
      <c r="E1097" s="17">
        <v>0.14647789282138099</v>
      </c>
      <c r="F1097" s="17"/>
      <c r="G1097" s="17">
        <v>0.102292957352112</v>
      </c>
      <c r="H1097" s="17">
        <v>0.16713250822051501</v>
      </c>
      <c r="I1097" s="17">
        <v>0.1001885958028</v>
      </c>
      <c r="J1097" s="17">
        <v>0.12771606182738701</v>
      </c>
      <c r="K1097" s="17">
        <v>0.12036513537278599</v>
      </c>
      <c r="L1097" s="17">
        <v>7.4115013932679205E-2</v>
      </c>
      <c r="M1097" s="17"/>
      <c r="N1097" s="17">
        <v>0.106535534481351</v>
      </c>
      <c r="O1097" s="17">
        <v>7.2024671309686497E-2</v>
      </c>
      <c r="P1097" s="17">
        <v>0.14746158167142201</v>
      </c>
      <c r="Q1097" s="17">
        <v>0.101087255360156</v>
      </c>
      <c r="R1097" s="17">
        <v>0.13962560565747301</v>
      </c>
      <c r="S1097" s="17"/>
      <c r="T1097" s="17">
        <v>7.7610356386432294E-2</v>
      </c>
      <c r="U1097" s="17">
        <v>0.11845273337581</v>
      </c>
      <c r="V1097" s="17"/>
      <c r="W1097" s="17">
        <v>9.5112402555886905E-2</v>
      </c>
      <c r="X1097" s="17">
        <v>0.115112281763864</v>
      </c>
      <c r="Y1097" s="17"/>
      <c r="Z1097" s="17">
        <v>0.108393043227556</v>
      </c>
      <c r="AA1097" s="17">
        <v>9.2929672956066606E-2</v>
      </c>
      <c r="AB1097" s="17">
        <v>7.9317666181740604E-2</v>
      </c>
      <c r="AC1097" s="17"/>
      <c r="AD1097" s="17">
        <v>8.9333501616248201E-2</v>
      </c>
      <c r="AE1097" s="17">
        <v>0.14947586042156999</v>
      </c>
      <c r="AF1097" s="17"/>
      <c r="AG1097" s="17">
        <v>3.01530182041225E-2</v>
      </c>
      <c r="AH1097" s="17">
        <v>0.12909521513849101</v>
      </c>
      <c r="AI1097" s="17">
        <v>7.8379414338253697E-2</v>
      </c>
      <c r="AJ1097" s="17"/>
      <c r="AK1097" s="17">
        <v>9.4814023481500406E-2</v>
      </c>
      <c r="AL1097" s="17">
        <v>9.3051010286708105E-2</v>
      </c>
      <c r="AM1097" s="17">
        <v>7.7649493450989704E-2</v>
      </c>
      <c r="AN1097" s="17"/>
      <c r="AO1097" s="17">
        <v>0.13068104105730899</v>
      </c>
      <c r="AP1097" s="17">
        <v>0.103809307701252</v>
      </c>
      <c r="AQ1097" s="17">
        <v>9.4687138164955401E-2</v>
      </c>
      <c r="AR1097" s="17"/>
      <c r="AS1097" s="17">
        <v>0.19052200848067799</v>
      </c>
      <c r="AT1097" s="17">
        <v>0.16330451043118899</v>
      </c>
      <c r="AU1097" s="17">
        <v>0.143812991947741</v>
      </c>
      <c r="AV1097" s="17">
        <v>0.11567613167537801</v>
      </c>
      <c r="AW1097" s="17">
        <v>5.89619029339917E-2</v>
      </c>
      <c r="AX1097" s="17">
        <v>0.108046881679239</v>
      </c>
      <c r="AY1097" s="17">
        <v>7.0112629487911596E-2</v>
      </c>
      <c r="AZ1097" s="17">
        <v>4.60482619526624E-2</v>
      </c>
      <c r="BA1097" s="17">
        <v>2.6158000104194699E-2</v>
      </c>
      <c r="BB1097" s="17">
        <v>7.7256770403616504E-2</v>
      </c>
      <c r="BC1097" s="17">
        <v>7.6097080307662796E-2</v>
      </c>
      <c r="BD1097" s="17">
        <v>0.12751380909931301</v>
      </c>
      <c r="BE1097" s="17">
        <v>0.16946914389436299</v>
      </c>
      <c r="BF1097" s="17">
        <v>8.0697174964550103E-2</v>
      </c>
      <c r="BG1097" s="17">
        <v>9.3923438339942295E-2</v>
      </c>
    </row>
    <row r="1098" spans="2:59" x14ac:dyDescent="0.35">
      <c r="B1098" t="s">
        <v>331</v>
      </c>
      <c r="C1098" s="17">
        <v>0.46250771619562903</v>
      </c>
      <c r="D1098" s="17">
        <v>0.48722652435105501</v>
      </c>
      <c r="E1098" s="17">
        <v>0.43932564028518101</v>
      </c>
      <c r="F1098" s="17"/>
      <c r="G1098" s="17">
        <v>0.47004829494817602</v>
      </c>
      <c r="H1098" s="17">
        <v>0.42672730186260799</v>
      </c>
      <c r="I1098" s="17">
        <v>0.38860415257859099</v>
      </c>
      <c r="J1098" s="17">
        <v>0.45635652660926701</v>
      </c>
      <c r="K1098" s="17">
        <v>0.47419326922330302</v>
      </c>
      <c r="L1098" s="17">
        <v>0.51326493692277797</v>
      </c>
      <c r="M1098" s="17"/>
      <c r="N1098" s="17">
        <v>0.49854002598492703</v>
      </c>
      <c r="O1098" s="17">
        <v>0.49752073814690101</v>
      </c>
      <c r="P1098" s="17">
        <v>0.44702016041841203</v>
      </c>
      <c r="Q1098" s="17">
        <v>0.42168115383868598</v>
      </c>
      <c r="R1098" s="17">
        <v>0.42490944310691697</v>
      </c>
      <c r="S1098" s="17"/>
      <c r="T1098" s="17">
        <v>0.54534298877584297</v>
      </c>
      <c r="U1098" s="17">
        <v>0.44164699962897402</v>
      </c>
      <c r="V1098" s="17"/>
      <c r="W1098" s="17">
        <v>0.50541053092810395</v>
      </c>
      <c r="X1098" s="17">
        <v>0.44404597715154898</v>
      </c>
      <c r="Y1098" s="17"/>
      <c r="Z1098" s="17">
        <v>0.57628786660285303</v>
      </c>
      <c r="AA1098" s="17">
        <v>0.44245927565687398</v>
      </c>
      <c r="AB1098" s="17">
        <v>0.419152046867589</v>
      </c>
      <c r="AC1098" s="17"/>
      <c r="AD1098" s="17">
        <v>0.50046295964194498</v>
      </c>
      <c r="AE1098" s="17">
        <v>0.39125713159130598</v>
      </c>
      <c r="AF1098" s="17"/>
      <c r="AG1098" s="17">
        <v>0.53148657537354105</v>
      </c>
      <c r="AH1098" s="17">
        <v>0.44550930223924001</v>
      </c>
      <c r="AI1098" s="17">
        <v>0.48593355942217098</v>
      </c>
      <c r="AJ1098" s="17"/>
      <c r="AK1098" s="17">
        <v>0.56178493633005699</v>
      </c>
      <c r="AL1098" s="17">
        <v>0.47352030684712998</v>
      </c>
      <c r="AM1098" s="17">
        <v>0.31700703199728097</v>
      </c>
      <c r="AN1098" s="17"/>
      <c r="AO1098" s="17">
        <v>0.632732475200389</v>
      </c>
      <c r="AP1098" s="17">
        <v>0.49176082506588498</v>
      </c>
      <c r="AQ1098" s="17">
        <v>0.41263551817400801</v>
      </c>
      <c r="AR1098" s="17"/>
      <c r="AS1098" s="17">
        <v>0.321699569195116</v>
      </c>
      <c r="AT1098" s="17">
        <v>0.39229379840065198</v>
      </c>
      <c r="AU1098" s="17">
        <v>0.33282592579496301</v>
      </c>
      <c r="AV1098" s="17">
        <v>0.49925835641671401</v>
      </c>
      <c r="AW1098" s="17">
        <v>0.471940662249133</v>
      </c>
      <c r="AX1098" s="17">
        <v>0.51467780110819605</v>
      </c>
      <c r="AY1098" s="17">
        <v>0.50906810847698103</v>
      </c>
      <c r="AZ1098" s="17">
        <v>0.45604764409042298</v>
      </c>
      <c r="BA1098" s="17">
        <v>0.62304702934140099</v>
      </c>
      <c r="BB1098" s="17">
        <v>0.49182599096062102</v>
      </c>
      <c r="BC1098" s="17">
        <v>0.71998683225696303</v>
      </c>
      <c r="BD1098" s="17">
        <v>0.46910791305472699</v>
      </c>
      <c r="BE1098" s="17">
        <v>0.322298599874834</v>
      </c>
      <c r="BF1098" s="17">
        <v>0.348002256282822</v>
      </c>
      <c r="BG1098" s="17">
        <v>0.53503656736639804</v>
      </c>
    </row>
    <row r="1099" spans="2:59" x14ac:dyDescent="0.35">
      <c r="B1099" t="s">
        <v>332</v>
      </c>
      <c r="C1099" s="17">
        <v>0.118924594516403</v>
      </c>
      <c r="D1099" s="17">
        <v>0.11486069413271099</v>
      </c>
      <c r="E1099" s="17">
        <v>0.12320040615199</v>
      </c>
      <c r="F1099" s="17"/>
      <c r="G1099" s="17">
        <v>0.14700096039041599</v>
      </c>
      <c r="H1099" s="17">
        <v>0.101145992563452</v>
      </c>
      <c r="I1099" s="17">
        <v>0.17762745778818501</v>
      </c>
      <c r="J1099" s="17">
        <v>0.104079181949348</v>
      </c>
      <c r="K1099" s="17">
        <v>8.2842552889256404E-2</v>
      </c>
      <c r="L1099" s="17">
        <v>0.11936693498130101</v>
      </c>
      <c r="M1099" s="17"/>
      <c r="N1099" s="17">
        <v>0.12579157231157401</v>
      </c>
      <c r="O1099" s="17">
        <v>8.2532005177668705E-2</v>
      </c>
      <c r="P1099" s="17">
        <v>9.2448088245417295E-2</v>
      </c>
      <c r="Q1099" s="17">
        <v>0.134529820234146</v>
      </c>
      <c r="R1099" s="17">
        <v>0.18286585591009599</v>
      </c>
      <c r="S1099" s="17"/>
      <c r="T1099" s="17">
        <v>0.132786108448262</v>
      </c>
      <c r="U1099" s="17">
        <v>0.115433797609358</v>
      </c>
      <c r="V1099" s="17"/>
      <c r="W1099" s="17">
        <v>0.12047128729433899</v>
      </c>
      <c r="X1099" s="17">
        <v>0.12661102122524501</v>
      </c>
      <c r="Y1099" s="17"/>
      <c r="Z1099" s="17">
        <v>6.0038807934632302E-2</v>
      </c>
      <c r="AA1099" s="17">
        <v>0.131656632950444</v>
      </c>
      <c r="AB1099" s="17">
        <v>0.15964655780961301</v>
      </c>
      <c r="AC1099" s="17"/>
      <c r="AD1099" s="17">
        <v>0.119135405847089</v>
      </c>
      <c r="AE1099" s="17">
        <v>0.118528853923306</v>
      </c>
      <c r="AF1099" s="17"/>
      <c r="AG1099" s="17">
        <v>0.13728704365345001</v>
      </c>
      <c r="AH1099" s="17">
        <v>0.102392384996474</v>
      </c>
      <c r="AI1099" s="17">
        <v>0.131934681932907</v>
      </c>
      <c r="AJ1099" s="17"/>
      <c r="AK1099" s="17">
        <v>7.7962540690824797E-2</v>
      </c>
      <c r="AL1099" s="17">
        <v>0.120332774731777</v>
      </c>
      <c r="AM1099" s="17">
        <v>0.21021105758276601</v>
      </c>
      <c r="AN1099" s="17"/>
      <c r="AO1099" s="17">
        <v>5.8354788359809603E-2</v>
      </c>
      <c r="AP1099" s="17">
        <v>0.107285557283248</v>
      </c>
      <c r="AQ1099" s="17">
        <v>0.14648946097618901</v>
      </c>
      <c r="AR1099" s="17"/>
      <c r="AS1099" s="17">
        <v>0.14246181789828799</v>
      </c>
      <c r="AT1099" s="17">
        <v>9.8507836276108707E-2</v>
      </c>
      <c r="AU1099" s="17">
        <v>0.14484881480525399</v>
      </c>
      <c r="AV1099" s="17">
        <v>0.15327794439814099</v>
      </c>
      <c r="AW1099" s="17">
        <v>0.149235377624474</v>
      </c>
      <c r="AX1099" s="17">
        <v>6.14916300987094E-2</v>
      </c>
      <c r="AY1099" s="17">
        <v>0.11266275449107099</v>
      </c>
      <c r="AZ1099" s="17">
        <v>0.159344617677357</v>
      </c>
      <c r="BA1099" s="17">
        <v>0.102135138718581</v>
      </c>
      <c r="BB1099" s="17">
        <v>0.116447890064795</v>
      </c>
      <c r="BC1099" s="17">
        <v>8.8248927292232604E-2</v>
      </c>
      <c r="BD1099" s="17">
        <v>0.10363957720274999</v>
      </c>
      <c r="BE1099" s="17">
        <v>0.175385624004227</v>
      </c>
      <c r="BF1099" s="17">
        <v>0</v>
      </c>
      <c r="BG1099" s="17">
        <v>4.4209337215465598E-2</v>
      </c>
    </row>
    <row r="1100" spans="2:59" x14ac:dyDescent="0.35">
      <c r="B1100" t="s">
        <v>120</v>
      </c>
      <c r="C1100" s="17">
        <v>0.343583121679226</v>
      </c>
      <c r="D1100" s="17">
        <v>0.37236583021834402</v>
      </c>
      <c r="E1100" s="17">
        <v>0.31612523413319099</v>
      </c>
      <c r="F1100" s="17"/>
      <c r="G1100" s="17">
        <v>0.32304733455776002</v>
      </c>
      <c r="H1100" s="17">
        <v>0.32558130929915602</v>
      </c>
      <c r="I1100" s="17">
        <v>0.21097669479040601</v>
      </c>
      <c r="J1100" s="17">
        <v>0.352277344659919</v>
      </c>
      <c r="K1100" s="17">
        <v>0.391350716334046</v>
      </c>
      <c r="L1100" s="17">
        <v>0.39389800194147701</v>
      </c>
      <c r="M1100" s="17"/>
      <c r="N1100" s="17">
        <v>0.37274845367335302</v>
      </c>
      <c r="O1100" s="17">
        <v>0.414988732969232</v>
      </c>
      <c r="P1100" s="17">
        <v>0.35457207217299402</v>
      </c>
      <c r="Q1100" s="17">
        <v>0.28715133360453998</v>
      </c>
      <c r="R1100" s="17">
        <v>0.24204358719682101</v>
      </c>
      <c r="S1100" s="17"/>
      <c r="T1100" s="17">
        <v>0.41255688032758098</v>
      </c>
      <c r="U1100" s="17">
        <v>0.32621320201961601</v>
      </c>
      <c r="V1100" s="17"/>
      <c r="W1100" s="17">
        <v>0.38493924363376503</v>
      </c>
      <c r="X1100" s="17">
        <v>0.317434955926305</v>
      </c>
      <c r="Y1100" s="17"/>
      <c r="Z1100" s="17">
        <v>0.51624905866822002</v>
      </c>
      <c r="AA1100" s="17">
        <v>0.31080264270642999</v>
      </c>
      <c r="AB1100" s="17">
        <v>0.25950548905797599</v>
      </c>
      <c r="AC1100" s="17"/>
      <c r="AD1100" s="17">
        <v>0.381327553794856</v>
      </c>
      <c r="AE1100" s="17">
        <v>0.27272827766800001</v>
      </c>
      <c r="AF1100" s="17"/>
      <c r="AG1100" s="17">
        <v>0.39419953172009098</v>
      </c>
      <c r="AH1100" s="17">
        <v>0.343116917242766</v>
      </c>
      <c r="AI1100" s="17">
        <v>0.35399887748926301</v>
      </c>
      <c r="AJ1100" s="17"/>
      <c r="AK1100" s="17">
        <v>0.48382239563923302</v>
      </c>
      <c r="AL1100" s="17">
        <v>0.35318753211535298</v>
      </c>
      <c r="AM1100" s="17">
        <v>0.10679597441451499</v>
      </c>
      <c r="AN1100" s="17"/>
      <c r="AO1100" s="17">
        <v>0.57437768684057899</v>
      </c>
      <c r="AP1100" s="17">
        <v>0.38447526778263702</v>
      </c>
      <c r="AQ1100" s="17">
        <v>0.26614605719781897</v>
      </c>
      <c r="AR1100" s="17"/>
      <c r="AS1100" s="17">
        <v>0.17923775129682801</v>
      </c>
      <c r="AT1100" s="17">
        <v>0.293785962124543</v>
      </c>
      <c r="AU1100" s="17">
        <v>0.18797711098970901</v>
      </c>
      <c r="AV1100" s="17">
        <v>0.34598041201857299</v>
      </c>
      <c r="AW1100" s="17">
        <v>0.32270528462465797</v>
      </c>
      <c r="AX1100" s="17">
        <v>0.45318617100948699</v>
      </c>
      <c r="AY1100" s="17">
        <v>0.39640535398590898</v>
      </c>
      <c r="AZ1100" s="17">
        <v>0.29670302641306601</v>
      </c>
      <c r="BA1100" s="17">
        <v>0.52091189062281995</v>
      </c>
      <c r="BB1100" s="17">
        <v>0.37537810089582602</v>
      </c>
      <c r="BC1100" s="17">
        <v>0.63173790496473003</v>
      </c>
      <c r="BD1100" s="17">
        <v>0.36546833585197702</v>
      </c>
      <c r="BE1100" s="17">
        <v>0.146912975870607</v>
      </c>
      <c r="BF1100" s="17">
        <v>0.348002256282822</v>
      </c>
      <c r="BG1100" s="17">
        <v>0.49082723015093199</v>
      </c>
    </row>
    <row r="1101" spans="2:59" x14ac:dyDescent="0.35">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row>
    <row r="1102" spans="2:59" x14ac:dyDescent="0.35">
      <c r="B1102" s="6" t="s">
        <v>436</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row>
    <row r="1103" spans="2:59" x14ac:dyDescent="0.35">
      <c r="B1103" s="24" t="s">
        <v>86</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row>
    <row r="1104" spans="2:59" x14ac:dyDescent="0.35">
      <c r="B1104" t="s">
        <v>326</v>
      </c>
      <c r="C1104" s="17">
        <v>8.6696910299547902E-2</v>
      </c>
      <c r="D1104" s="17">
        <v>9.2825075768179305E-2</v>
      </c>
      <c r="E1104" s="17">
        <v>8.1345196636372102E-2</v>
      </c>
      <c r="F1104" s="17"/>
      <c r="G1104" s="17">
        <v>9.4318731482420703E-2</v>
      </c>
      <c r="H1104" s="17">
        <v>0.112292423584948</v>
      </c>
      <c r="I1104" s="17">
        <v>5.8329165246261597E-2</v>
      </c>
      <c r="J1104" s="17">
        <v>9.3770519411937703E-2</v>
      </c>
      <c r="K1104" s="17">
        <v>9.0505536319114802E-2</v>
      </c>
      <c r="L1104" s="17">
        <v>8.0973910111098196E-2</v>
      </c>
      <c r="M1104" s="17"/>
      <c r="N1104" s="17">
        <v>8.9413991993096201E-2</v>
      </c>
      <c r="O1104" s="17">
        <v>8.7528439839172495E-2</v>
      </c>
      <c r="P1104" s="17">
        <v>0.103678862321032</v>
      </c>
      <c r="Q1104" s="17">
        <v>7.3480345960142898E-2</v>
      </c>
      <c r="R1104" s="17">
        <v>7.5418678621956198E-2</v>
      </c>
      <c r="S1104" s="17"/>
      <c r="T1104" s="17">
        <v>0.114356632689415</v>
      </c>
      <c r="U1104" s="17">
        <v>7.97312589397524E-2</v>
      </c>
      <c r="V1104" s="17"/>
      <c r="W1104" s="17">
        <v>9.9778033356795498E-2</v>
      </c>
      <c r="X1104" s="17">
        <v>8.0818803153905494E-2</v>
      </c>
      <c r="Y1104" s="17"/>
      <c r="Z1104" s="17">
        <v>0.14621892020607899</v>
      </c>
      <c r="AA1104" s="17">
        <v>6.4168747924367706E-2</v>
      </c>
      <c r="AB1104" s="17">
        <v>5.7521227705226302E-2</v>
      </c>
      <c r="AC1104" s="17"/>
      <c r="AD1104" s="17">
        <v>9.9534741603388405E-2</v>
      </c>
      <c r="AE1104" s="17">
        <v>6.2597394596425604E-2</v>
      </c>
      <c r="AF1104" s="17"/>
      <c r="AG1104" s="17">
        <v>7.4205224903888797E-2</v>
      </c>
      <c r="AH1104" s="17">
        <v>7.1057606353798597E-2</v>
      </c>
      <c r="AI1104" s="17">
        <v>0.109374943147124</v>
      </c>
      <c r="AJ1104" s="17"/>
      <c r="AK1104" s="17">
        <v>0.14812120418778699</v>
      </c>
      <c r="AL1104" s="17">
        <v>7.9670869584508197E-2</v>
      </c>
      <c r="AM1104" s="17">
        <v>1.8291711113607501E-2</v>
      </c>
      <c r="AN1104" s="17"/>
      <c r="AO1104" s="17">
        <v>0.195524062223488</v>
      </c>
      <c r="AP1104" s="17">
        <v>8.7807138619436106E-2</v>
      </c>
      <c r="AQ1104" s="17">
        <v>7.4511022118749201E-2</v>
      </c>
      <c r="AR1104" s="17"/>
      <c r="AS1104" s="17">
        <v>0.11190982178502799</v>
      </c>
      <c r="AT1104" s="17">
        <v>7.8051873687377898E-2</v>
      </c>
      <c r="AU1104" s="17">
        <v>5.9170004165370001E-2</v>
      </c>
      <c r="AV1104" s="17">
        <v>7.5062323155172903E-2</v>
      </c>
      <c r="AW1104" s="17">
        <v>5.27501375567608E-2</v>
      </c>
      <c r="AX1104" s="17">
        <v>9.5216219775604696E-2</v>
      </c>
      <c r="AY1104" s="17">
        <v>0.121195827740532</v>
      </c>
      <c r="AZ1104" s="17">
        <v>5.6832554239107401E-2</v>
      </c>
      <c r="BA1104" s="17">
        <v>8.2299005646521706E-2</v>
      </c>
      <c r="BB1104" s="17">
        <v>0.12682478281967399</v>
      </c>
      <c r="BC1104" s="17">
        <v>0.14166839301850201</v>
      </c>
      <c r="BD1104" s="17">
        <v>4.34312792684775E-2</v>
      </c>
      <c r="BE1104" s="17">
        <v>0.15556239553294399</v>
      </c>
      <c r="BF1104" s="17">
        <v>0.20649284277496799</v>
      </c>
      <c r="BG1104" s="17">
        <v>0.17191891143190999</v>
      </c>
    </row>
    <row r="1105" spans="2:59" x14ac:dyDescent="0.35">
      <c r="B1105" t="s">
        <v>327</v>
      </c>
      <c r="C1105" s="17">
        <v>0.28196769990308501</v>
      </c>
      <c r="D1105" s="17">
        <v>0.31199765671255097</v>
      </c>
      <c r="E1105" s="17">
        <v>0.253094050672383</v>
      </c>
      <c r="F1105" s="17"/>
      <c r="G1105" s="17">
        <v>0.39566490286787098</v>
      </c>
      <c r="H1105" s="17">
        <v>0.251600766813875</v>
      </c>
      <c r="I1105" s="17">
        <v>0.32214591804935</v>
      </c>
      <c r="J1105" s="17">
        <v>0.23563471856121901</v>
      </c>
      <c r="K1105" s="17">
        <v>0.244946942830259</v>
      </c>
      <c r="L1105" s="17">
        <v>0.29473937559930902</v>
      </c>
      <c r="M1105" s="17"/>
      <c r="N1105" s="17">
        <v>0.27997723246512202</v>
      </c>
      <c r="O1105" s="17">
        <v>0.27753903152287601</v>
      </c>
      <c r="P1105" s="17">
        <v>0.259436515208812</v>
      </c>
      <c r="Q1105" s="17">
        <v>0.30701136931106099</v>
      </c>
      <c r="R1105" s="17">
        <v>0.283018517902138</v>
      </c>
      <c r="S1105" s="17"/>
      <c r="T1105" s="17">
        <v>0.31985108825880199</v>
      </c>
      <c r="U1105" s="17">
        <v>0.2724273844981</v>
      </c>
      <c r="V1105" s="17"/>
      <c r="W1105" s="17">
        <v>0.31465956204635698</v>
      </c>
      <c r="X1105" s="17">
        <v>0.25838068137764097</v>
      </c>
      <c r="Y1105" s="17"/>
      <c r="Z1105" s="17">
        <v>0.328658980864585</v>
      </c>
      <c r="AA1105" s="17">
        <v>0.27857570205858401</v>
      </c>
      <c r="AB1105" s="17">
        <v>0.28073237279267199</v>
      </c>
      <c r="AC1105" s="17"/>
      <c r="AD1105" s="17">
        <v>0.32208381125628199</v>
      </c>
      <c r="AE1105" s="17">
        <v>0.206660677040479</v>
      </c>
      <c r="AF1105" s="17"/>
      <c r="AG1105" s="17">
        <v>0.33940471614381001</v>
      </c>
      <c r="AH1105" s="17">
        <v>0.28980140417873201</v>
      </c>
      <c r="AI1105" s="17">
        <v>0.27676942899899598</v>
      </c>
      <c r="AJ1105" s="17"/>
      <c r="AK1105" s="17">
        <v>0.353989162095591</v>
      </c>
      <c r="AL1105" s="17">
        <v>0.27966364017507001</v>
      </c>
      <c r="AM1105" s="17">
        <v>0.19849928359289701</v>
      </c>
      <c r="AN1105" s="17"/>
      <c r="AO1105" s="17">
        <v>0.29527359843519402</v>
      </c>
      <c r="AP1105" s="17">
        <v>0.32182164736127</v>
      </c>
      <c r="AQ1105" s="17">
        <v>0.23891210652872499</v>
      </c>
      <c r="AR1105" s="17"/>
      <c r="AS1105" s="17">
        <v>0.25860500415559701</v>
      </c>
      <c r="AT1105" s="17">
        <v>0.28581350547929901</v>
      </c>
      <c r="AU1105" s="17">
        <v>0.20090610947571599</v>
      </c>
      <c r="AV1105" s="17">
        <v>0.28924487551036898</v>
      </c>
      <c r="AW1105" s="17">
        <v>0.21899209485778001</v>
      </c>
      <c r="AX1105" s="17">
        <v>0.35598256976599701</v>
      </c>
      <c r="AY1105" s="17">
        <v>0.34927470714183101</v>
      </c>
      <c r="AZ1105" s="17">
        <v>0.24223446353467301</v>
      </c>
      <c r="BA1105" s="17">
        <v>0.29472926980717501</v>
      </c>
      <c r="BB1105" s="17">
        <v>0.31965096873492399</v>
      </c>
      <c r="BC1105" s="17">
        <v>0.214986654947393</v>
      </c>
      <c r="BD1105" s="17">
        <v>0.46554557950153902</v>
      </c>
      <c r="BE1105" s="17">
        <v>0.15937350518679999</v>
      </c>
      <c r="BF1105" s="17">
        <v>0.46599423836995002</v>
      </c>
      <c r="BG1105" s="17">
        <v>0.36398343023676699</v>
      </c>
    </row>
    <row r="1106" spans="2:59" x14ac:dyDescent="0.35">
      <c r="B1106" t="s">
        <v>328</v>
      </c>
      <c r="C1106" s="17">
        <v>0.33732461059871199</v>
      </c>
      <c r="D1106" s="17">
        <v>0.36881951705347599</v>
      </c>
      <c r="E1106" s="17">
        <v>0.307314302328836</v>
      </c>
      <c r="F1106" s="17"/>
      <c r="G1106" s="17">
        <v>0.31098006636859798</v>
      </c>
      <c r="H1106" s="17">
        <v>0.27818639048193999</v>
      </c>
      <c r="I1106" s="17">
        <v>0.31783143942032099</v>
      </c>
      <c r="J1106" s="17">
        <v>0.38645841699861999</v>
      </c>
      <c r="K1106" s="17">
        <v>0.34748464940791202</v>
      </c>
      <c r="L1106" s="17">
        <v>0.34237043202068601</v>
      </c>
      <c r="M1106" s="17"/>
      <c r="N1106" s="17">
        <v>0.32470722659930201</v>
      </c>
      <c r="O1106" s="17">
        <v>0.35220965894193001</v>
      </c>
      <c r="P1106" s="17">
        <v>0.37615897805186299</v>
      </c>
      <c r="Q1106" s="17">
        <v>0.332176218874426</v>
      </c>
      <c r="R1106" s="17">
        <v>0.281660682632978</v>
      </c>
      <c r="S1106" s="17"/>
      <c r="T1106" s="17">
        <v>0.28141121162997901</v>
      </c>
      <c r="U1106" s="17">
        <v>0.35140549102360003</v>
      </c>
      <c r="V1106" s="17"/>
      <c r="W1106" s="17">
        <v>0.33562011196218899</v>
      </c>
      <c r="X1106" s="17">
        <v>0.34540039993264199</v>
      </c>
      <c r="Y1106" s="17"/>
      <c r="Z1106" s="17">
        <v>0.30502669913097602</v>
      </c>
      <c r="AA1106" s="17">
        <v>0.38995784408876599</v>
      </c>
      <c r="AB1106" s="17">
        <v>0.34250318275980401</v>
      </c>
      <c r="AC1106" s="17"/>
      <c r="AD1106" s="17">
        <v>0.32103650184093302</v>
      </c>
      <c r="AE1106" s="17">
        <v>0.36790107818828199</v>
      </c>
      <c r="AF1106" s="17"/>
      <c r="AG1106" s="17">
        <v>0.31378851512739903</v>
      </c>
      <c r="AH1106" s="17">
        <v>0.38022463960201203</v>
      </c>
      <c r="AI1106" s="17">
        <v>0.31519369261763602</v>
      </c>
      <c r="AJ1106" s="17"/>
      <c r="AK1106" s="17">
        <v>0.29622444358954098</v>
      </c>
      <c r="AL1106" s="17">
        <v>0.37254609556598201</v>
      </c>
      <c r="AM1106" s="17">
        <v>0.31923240698155098</v>
      </c>
      <c r="AN1106" s="17"/>
      <c r="AO1106" s="17">
        <v>0.27252386072286</v>
      </c>
      <c r="AP1106" s="17">
        <v>0.330866262922414</v>
      </c>
      <c r="AQ1106" s="17">
        <v>0.36842255438376798</v>
      </c>
      <c r="AR1106" s="17"/>
      <c r="AS1106" s="17">
        <v>0.27133678705166098</v>
      </c>
      <c r="AT1106" s="17">
        <v>0.28507015489627302</v>
      </c>
      <c r="AU1106" s="17">
        <v>0.40631574436811302</v>
      </c>
      <c r="AV1106" s="17">
        <v>0.382700335593673</v>
      </c>
      <c r="AW1106" s="17">
        <v>0.421246164336055</v>
      </c>
      <c r="AX1106" s="17">
        <v>0.30611730496603501</v>
      </c>
      <c r="AY1106" s="17">
        <v>0.293545707594767</v>
      </c>
      <c r="AZ1106" s="17">
        <v>0.43583745874583801</v>
      </c>
      <c r="BA1106" s="17">
        <v>0.460622889834649</v>
      </c>
      <c r="BB1106" s="17">
        <v>0.27141486106712198</v>
      </c>
      <c r="BC1106" s="17">
        <v>0.382075634738678</v>
      </c>
      <c r="BD1106" s="17">
        <v>0.12955630496927001</v>
      </c>
      <c r="BE1106" s="17">
        <v>0.32252656394143397</v>
      </c>
      <c r="BF1106" s="17">
        <v>0.32751291885508099</v>
      </c>
      <c r="BG1106" s="17">
        <v>0.105395201911808</v>
      </c>
    </row>
    <row r="1107" spans="2:59" x14ac:dyDescent="0.35">
      <c r="B1107" t="s">
        <v>329</v>
      </c>
      <c r="C1107" s="17">
        <v>0.113562634268389</v>
      </c>
      <c r="D1107" s="17">
        <v>9.3588586542406899E-2</v>
      </c>
      <c r="E1107" s="17">
        <v>0.132637972735032</v>
      </c>
      <c r="F1107" s="17"/>
      <c r="G1107" s="17">
        <v>6.6158330672558094E-2</v>
      </c>
      <c r="H1107" s="17">
        <v>0.12445826400658599</v>
      </c>
      <c r="I1107" s="17">
        <v>8.1344345506559695E-2</v>
      </c>
      <c r="J1107" s="17">
        <v>0.12533575060930799</v>
      </c>
      <c r="K1107" s="17">
        <v>0.122293183838953</v>
      </c>
      <c r="L1107" s="17">
        <v>0.12669113132536799</v>
      </c>
      <c r="M1107" s="17"/>
      <c r="N1107" s="17">
        <v>0.142458998518119</v>
      </c>
      <c r="O1107" s="17">
        <v>0.107090052117831</v>
      </c>
      <c r="P1107" s="17">
        <v>9.6130470726577003E-2</v>
      </c>
      <c r="Q1107" s="17">
        <v>7.8501712237466104E-2</v>
      </c>
      <c r="R1107" s="17">
        <v>0.15978217185327401</v>
      </c>
      <c r="S1107" s="17"/>
      <c r="T1107" s="17">
        <v>0.110610670393337</v>
      </c>
      <c r="U1107" s="17">
        <v>0.114306038373843</v>
      </c>
      <c r="V1107" s="17"/>
      <c r="W1107" s="17">
        <v>0.11264226285187399</v>
      </c>
      <c r="X1107" s="17">
        <v>0.120034634344582</v>
      </c>
      <c r="Y1107" s="17"/>
      <c r="Z1107" s="17">
        <v>8.7993801827810095E-2</v>
      </c>
      <c r="AA1107" s="17">
        <v>0.11847379757228201</v>
      </c>
      <c r="AB1107" s="17">
        <v>0.14744728018834399</v>
      </c>
      <c r="AC1107" s="17"/>
      <c r="AD1107" s="17">
        <v>0.123640439054002</v>
      </c>
      <c r="AE1107" s="17">
        <v>9.4644313180059905E-2</v>
      </c>
      <c r="AF1107" s="17"/>
      <c r="AG1107" s="17">
        <v>0.119454781063784</v>
      </c>
      <c r="AH1107" s="17">
        <v>0.11639634056935</v>
      </c>
      <c r="AI1107" s="17">
        <v>0.117028395412287</v>
      </c>
      <c r="AJ1107" s="17"/>
      <c r="AK1107" s="17">
        <v>8.1835489554023005E-2</v>
      </c>
      <c r="AL1107" s="17">
        <v>0.119478384423825</v>
      </c>
      <c r="AM1107" s="17">
        <v>0.155171381896897</v>
      </c>
      <c r="AN1107" s="17"/>
      <c r="AO1107" s="17">
        <v>0.10335491314763</v>
      </c>
      <c r="AP1107" s="17">
        <v>0.120055937689879</v>
      </c>
      <c r="AQ1107" s="17">
        <v>0.11844448374149499</v>
      </c>
      <c r="AR1107" s="17"/>
      <c r="AS1107" s="17">
        <v>9.3065215087813305E-2</v>
      </c>
      <c r="AT1107" s="17">
        <v>9.4185054252601597E-2</v>
      </c>
      <c r="AU1107" s="17">
        <v>7.0047046401021204E-2</v>
      </c>
      <c r="AV1107" s="17">
        <v>0.1342687683895</v>
      </c>
      <c r="AW1107" s="17">
        <v>0.13904416725771901</v>
      </c>
      <c r="AX1107" s="17">
        <v>4.9472082618230502E-2</v>
      </c>
      <c r="AY1107" s="17">
        <v>0.120959919866987</v>
      </c>
      <c r="AZ1107" s="17">
        <v>0.118192565144306</v>
      </c>
      <c r="BA1107" s="17">
        <v>7.2387123954756993E-2</v>
      </c>
      <c r="BB1107" s="17">
        <v>0.19969881091777</v>
      </c>
      <c r="BC1107" s="17">
        <v>0.163942559542605</v>
      </c>
      <c r="BD1107" s="17">
        <v>0.16417015404976401</v>
      </c>
      <c r="BE1107" s="17">
        <v>7.7322490657569395E-2</v>
      </c>
      <c r="BF1107" s="17">
        <v>0</v>
      </c>
      <c r="BG1107" s="17">
        <v>0.16905157606322199</v>
      </c>
    </row>
    <row r="1108" spans="2:59" x14ac:dyDescent="0.35">
      <c r="B1108" t="s">
        <v>330</v>
      </c>
      <c r="C1108" s="17">
        <v>6.7987562990553599E-2</v>
      </c>
      <c r="D1108" s="17">
        <v>6.7906009485895397E-2</v>
      </c>
      <c r="E1108" s="17">
        <v>6.8343635967908906E-2</v>
      </c>
      <c r="F1108" s="17"/>
      <c r="G1108" s="17">
        <v>3.1324224904555803E-2</v>
      </c>
      <c r="H1108" s="17">
        <v>7.0333753863927803E-2</v>
      </c>
      <c r="I1108" s="17">
        <v>8.9546975040035906E-2</v>
      </c>
      <c r="J1108" s="17">
        <v>5.5756870086056898E-2</v>
      </c>
      <c r="K1108" s="17">
        <v>6.08788167775524E-2</v>
      </c>
      <c r="L1108" s="17">
        <v>7.9016290964099706E-2</v>
      </c>
      <c r="M1108" s="17"/>
      <c r="N1108" s="17">
        <v>7.1567752419412906E-2</v>
      </c>
      <c r="O1108" s="17">
        <v>6.2891848542940706E-2</v>
      </c>
      <c r="P1108" s="17">
        <v>3.5678500598394301E-2</v>
      </c>
      <c r="Q1108" s="17">
        <v>9.7493175376198907E-2</v>
      </c>
      <c r="R1108" s="17">
        <v>6.48605054108886E-2</v>
      </c>
      <c r="S1108" s="17"/>
      <c r="T1108" s="17">
        <v>8.7974585607658903E-2</v>
      </c>
      <c r="U1108" s="17">
        <v>6.2954156316808202E-2</v>
      </c>
      <c r="V1108" s="17"/>
      <c r="W1108" s="17">
        <v>5.8824872116096202E-2</v>
      </c>
      <c r="X1108" s="17">
        <v>7.34690760111983E-2</v>
      </c>
      <c r="Y1108" s="17"/>
      <c r="Z1108" s="17">
        <v>3.1590634412315098E-2</v>
      </c>
      <c r="AA1108" s="17">
        <v>7.5949221861339997E-2</v>
      </c>
      <c r="AB1108" s="17">
        <v>8.4135224407364401E-2</v>
      </c>
      <c r="AC1108" s="17"/>
      <c r="AD1108" s="17">
        <v>5.69886659367526E-2</v>
      </c>
      <c r="AE1108" s="17">
        <v>8.8634982791575903E-2</v>
      </c>
      <c r="AF1108" s="17"/>
      <c r="AG1108" s="17">
        <v>0.12532636761138899</v>
      </c>
      <c r="AH1108" s="17">
        <v>3.5365331021765999E-2</v>
      </c>
      <c r="AI1108" s="17">
        <v>7.5981451373212897E-2</v>
      </c>
      <c r="AJ1108" s="17"/>
      <c r="AK1108" s="17">
        <v>3.9477284265568E-2</v>
      </c>
      <c r="AL1108" s="17">
        <v>4.9520399658500899E-2</v>
      </c>
      <c r="AM1108" s="17">
        <v>0.199859726175834</v>
      </c>
      <c r="AN1108" s="17"/>
      <c r="AO1108" s="17">
        <v>3.4567417990780502E-2</v>
      </c>
      <c r="AP1108" s="17">
        <v>5.18437695964509E-2</v>
      </c>
      <c r="AQ1108" s="17">
        <v>9.1353182726412199E-2</v>
      </c>
      <c r="AR1108" s="17"/>
      <c r="AS1108" s="17">
        <v>7.3658272026744603E-2</v>
      </c>
      <c r="AT1108" s="17">
        <v>0.100008251421489</v>
      </c>
      <c r="AU1108" s="17">
        <v>0.10202345987771801</v>
      </c>
      <c r="AV1108" s="17">
        <v>3.06421513107469E-2</v>
      </c>
      <c r="AW1108" s="17">
        <v>6.7310968994043499E-2</v>
      </c>
      <c r="AX1108" s="17">
        <v>7.0778171553929806E-2</v>
      </c>
      <c r="AY1108" s="17">
        <v>6.3145695318448006E-2</v>
      </c>
      <c r="AZ1108" s="17">
        <v>5.3950363971150002E-2</v>
      </c>
      <c r="BA1108" s="17">
        <v>3.02089478060516E-2</v>
      </c>
      <c r="BB1108" s="17">
        <v>4.3945880587606498E-2</v>
      </c>
      <c r="BC1108" s="17">
        <v>3.4165756166612701E-2</v>
      </c>
      <c r="BD1108" s="17">
        <v>8.2696943931646005E-2</v>
      </c>
      <c r="BE1108" s="17">
        <v>0.115745900786889</v>
      </c>
      <c r="BF1108" s="17">
        <v>0</v>
      </c>
      <c r="BG1108" s="17">
        <v>0.13741639151287299</v>
      </c>
    </row>
    <row r="1109" spans="2:59" x14ac:dyDescent="0.35">
      <c r="B1109" t="s">
        <v>133</v>
      </c>
      <c r="C1109" s="17">
        <v>0.11246058193971301</v>
      </c>
      <c r="D1109" s="17">
        <v>6.4863154437491702E-2</v>
      </c>
      <c r="E1109" s="17">
        <v>0.157264841659468</v>
      </c>
      <c r="F1109" s="17"/>
      <c r="G1109" s="17">
        <v>0.101553743703996</v>
      </c>
      <c r="H1109" s="17">
        <v>0.16312840124872299</v>
      </c>
      <c r="I1109" s="17">
        <v>0.130802156737472</v>
      </c>
      <c r="J1109" s="17">
        <v>0.10304372433285799</v>
      </c>
      <c r="K1109" s="17">
        <v>0.13389087082620901</v>
      </c>
      <c r="L1109" s="17">
        <v>7.6208859979439603E-2</v>
      </c>
      <c r="M1109" s="17"/>
      <c r="N1109" s="17">
        <v>9.1874798004947994E-2</v>
      </c>
      <c r="O1109" s="17">
        <v>0.11274096903524999</v>
      </c>
      <c r="P1109" s="17">
        <v>0.128916673093322</v>
      </c>
      <c r="Q1109" s="17">
        <v>0.11133717824070501</v>
      </c>
      <c r="R1109" s="17">
        <v>0.13525944357876499</v>
      </c>
      <c r="S1109" s="17"/>
      <c r="T1109" s="17">
        <v>8.5795811420808596E-2</v>
      </c>
      <c r="U1109" s="17">
        <v>0.119175670847897</v>
      </c>
      <c r="V1109" s="17"/>
      <c r="W1109" s="17">
        <v>7.8475157666687306E-2</v>
      </c>
      <c r="X1109" s="17">
        <v>0.121896405180031</v>
      </c>
      <c r="Y1109" s="17"/>
      <c r="Z1109" s="17">
        <v>0.10051096355823499</v>
      </c>
      <c r="AA1109" s="17">
        <v>7.2874686494660196E-2</v>
      </c>
      <c r="AB1109" s="17">
        <v>8.76607121465902E-2</v>
      </c>
      <c r="AC1109" s="17"/>
      <c r="AD1109" s="17">
        <v>7.6715840308642202E-2</v>
      </c>
      <c r="AE1109" s="17">
        <v>0.17956155420317799</v>
      </c>
      <c r="AF1109" s="17"/>
      <c r="AG1109" s="17">
        <v>2.7820395149728401E-2</v>
      </c>
      <c r="AH1109" s="17">
        <v>0.107154678274341</v>
      </c>
      <c r="AI1109" s="17">
        <v>0.105652088450744</v>
      </c>
      <c r="AJ1109" s="17"/>
      <c r="AK1109" s="17">
        <v>8.0352416307490696E-2</v>
      </c>
      <c r="AL1109" s="17">
        <v>9.91206105921148E-2</v>
      </c>
      <c r="AM1109" s="17">
        <v>0.108945490239213</v>
      </c>
      <c r="AN1109" s="17"/>
      <c r="AO1109" s="17">
        <v>9.8756147480046894E-2</v>
      </c>
      <c r="AP1109" s="17">
        <v>8.7605243810550307E-2</v>
      </c>
      <c r="AQ1109" s="17">
        <v>0.108356650500851</v>
      </c>
      <c r="AR1109" s="17"/>
      <c r="AS1109" s="17">
        <v>0.191424899893156</v>
      </c>
      <c r="AT1109" s="17">
        <v>0.156871160262959</v>
      </c>
      <c r="AU1109" s="17">
        <v>0.16153763571206201</v>
      </c>
      <c r="AV1109" s="17">
        <v>8.8081546040537903E-2</v>
      </c>
      <c r="AW1109" s="17">
        <v>0.100656466997641</v>
      </c>
      <c r="AX1109" s="17">
        <v>0.12243365132020199</v>
      </c>
      <c r="AY1109" s="17">
        <v>5.1878142337435498E-2</v>
      </c>
      <c r="AZ1109" s="17">
        <v>9.2952594364924507E-2</v>
      </c>
      <c r="BA1109" s="17">
        <v>5.9752762950845299E-2</v>
      </c>
      <c r="BB1109" s="17">
        <v>3.84646958729035E-2</v>
      </c>
      <c r="BC1109" s="17">
        <v>6.3161001586209103E-2</v>
      </c>
      <c r="BD1109" s="17">
        <v>0.114599738279304</v>
      </c>
      <c r="BE1109" s="17">
        <v>0.16946914389436299</v>
      </c>
      <c r="BF1109" s="17">
        <v>0</v>
      </c>
      <c r="BG1109" s="17">
        <v>5.2234488843420399E-2</v>
      </c>
    </row>
    <row r="1110" spans="2:59" x14ac:dyDescent="0.35">
      <c r="B1110" t="s">
        <v>331</v>
      </c>
      <c r="C1110" s="17">
        <v>0.36866461020263203</v>
      </c>
      <c r="D1110" s="17">
        <v>0.40482273248072997</v>
      </c>
      <c r="E1110" s="17">
        <v>0.33443924730875602</v>
      </c>
      <c r="F1110" s="17"/>
      <c r="G1110" s="17">
        <v>0.48998363435029202</v>
      </c>
      <c r="H1110" s="17">
        <v>0.36389319039882301</v>
      </c>
      <c r="I1110" s="17">
        <v>0.38047508329561103</v>
      </c>
      <c r="J1110" s="17">
        <v>0.32940523797315702</v>
      </c>
      <c r="K1110" s="17">
        <v>0.33545247914937398</v>
      </c>
      <c r="L1110" s="17">
        <v>0.37571328571040702</v>
      </c>
      <c r="M1110" s="17"/>
      <c r="N1110" s="17">
        <v>0.36939122445821798</v>
      </c>
      <c r="O1110" s="17">
        <v>0.36506747136204898</v>
      </c>
      <c r="P1110" s="17">
        <v>0.36311537752984302</v>
      </c>
      <c r="Q1110" s="17">
        <v>0.38049171527120401</v>
      </c>
      <c r="R1110" s="17">
        <v>0.358437196524094</v>
      </c>
      <c r="S1110" s="17"/>
      <c r="T1110" s="17">
        <v>0.43420772094821702</v>
      </c>
      <c r="U1110" s="17">
        <v>0.35215864343785203</v>
      </c>
      <c r="V1110" s="17"/>
      <c r="W1110" s="17">
        <v>0.414437595403153</v>
      </c>
      <c r="X1110" s="17">
        <v>0.33919948453154702</v>
      </c>
      <c r="Y1110" s="17"/>
      <c r="Z1110" s="17">
        <v>0.47487790107066402</v>
      </c>
      <c r="AA1110" s="17">
        <v>0.342744449982952</v>
      </c>
      <c r="AB1110" s="17">
        <v>0.33825360049789799</v>
      </c>
      <c r="AC1110" s="17"/>
      <c r="AD1110" s="17">
        <v>0.42161855285967098</v>
      </c>
      <c r="AE1110" s="17">
        <v>0.26925807163690502</v>
      </c>
      <c r="AF1110" s="17"/>
      <c r="AG1110" s="17">
        <v>0.41360994104769899</v>
      </c>
      <c r="AH1110" s="17">
        <v>0.36085901053253</v>
      </c>
      <c r="AI1110" s="17">
        <v>0.38614437214612002</v>
      </c>
      <c r="AJ1110" s="17"/>
      <c r="AK1110" s="17">
        <v>0.50211036628337802</v>
      </c>
      <c r="AL1110" s="17">
        <v>0.35933450975957798</v>
      </c>
      <c r="AM1110" s="17">
        <v>0.21679099470650501</v>
      </c>
      <c r="AN1110" s="17"/>
      <c r="AO1110" s="17">
        <v>0.49079766065868302</v>
      </c>
      <c r="AP1110" s="17">
        <v>0.40962878598070601</v>
      </c>
      <c r="AQ1110" s="17">
        <v>0.31342312864747401</v>
      </c>
      <c r="AR1110" s="17"/>
      <c r="AS1110" s="17">
        <v>0.37051482594062501</v>
      </c>
      <c r="AT1110" s="17">
        <v>0.36386537916667699</v>
      </c>
      <c r="AU1110" s="17">
        <v>0.26007611364108602</v>
      </c>
      <c r="AV1110" s="17">
        <v>0.36430719866554201</v>
      </c>
      <c r="AW1110" s="17">
        <v>0.27174223241454099</v>
      </c>
      <c r="AX1110" s="17">
        <v>0.45119878954160197</v>
      </c>
      <c r="AY1110" s="17">
        <v>0.47047053488236301</v>
      </c>
      <c r="AZ1110" s="17">
        <v>0.29906701777378097</v>
      </c>
      <c r="BA1110" s="17">
        <v>0.37702827545369699</v>
      </c>
      <c r="BB1110" s="17">
        <v>0.44647575155459801</v>
      </c>
      <c r="BC1110" s="17">
        <v>0.35665504796589598</v>
      </c>
      <c r="BD1110" s="17">
        <v>0.50897685877001597</v>
      </c>
      <c r="BE1110" s="17">
        <v>0.31493590071974398</v>
      </c>
      <c r="BF1110" s="17">
        <v>0.67248708114491895</v>
      </c>
      <c r="BG1110" s="17">
        <v>0.53590234166867701</v>
      </c>
    </row>
    <row r="1111" spans="2:59" x14ac:dyDescent="0.35">
      <c r="B1111" t="s">
        <v>332</v>
      </c>
      <c r="C1111" s="17">
        <v>0.181550197258943</v>
      </c>
      <c r="D1111" s="17">
        <v>0.16149459602830199</v>
      </c>
      <c r="E1111" s="17">
        <v>0.20098160870294099</v>
      </c>
      <c r="F1111" s="17"/>
      <c r="G1111" s="17">
        <v>9.7482555577113897E-2</v>
      </c>
      <c r="H1111" s="17">
        <v>0.19479201787051401</v>
      </c>
      <c r="I1111" s="17">
        <v>0.170891320546596</v>
      </c>
      <c r="J1111" s="17">
        <v>0.181092620695365</v>
      </c>
      <c r="K1111" s="17">
        <v>0.18317200061650499</v>
      </c>
      <c r="L1111" s="17">
        <v>0.20570742228946801</v>
      </c>
      <c r="M1111" s="17"/>
      <c r="N1111" s="17">
        <v>0.21402675093753201</v>
      </c>
      <c r="O1111" s="17">
        <v>0.16998190066077101</v>
      </c>
      <c r="P1111" s="17">
        <v>0.13180897132497099</v>
      </c>
      <c r="Q1111" s="17">
        <v>0.175994887613665</v>
      </c>
      <c r="R1111" s="17">
        <v>0.22464267726416201</v>
      </c>
      <c r="S1111" s="17"/>
      <c r="T1111" s="17">
        <v>0.198585256000996</v>
      </c>
      <c r="U1111" s="17">
        <v>0.17726019469065099</v>
      </c>
      <c r="V1111" s="17"/>
      <c r="W1111" s="17">
        <v>0.171467134967971</v>
      </c>
      <c r="X1111" s="17">
        <v>0.19350371035578001</v>
      </c>
      <c r="Y1111" s="17"/>
      <c r="Z1111" s="17">
        <v>0.11958443624012501</v>
      </c>
      <c r="AA1111" s="17">
        <v>0.194423019433622</v>
      </c>
      <c r="AB1111" s="17">
        <v>0.23158250459570801</v>
      </c>
      <c r="AC1111" s="17"/>
      <c r="AD1111" s="17">
        <v>0.18062910499075399</v>
      </c>
      <c r="AE1111" s="17">
        <v>0.183279295971636</v>
      </c>
      <c r="AF1111" s="17"/>
      <c r="AG1111" s="17">
        <v>0.244781148675173</v>
      </c>
      <c r="AH1111" s="17">
        <v>0.151761671591116</v>
      </c>
      <c r="AI1111" s="17">
        <v>0.19300984678550001</v>
      </c>
      <c r="AJ1111" s="17"/>
      <c r="AK1111" s="17">
        <v>0.121312773819591</v>
      </c>
      <c r="AL1111" s="17">
        <v>0.16899878408232599</v>
      </c>
      <c r="AM1111" s="17">
        <v>0.35503110807273103</v>
      </c>
      <c r="AN1111" s="17"/>
      <c r="AO1111" s="17">
        <v>0.13792233113840999</v>
      </c>
      <c r="AP1111" s="17">
        <v>0.17189970728633</v>
      </c>
      <c r="AQ1111" s="17">
        <v>0.20979766646790701</v>
      </c>
      <c r="AR1111" s="17"/>
      <c r="AS1111" s="17">
        <v>0.16672348711455801</v>
      </c>
      <c r="AT1111" s="17">
        <v>0.19419330567409099</v>
      </c>
      <c r="AU1111" s="17">
        <v>0.17207050627873899</v>
      </c>
      <c r="AV1111" s="17">
        <v>0.16491091970024699</v>
      </c>
      <c r="AW1111" s="17">
        <v>0.20635513625176299</v>
      </c>
      <c r="AX1111" s="17">
        <v>0.12025025417216</v>
      </c>
      <c r="AY1111" s="17">
        <v>0.184105615185435</v>
      </c>
      <c r="AZ1111" s="17">
        <v>0.17214292911545601</v>
      </c>
      <c r="BA1111" s="17">
        <v>0.102596071760809</v>
      </c>
      <c r="BB1111" s="17">
        <v>0.24364469150537599</v>
      </c>
      <c r="BC1111" s="17">
        <v>0.198108315709218</v>
      </c>
      <c r="BD1111" s="17">
        <v>0.24686709798140999</v>
      </c>
      <c r="BE1111" s="17">
        <v>0.193068391444458</v>
      </c>
      <c r="BF1111" s="17">
        <v>0</v>
      </c>
      <c r="BG1111" s="17">
        <v>0.30646796757609501</v>
      </c>
    </row>
    <row r="1112" spans="2:59" x14ac:dyDescent="0.35">
      <c r="B1112" t="s">
        <v>120</v>
      </c>
      <c r="C1112" s="17">
        <v>0.187114412943689</v>
      </c>
      <c r="D1112" s="17">
        <v>0.24332813645242801</v>
      </c>
      <c r="E1112" s="17">
        <v>0.133457638605815</v>
      </c>
      <c r="F1112" s="17"/>
      <c r="G1112" s="17">
        <v>0.39250107877317802</v>
      </c>
      <c r="H1112" s="17">
        <v>0.169101172528309</v>
      </c>
      <c r="I1112" s="17">
        <v>0.209583762749015</v>
      </c>
      <c r="J1112" s="17">
        <v>0.14831261727779099</v>
      </c>
      <c r="K1112" s="17">
        <v>0.152280478532869</v>
      </c>
      <c r="L1112" s="17">
        <v>0.17000586342094001</v>
      </c>
      <c r="M1112" s="17"/>
      <c r="N1112" s="17">
        <v>0.155364473520686</v>
      </c>
      <c r="O1112" s="17">
        <v>0.19508557070127799</v>
      </c>
      <c r="P1112" s="17">
        <v>0.231306406204872</v>
      </c>
      <c r="Q1112" s="17">
        <v>0.20449682765753899</v>
      </c>
      <c r="R1112" s="17">
        <v>0.13379451925993199</v>
      </c>
      <c r="S1112" s="17"/>
      <c r="T1112" s="17">
        <v>0.235622464947221</v>
      </c>
      <c r="U1112" s="17">
        <v>0.17489844874720101</v>
      </c>
      <c r="V1112" s="17"/>
      <c r="W1112" s="17">
        <v>0.242970460435182</v>
      </c>
      <c r="X1112" s="17">
        <v>0.14569577417576701</v>
      </c>
      <c r="Y1112" s="17"/>
      <c r="Z1112" s="17">
        <v>0.35529346483053897</v>
      </c>
      <c r="AA1112" s="17">
        <v>0.148321430549329</v>
      </c>
      <c r="AB1112" s="17">
        <v>0.10667109590219</v>
      </c>
      <c r="AC1112" s="17"/>
      <c r="AD1112" s="17">
        <v>0.24098944786891699</v>
      </c>
      <c r="AE1112" s="17">
        <v>8.5978775665269E-2</v>
      </c>
      <c r="AF1112" s="17"/>
      <c r="AG1112" s="17">
        <v>0.16882879237252599</v>
      </c>
      <c r="AH1112" s="17">
        <v>0.209097338941414</v>
      </c>
      <c r="AI1112" s="17">
        <v>0.19313452536062001</v>
      </c>
      <c r="AJ1112" s="17"/>
      <c r="AK1112" s="17">
        <v>0.38079759246378703</v>
      </c>
      <c r="AL1112" s="17">
        <v>0.19033572567725199</v>
      </c>
      <c r="AM1112" s="17">
        <v>-0.13824011336622599</v>
      </c>
      <c r="AN1112" s="17"/>
      <c r="AO1112" s="17">
        <v>0.35287532952027301</v>
      </c>
      <c r="AP1112" s="17">
        <v>0.23772907869437601</v>
      </c>
      <c r="AQ1112" s="17">
        <v>0.103625462179567</v>
      </c>
      <c r="AR1112" s="17"/>
      <c r="AS1112" s="17">
        <v>0.20379133882606701</v>
      </c>
      <c r="AT1112" s="17">
        <v>0.16967207349258601</v>
      </c>
      <c r="AU1112" s="17">
        <v>8.8005607362346805E-2</v>
      </c>
      <c r="AV1112" s="17">
        <v>0.19939627896529399</v>
      </c>
      <c r="AW1112" s="17">
        <v>6.5387096162778297E-2</v>
      </c>
      <c r="AX1112" s="17">
        <v>0.33094853536944202</v>
      </c>
      <c r="AY1112" s="17">
        <v>0.28636491969692801</v>
      </c>
      <c r="AZ1112" s="17">
        <v>0.126924088658324</v>
      </c>
      <c r="BA1112" s="17">
        <v>0.27443220369288801</v>
      </c>
      <c r="BB1112" s="17">
        <v>0.202831060049222</v>
      </c>
      <c r="BC1112" s="17">
        <v>0.15854673225667801</v>
      </c>
      <c r="BD1112" s="17">
        <v>0.26210976078860598</v>
      </c>
      <c r="BE1112" s="17">
        <v>0.121867509275285</v>
      </c>
      <c r="BF1112" s="17">
        <v>0.67248708114491895</v>
      </c>
      <c r="BG1112" s="17">
        <v>0.22943437409258199</v>
      </c>
    </row>
    <row r="1113" spans="2:59" x14ac:dyDescent="0.35">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row>
    <row r="1114" spans="2:59" x14ac:dyDescent="0.35">
      <c r="B1114" s="6" t="s">
        <v>441</v>
      </c>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row>
    <row r="1115" spans="2:59" x14ac:dyDescent="0.35">
      <c r="B1115" s="24" t="s">
        <v>86</v>
      </c>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row>
    <row r="1116" spans="2:59" x14ac:dyDescent="0.35">
      <c r="B1116" t="s">
        <v>437</v>
      </c>
      <c r="C1116" s="17">
        <v>0.33872427972036701</v>
      </c>
      <c r="D1116" s="17">
        <v>0.37772997637579597</v>
      </c>
      <c r="E1116" s="17">
        <v>0.30172281599110201</v>
      </c>
      <c r="F1116" s="17"/>
      <c r="G1116" s="17">
        <v>0.15180191813222199</v>
      </c>
      <c r="H1116" s="17">
        <v>0.27431227487630899</v>
      </c>
      <c r="I1116" s="17">
        <v>0.24620233247523701</v>
      </c>
      <c r="J1116" s="17">
        <v>0.33425545206107599</v>
      </c>
      <c r="K1116" s="17">
        <v>0.36138834106506201</v>
      </c>
      <c r="L1116" s="17">
        <v>0.46249231768052101</v>
      </c>
      <c r="M1116" s="17"/>
      <c r="N1116" s="17">
        <v>0.37131394676830698</v>
      </c>
      <c r="O1116" s="17">
        <v>0.33200455370029303</v>
      </c>
      <c r="P1116" s="17">
        <v>0.34414987400682101</v>
      </c>
      <c r="Q1116" s="17">
        <v>0.324364989210704</v>
      </c>
      <c r="R1116" s="17">
        <v>0.29058678551523598</v>
      </c>
      <c r="S1116" s="17"/>
      <c r="T1116" s="17">
        <v>0.35764593476656598</v>
      </c>
      <c r="U1116" s="17">
        <v>0.33395916854736302</v>
      </c>
      <c r="V1116" s="17"/>
      <c r="W1116" s="17">
        <v>0.32306522088887402</v>
      </c>
      <c r="X1116" s="17">
        <v>0.349454288537835</v>
      </c>
      <c r="Y1116" s="17"/>
      <c r="Z1116" s="17">
        <v>0.34616966277070998</v>
      </c>
      <c r="AA1116" s="17">
        <v>0.33431559251436099</v>
      </c>
      <c r="AB1116" s="17">
        <v>0.364672871367891</v>
      </c>
      <c r="AC1116" s="17"/>
      <c r="AD1116" s="17">
        <v>0.35841941889055301</v>
      </c>
      <c r="AE1116" s="17">
        <v>0.30175204473196199</v>
      </c>
      <c r="AF1116" s="17"/>
      <c r="AG1116" s="17">
        <v>0.529523726812555</v>
      </c>
      <c r="AH1116" s="17">
        <v>0.40492532956108002</v>
      </c>
      <c r="AI1116" s="17">
        <v>0.24292213206499</v>
      </c>
      <c r="AJ1116" s="17"/>
      <c r="AK1116" s="17">
        <v>0.43197336824595201</v>
      </c>
      <c r="AL1116" s="17">
        <v>0.345637692657912</v>
      </c>
      <c r="AM1116" s="17">
        <v>0.180413416375029</v>
      </c>
      <c r="AN1116" s="17"/>
      <c r="AO1116" s="17">
        <v>0.35008285218889301</v>
      </c>
      <c r="AP1116" s="17">
        <v>0.39441068645028499</v>
      </c>
      <c r="AQ1116" s="17">
        <v>0.279921618302862</v>
      </c>
      <c r="AR1116" s="17"/>
      <c r="AS1116" s="17">
        <v>0.20313515990509601</v>
      </c>
      <c r="AT1116" s="17">
        <v>0.16852891429463199</v>
      </c>
      <c r="AU1116" s="17">
        <v>0.39135442006891602</v>
      </c>
      <c r="AV1116" s="17">
        <v>0.44680666173314398</v>
      </c>
      <c r="AW1116" s="17">
        <v>0.302381109131453</v>
      </c>
      <c r="AX1116" s="17">
        <v>0.243676675644633</v>
      </c>
      <c r="AY1116" s="17">
        <v>0.32768174536044498</v>
      </c>
      <c r="AZ1116" s="17">
        <v>0.367981594510434</v>
      </c>
      <c r="BA1116" s="17">
        <v>0.44281376050444698</v>
      </c>
      <c r="BB1116" s="17">
        <v>0.35561909952283299</v>
      </c>
      <c r="BC1116" s="17">
        <v>0.42305718540405102</v>
      </c>
      <c r="BD1116" s="17">
        <v>0.516995440496133</v>
      </c>
      <c r="BE1116" s="17">
        <v>0.322298599874834</v>
      </c>
      <c r="BF1116" s="17">
        <v>0.44714990503095497</v>
      </c>
      <c r="BG1116" s="17">
        <v>0.34708821227743503</v>
      </c>
    </row>
    <row r="1117" spans="2:59" x14ac:dyDescent="0.35">
      <c r="B1117" t="s">
        <v>438</v>
      </c>
      <c r="C1117" s="17">
        <v>0.38790371598367002</v>
      </c>
      <c r="D1117" s="17">
        <v>0.36845525861710299</v>
      </c>
      <c r="E1117" s="17">
        <v>0.40761967005374</v>
      </c>
      <c r="F1117" s="17"/>
      <c r="G1117" s="17">
        <v>0.43774652414667298</v>
      </c>
      <c r="H1117" s="17">
        <v>0.46896797449571498</v>
      </c>
      <c r="I1117" s="17">
        <v>0.49072963453135199</v>
      </c>
      <c r="J1117" s="17">
        <v>0.43039022149928002</v>
      </c>
      <c r="K1117" s="17">
        <v>0.34893326127519803</v>
      </c>
      <c r="L1117" s="17">
        <v>0.275910443973999</v>
      </c>
      <c r="M1117" s="17"/>
      <c r="N1117" s="17">
        <v>0.38083122162648803</v>
      </c>
      <c r="O1117" s="17">
        <v>0.375874196648674</v>
      </c>
      <c r="P1117" s="17">
        <v>0.40069696808097099</v>
      </c>
      <c r="Q1117" s="17">
        <v>0.400700728709316</v>
      </c>
      <c r="R1117" s="17">
        <v>0.376614843416675</v>
      </c>
      <c r="S1117" s="17"/>
      <c r="T1117" s="17">
        <v>0.36270296272555802</v>
      </c>
      <c r="U1117" s="17">
        <v>0.39425011594842702</v>
      </c>
      <c r="V1117" s="17"/>
      <c r="W1117" s="17">
        <v>0.40276464395950201</v>
      </c>
      <c r="X1117" s="17">
        <v>0.38215360271307902</v>
      </c>
      <c r="Y1117" s="17"/>
      <c r="Z1117" s="17">
        <v>0.32919522545333202</v>
      </c>
      <c r="AA1117" s="17">
        <v>0.42001904496036502</v>
      </c>
      <c r="AB1117" s="17">
        <v>0.444480920342681</v>
      </c>
      <c r="AC1117" s="17"/>
      <c r="AD1117" s="17">
        <v>0.38477744816980602</v>
      </c>
      <c r="AE1117" s="17">
        <v>0.39377242842342902</v>
      </c>
      <c r="AF1117" s="17"/>
      <c r="AG1117" s="17">
        <v>0.31321951109058499</v>
      </c>
      <c r="AH1117" s="17">
        <v>0.42545897676283301</v>
      </c>
      <c r="AI1117" s="17">
        <v>0.37737653163497398</v>
      </c>
      <c r="AJ1117" s="17"/>
      <c r="AK1117" s="17">
        <v>0.357449830755524</v>
      </c>
      <c r="AL1117" s="17">
        <v>0.38553069864560402</v>
      </c>
      <c r="AM1117" s="17">
        <v>0.47352828167224797</v>
      </c>
      <c r="AN1117" s="17"/>
      <c r="AO1117" s="17">
        <v>0.38378647725520798</v>
      </c>
      <c r="AP1117" s="17">
        <v>0.37401313937916603</v>
      </c>
      <c r="AQ1117" s="17">
        <v>0.40087296165487502</v>
      </c>
      <c r="AR1117" s="17"/>
      <c r="AS1117" s="17">
        <v>0.420959233875001</v>
      </c>
      <c r="AT1117" s="17">
        <v>0.50095848883035499</v>
      </c>
      <c r="AU1117" s="17">
        <v>0.30108233787711303</v>
      </c>
      <c r="AV1117" s="17">
        <v>0.30843876748207999</v>
      </c>
      <c r="AW1117" s="17">
        <v>0.37977275185426901</v>
      </c>
      <c r="AX1117" s="17">
        <v>0.53737349865575301</v>
      </c>
      <c r="AY1117" s="17">
        <v>0.47278252429846801</v>
      </c>
      <c r="AZ1117" s="17">
        <v>0.47762769694871299</v>
      </c>
      <c r="BA1117" s="17">
        <v>0.33388869712862002</v>
      </c>
      <c r="BB1117" s="17">
        <v>0.42654244839132499</v>
      </c>
      <c r="BC1117" s="17">
        <v>0.208709782321052</v>
      </c>
      <c r="BD1117" s="17">
        <v>0.27947130836524298</v>
      </c>
      <c r="BE1117" s="17">
        <v>0.28366362142416601</v>
      </c>
      <c r="BF1117" s="17">
        <v>0.18166762905204401</v>
      </c>
      <c r="BG1117" s="17">
        <v>0.419202580462055</v>
      </c>
    </row>
    <row r="1118" spans="2:59" x14ac:dyDescent="0.35">
      <c r="B1118" t="s">
        <v>439</v>
      </c>
      <c r="C1118" s="17">
        <v>0.12181323591622099</v>
      </c>
      <c r="D1118" s="17">
        <v>0.120151700107846</v>
      </c>
      <c r="E1118" s="17">
        <v>0.123862947169563</v>
      </c>
      <c r="F1118" s="17"/>
      <c r="G1118" s="17">
        <v>0.24060923069020501</v>
      </c>
      <c r="H1118" s="17">
        <v>0.12423275509489801</v>
      </c>
      <c r="I1118" s="17">
        <v>0.108563957023961</v>
      </c>
      <c r="J1118" s="17">
        <v>8.9821160892972096E-2</v>
      </c>
      <c r="K1118" s="17">
        <v>0.11332207285734899</v>
      </c>
      <c r="L1118" s="17">
        <v>0.11964318132411</v>
      </c>
      <c r="M1118" s="17"/>
      <c r="N1118" s="17">
        <v>0.108665889213702</v>
      </c>
      <c r="O1118" s="17">
        <v>0.12500107741323599</v>
      </c>
      <c r="P1118" s="17">
        <v>0.102119566686104</v>
      </c>
      <c r="Q1118" s="17">
        <v>0.134655421829596</v>
      </c>
      <c r="R1118" s="17">
        <v>0.15744160453141801</v>
      </c>
      <c r="S1118" s="17"/>
      <c r="T1118" s="17">
        <v>0.136434166613426</v>
      </c>
      <c r="U1118" s="17">
        <v>0.118131192244309</v>
      </c>
      <c r="V1118" s="17"/>
      <c r="W1118" s="17">
        <v>0.14165659995545299</v>
      </c>
      <c r="X1118" s="17">
        <v>9.9933221038402797E-2</v>
      </c>
      <c r="Y1118" s="17"/>
      <c r="Z1118" s="17">
        <v>0.15104813457942401</v>
      </c>
      <c r="AA1118" s="17">
        <v>0.11767803370678</v>
      </c>
      <c r="AB1118" s="17">
        <v>9.8031503269569803E-2</v>
      </c>
      <c r="AC1118" s="17"/>
      <c r="AD1118" s="17">
        <v>0.12436013181849701</v>
      </c>
      <c r="AE1118" s="17">
        <v>0.11703213571803101</v>
      </c>
      <c r="AF1118" s="17"/>
      <c r="AG1118" s="17">
        <v>9.03458246474617E-2</v>
      </c>
      <c r="AH1118" s="17">
        <v>9.6213476296396594E-2</v>
      </c>
      <c r="AI1118" s="17">
        <v>0.15944494514361501</v>
      </c>
      <c r="AJ1118" s="17"/>
      <c r="AK1118" s="17">
        <v>0.12560221210435199</v>
      </c>
      <c r="AL1118" s="17">
        <v>0.115929400609463</v>
      </c>
      <c r="AM1118" s="17">
        <v>0.136796182410126</v>
      </c>
      <c r="AN1118" s="17"/>
      <c r="AO1118" s="17">
        <v>7.0232912161220906E-2</v>
      </c>
      <c r="AP1118" s="17">
        <v>0.11483400525160301</v>
      </c>
      <c r="AQ1118" s="17">
        <v>0.140852835525273</v>
      </c>
      <c r="AR1118" s="17"/>
      <c r="AS1118" s="17">
        <v>0.12326528771204701</v>
      </c>
      <c r="AT1118" s="17">
        <v>0.16453096824181501</v>
      </c>
      <c r="AU1118" s="17">
        <v>0.11849977297295</v>
      </c>
      <c r="AV1118" s="17">
        <v>0.100497969323686</v>
      </c>
      <c r="AW1118" s="17">
        <v>0.15922490208428799</v>
      </c>
      <c r="AX1118" s="17">
        <v>0.12802406766538399</v>
      </c>
      <c r="AY1118" s="17">
        <v>8.46610937240828E-2</v>
      </c>
      <c r="AZ1118" s="17">
        <v>6.33246450407981E-2</v>
      </c>
      <c r="BA1118" s="17">
        <v>0.13137969828179899</v>
      </c>
      <c r="BB1118" s="17">
        <v>0.121192054032789</v>
      </c>
      <c r="BC1118" s="17">
        <v>0.174259860871327</v>
      </c>
      <c r="BD1118" s="17">
        <v>5.4893236660003203E-2</v>
      </c>
      <c r="BE1118" s="17">
        <v>0.30937166664999999</v>
      </c>
      <c r="BF1118" s="17">
        <v>0.194606376580785</v>
      </c>
      <c r="BG1118" s="17">
        <v>0.102919735472532</v>
      </c>
    </row>
    <row r="1119" spans="2:59" x14ac:dyDescent="0.35">
      <c r="B1119" t="s">
        <v>440</v>
      </c>
      <c r="C1119" s="17">
        <v>0.151558768379742</v>
      </c>
      <c r="D1119" s="17">
        <v>0.133663064899256</v>
      </c>
      <c r="E1119" s="17">
        <v>0.16679456678559401</v>
      </c>
      <c r="F1119" s="17"/>
      <c r="G1119" s="17">
        <v>0.16984232703089899</v>
      </c>
      <c r="H1119" s="17">
        <v>0.13248699553307799</v>
      </c>
      <c r="I1119" s="17">
        <v>0.15450407596945001</v>
      </c>
      <c r="J1119" s="17">
        <v>0.14553316554667201</v>
      </c>
      <c r="K1119" s="17">
        <v>0.176356324802391</v>
      </c>
      <c r="L1119" s="17">
        <v>0.14195405702137101</v>
      </c>
      <c r="M1119" s="17"/>
      <c r="N1119" s="17">
        <v>0.13918894239150301</v>
      </c>
      <c r="O1119" s="17">
        <v>0.16712017223779599</v>
      </c>
      <c r="P1119" s="17">
        <v>0.15303359122610399</v>
      </c>
      <c r="Q1119" s="17">
        <v>0.140278860250385</v>
      </c>
      <c r="R1119" s="17">
        <v>0.17535676653667101</v>
      </c>
      <c r="S1119" s="17"/>
      <c r="T1119" s="17">
        <v>0.143216935894451</v>
      </c>
      <c r="U1119" s="17">
        <v>0.15365952325990101</v>
      </c>
      <c r="V1119" s="17"/>
      <c r="W1119" s="17">
        <v>0.13251353519617101</v>
      </c>
      <c r="X1119" s="17">
        <v>0.16845888771068401</v>
      </c>
      <c r="Y1119" s="17"/>
      <c r="Z1119" s="17">
        <v>0.17358697719653299</v>
      </c>
      <c r="AA1119" s="17">
        <v>0.12798732881849401</v>
      </c>
      <c r="AB1119" s="17">
        <v>9.2814705019858099E-2</v>
      </c>
      <c r="AC1119" s="17"/>
      <c r="AD1119" s="17">
        <v>0.13244300112114299</v>
      </c>
      <c r="AE1119" s="17">
        <v>0.18744339112657801</v>
      </c>
      <c r="AF1119" s="17"/>
      <c r="AG1119" s="17">
        <v>6.6910937449398397E-2</v>
      </c>
      <c r="AH1119" s="17">
        <v>7.3402217379690493E-2</v>
      </c>
      <c r="AI1119" s="17">
        <v>0.22025639115642101</v>
      </c>
      <c r="AJ1119" s="17"/>
      <c r="AK1119" s="17">
        <v>8.4974588894171504E-2</v>
      </c>
      <c r="AL1119" s="17">
        <v>0.15290220808702101</v>
      </c>
      <c r="AM1119" s="17">
        <v>0.20926211954259699</v>
      </c>
      <c r="AN1119" s="17"/>
      <c r="AO1119" s="17">
        <v>0.19589775839467799</v>
      </c>
      <c r="AP1119" s="17">
        <v>0.116742168918946</v>
      </c>
      <c r="AQ1119" s="17">
        <v>0.17835258451699099</v>
      </c>
      <c r="AR1119" s="17"/>
      <c r="AS1119" s="17">
        <v>0.25264031850785601</v>
      </c>
      <c r="AT1119" s="17">
        <v>0.16598162863319799</v>
      </c>
      <c r="AU1119" s="17">
        <v>0.18906346908102101</v>
      </c>
      <c r="AV1119" s="17">
        <v>0.14425660146109101</v>
      </c>
      <c r="AW1119" s="17">
        <v>0.15862123692999</v>
      </c>
      <c r="AX1119" s="17">
        <v>9.0925758034230295E-2</v>
      </c>
      <c r="AY1119" s="17">
        <v>0.114874636617005</v>
      </c>
      <c r="AZ1119" s="17">
        <v>9.1066063500055694E-2</v>
      </c>
      <c r="BA1119" s="17">
        <v>9.1917844085133704E-2</v>
      </c>
      <c r="BB1119" s="17">
        <v>9.6646398053052807E-2</v>
      </c>
      <c r="BC1119" s="17">
        <v>0.19397317140357101</v>
      </c>
      <c r="BD1119" s="17">
        <v>0.14864001447861999</v>
      </c>
      <c r="BE1119" s="17">
        <v>8.4666112050999595E-2</v>
      </c>
      <c r="BF1119" s="17">
        <v>0.17657608933621699</v>
      </c>
      <c r="BG1119" s="17">
        <v>0.13078947178797701</v>
      </c>
    </row>
    <row r="1120" spans="2:59" x14ac:dyDescent="0.35">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row>
    <row r="1121" spans="2:59" x14ac:dyDescent="0.35">
      <c r="B1121" s="6" t="s">
        <v>443</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row>
    <row r="1122" spans="2:59" x14ac:dyDescent="0.35">
      <c r="B1122" s="24" t="s">
        <v>86</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row>
    <row r="1123" spans="2:59" x14ac:dyDescent="0.35">
      <c r="B1123" t="s">
        <v>442</v>
      </c>
      <c r="C1123" s="17">
        <v>0.14577650075635901</v>
      </c>
      <c r="D1123" s="17">
        <v>0.16157518005757601</v>
      </c>
      <c r="E1123" s="17">
        <v>0.12959937436815699</v>
      </c>
      <c r="F1123" s="17"/>
      <c r="G1123" s="17">
        <v>8.8532547971060305E-2</v>
      </c>
      <c r="H1123" s="17">
        <v>0.109548026880691</v>
      </c>
      <c r="I1123" s="17">
        <v>0.12632359397638501</v>
      </c>
      <c r="J1123" s="17">
        <v>9.2631226855510604E-2</v>
      </c>
      <c r="K1123" s="17">
        <v>0.14202739457844701</v>
      </c>
      <c r="L1123" s="17">
        <v>0.22846842535388401</v>
      </c>
      <c r="M1123" s="17"/>
      <c r="N1123" s="17">
        <v>0.146270181295239</v>
      </c>
      <c r="O1123" s="17">
        <v>0.16528708279818299</v>
      </c>
      <c r="P1123" s="17">
        <v>0.18373250366004801</v>
      </c>
      <c r="Q1123" s="17">
        <v>0.111898388676595</v>
      </c>
      <c r="R1123" s="17">
        <v>0.111759427374922</v>
      </c>
      <c r="S1123" s="17"/>
      <c r="T1123" s="17">
        <v>0.16578960074343599</v>
      </c>
      <c r="U1123" s="17">
        <v>0.14073652692098201</v>
      </c>
      <c r="V1123" s="17"/>
      <c r="W1123" s="17">
        <v>0.15105146463049099</v>
      </c>
      <c r="X1123" s="17">
        <v>0.14450528497524101</v>
      </c>
      <c r="Y1123" s="17"/>
      <c r="Z1123" s="17">
        <v>0.19433785246819499</v>
      </c>
      <c r="AA1123" s="17">
        <v>0.16346065619431499</v>
      </c>
      <c r="AB1123" s="17">
        <v>0.102942418941129</v>
      </c>
      <c r="AC1123" s="17"/>
      <c r="AD1123" s="17">
        <v>0.17386321268649699</v>
      </c>
      <c r="AE1123" s="17">
        <v>9.3051383936436596E-2</v>
      </c>
      <c r="AF1123" s="17"/>
      <c r="AG1123" s="17">
        <v>0.14048567721435201</v>
      </c>
      <c r="AH1123" s="17">
        <v>0.13406308660928601</v>
      </c>
      <c r="AI1123" s="17">
        <v>0.165054432545191</v>
      </c>
      <c r="AJ1123" s="17"/>
      <c r="AK1123" s="17">
        <v>0.21702356344030899</v>
      </c>
      <c r="AL1123" s="17">
        <v>0.13501585686773701</v>
      </c>
      <c r="AM1123" s="17">
        <v>5.7107360901332602E-2</v>
      </c>
      <c r="AN1123" s="17"/>
      <c r="AO1123" s="17">
        <v>0.21995187990850401</v>
      </c>
      <c r="AP1123" s="17">
        <v>0.17294884777071601</v>
      </c>
      <c r="AQ1123" s="17">
        <v>0.105071005668939</v>
      </c>
      <c r="AR1123" s="17"/>
      <c r="AS1123" s="17">
        <v>0.20836494053416099</v>
      </c>
      <c r="AT1123" s="17">
        <v>0.114347272922193</v>
      </c>
      <c r="AU1123" s="17">
        <v>0.143895107720134</v>
      </c>
      <c r="AV1123" s="17">
        <v>0.206295824318286</v>
      </c>
      <c r="AW1123" s="17">
        <v>0.13484339051111499</v>
      </c>
      <c r="AX1123" s="17">
        <v>0.10881264032495901</v>
      </c>
      <c r="AY1123" s="17">
        <v>0.126126130009622</v>
      </c>
      <c r="AZ1123" s="17">
        <v>0.14884716509764101</v>
      </c>
      <c r="BA1123" s="17">
        <v>0.12910056649938501</v>
      </c>
      <c r="BB1123" s="17">
        <v>7.1946171131945805E-2</v>
      </c>
      <c r="BC1123" s="17">
        <v>0.18035737484469699</v>
      </c>
      <c r="BD1123" s="17">
        <v>0.214619143984592</v>
      </c>
      <c r="BE1123" s="17">
        <v>5.3438605934774203E-2</v>
      </c>
      <c r="BF1123" s="17">
        <v>0.20649284277496799</v>
      </c>
      <c r="BG1123" s="17">
        <v>0.19599826448011901</v>
      </c>
    </row>
    <row r="1124" spans="2:59" x14ac:dyDescent="0.35">
      <c r="B1124" t="s">
        <v>274</v>
      </c>
      <c r="C1124" s="17">
        <v>0.39222542954499401</v>
      </c>
      <c r="D1124" s="17">
        <v>0.39061717318355899</v>
      </c>
      <c r="E1124" s="17">
        <v>0.395339566593567</v>
      </c>
      <c r="F1124" s="17"/>
      <c r="G1124" s="17">
        <v>0.34978472820051099</v>
      </c>
      <c r="H1124" s="17">
        <v>0.35372255320791601</v>
      </c>
      <c r="I1124" s="17">
        <v>0.31843637834465499</v>
      </c>
      <c r="J1124" s="17">
        <v>0.37020351632859</v>
      </c>
      <c r="K1124" s="17">
        <v>0.47879924749923403</v>
      </c>
      <c r="L1124" s="17">
        <v>0.423734395219236</v>
      </c>
      <c r="M1124" s="17"/>
      <c r="N1124" s="17">
        <v>0.393905895146968</v>
      </c>
      <c r="O1124" s="17">
        <v>0.4018944865979</v>
      </c>
      <c r="P1124" s="17">
        <v>0.42071646194638401</v>
      </c>
      <c r="Q1124" s="17">
        <v>0.35534835470739701</v>
      </c>
      <c r="R1124" s="17">
        <v>0.39666964396533599</v>
      </c>
      <c r="S1124" s="17"/>
      <c r="T1124" s="17">
        <v>0.37409998420824297</v>
      </c>
      <c r="U1124" s="17">
        <v>0.396790028248381</v>
      </c>
      <c r="V1124" s="17"/>
      <c r="W1124" s="17">
        <v>0.39122657146600398</v>
      </c>
      <c r="X1124" s="17">
        <v>0.40065526076573499</v>
      </c>
      <c r="Y1124" s="17"/>
      <c r="Z1124" s="17">
        <v>0.41763548735377398</v>
      </c>
      <c r="AA1124" s="17">
        <v>0.35195550807998</v>
      </c>
      <c r="AB1124" s="17">
        <v>0.44069496548867998</v>
      </c>
      <c r="AC1124" s="17"/>
      <c r="AD1124" s="17">
        <v>0.39362960895875598</v>
      </c>
      <c r="AE1124" s="17">
        <v>0.38958946689436902</v>
      </c>
      <c r="AF1124" s="17"/>
      <c r="AG1124" s="17">
        <v>0.45594775767170598</v>
      </c>
      <c r="AH1124" s="17">
        <v>0.416765478966445</v>
      </c>
      <c r="AI1124" s="17">
        <v>0.37780494234900402</v>
      </c>
      <c r="AJ1124" s="17"/>
      <c r="AK1124" s="17">
        <v>0.44241876227493099</v>
      </c>
      <c r="AL1124" s="17">
        <v>0.39905357039317702</v>
      </c>
      <c r="AM1124" s="17">
        <v>0.306419337886014</v>
      </c>
      <c r="AN1124" s="17"/>
      <c r="AO1124" s="17">
        <v>0.47348347347233899</v>
      </c>
      <c r="AP1124" s="17">
        <v>0.41998125456962598</v>
      </c>
      <c r="AQ1124" s="17">
        <v>0.35951412535983801</v>
      </c>
      <c r="AR1124" s="17"/>
      <c r="AS1124" s="17">
        <v>0.13266608837115701</v>
      </c>
      <c r="AT1124" s="17">
        <v>0.412403051264562</v>
      </c>
      <c r="AU1124" s="17">
        <v>0.47054547395401097</v>
      </c>
      <c r="AV1124" s="17">
        <v>0.396826718902971</v>
      </c>
      <c r="AW1124" s="17">
        <v>0.45623989477177801</v>
      </c>
      <c r="AX1124" s="17">
        <v>0.28399269337167499</v>
      </c>
      <c r="AY1124" s="17">
        <v>0.47424216004231701</v>
      </c>
      <c r="AZ1124" s="17">
        <v>0.44215963460159202</v>
      </c>
      <c r="BA1124" s="17">
        <v>0.45175365126942002</v>
      </c>
      <c r="BB1124" s="17">
        <v>0.44213088682950402</v>
      </c>
      <c r="BC1124" s="17">
        <v>0.48074768663968198</v>
      </c>
      <c r="BD1124" s="17">
        <v>0.40469815389223202</v>
      </c>
      <c r="BE1124" s="17">
        <v>0.18998608002540401</v>
      </c>
      <c r="BF1124" s="17">
        <v>0.2973828263294</v>
      </c>
      <c r="BG1124" s="17">
        <v>0.296700104861775</v>
      </c>
    </row>
    <row r="1125" spans="2:59" x14ac:dyDescent="0.35">
      <c r="B1125" t="s">
        <v>275</v>
      </c>
      <c r="C1125" s="17">
        <v>0.31672052135873602</v>
      </c>
      <c r="D1125" s="17">
        <v>0.32852017501236502</v>
      </c>
      <c r="E1125" s="17">
        <v>0.30497308310745003</v>
      </c>
      <c r="F1125" s="17"/>
      <c r="G1125" s="17">
        <v>0.39650197380302898</v>
      </c>
      <c r="H1125" s="17">
        <v>0.33842707381178</v>
      </c>
      <c r="I1125" s="17">
        <v>0.37321095835962897</v>
      </c>
      <c r="J1125" s="17">
        <v>0.35676269094687302</v>
      </c>
      <c r="K1125" s="17">
        <v>0.28035606775538302</v>
      </c>
      <c r="L1125" s="17">
        <v>0.24762994113178499</v>
      </c>
      <c r="M1125" s="17"/>
      <c r="N1125" s="17">
        <v>0.324900069425619</v>
      </c>
      <c r="O1125" s="17">
        <v>0.30204197352824103</v>
      </c>
      <c r="P1125" s="17">
        <v>0.259050657253376</v>
      </c>
      <c r="Q1125" s="17">
        <v>0.37346232945980001</v>
      </c>
      <c r="R1125" s="17">
        <v>0.308135631468124</v>
      </c>
      <c r="S1125" s="17"/>
      <c r="T1125" s="17">
        <v>0.312528202250417</v>
      </c>
      <c r="U1125" s="17">
        <v>0.31777628876254299</v>
      </c>
      <c r="V1125" s="17"/>
      <c r="W1125" s="17">
        <v>0.31867273082493902</v>
      </c>
      <c r="X1125" s="17">
        <v>0.31921648086034599</v>
      </c>
      <c r="Y1125" s="17"/>
      <c r="Z1125" s="17">
        <v>0.29591278302100499</v>
      </c>
      <c r="AA1125" s="17">
        <v>0.36798159327037899</v>
      </c>
      <c r="AB1125" s="17">
        <v>0.297231137753526</v>
      </c>
      <c r="AC1125" s="17"/>
      <c r="AD1125" s="17">
        <v>0.31696455495012399</v>
      </c>
      <c r="AE1125" s="17">
        <v>0.316262415061142</v>
      </c>
      <c r="AF1125" s="17"/>
      <c r="AG1125" s="17">
        <v>0.28208184639980599</v>
      </c>
      <c r="AH1125" s="17">
        <v>0.32039716624084202</v>
      </c>
      <c r="AI1125" s="17">
        <v>0.32713456541201502</v>
      </c>
      <c r="AJ1125" s="17"/>
      <c r="AK1125" s="17">
        <v>0.25410580637887897</v>
      </c>
      <c r="AL1125" s="17">
        <v>0.35438371521006601</v>
      </c>
      <c r="AM1125" s="17">
        <v>0.34140493578199299</v>
      </c>
      <c r="AN1125" s="17"/>
      <c r="AO1125" s="17">
        <v>0.222138408456205</v>
      </c>
      <c r="AP1125" s="17">
        <v>0.29828606257826501</v>
      </c>
      <c r="AQ1125" s="17">
        <v>0.363336062824409</v>
      </c>
      <c r="AR1125" s="17"/>
      <c r="AS1125" s="17">
        <v>0.334084013819342</v>
      </c>
      <c r="AT1125" s="17">
        <v>0.268333374226845</v>
      </c>
      <c r="AU1125" s="17">
        <v>0.27817924307025799</v>
      </c>
      <c r="AV1125" s="17">
        <v>0.258510265720443</v>
      </c>
      <c r="AW1125" s="17">
        <v>0.31822801422235902</v>
      </c>
      <c r="AX1125" s="17">
        <v>0.47102656217809302</v>
      </c>
      <c r="AY1125" s="17">
        <v>0.33578227703724001</v>
      </c>
      <c r="AZ1125" s="17">
        <v>0.32655239332814201</v>
      </c>
      <c r="BA1125" s="17">
        <v>0.340849586202847</v>
      </c>
      <c r="BB1125" s="17">
        <v>0.39770636849454999</v>
      </c>
      <c r="BC1125" s="17">
        <v>0.25212007921713703</v>
      </c>
      <c r="BD1125" s="17">
        <v>0.21910644242507701</v>
      </c>
      <c r="BE1125" s="17">
        <v>0.42533651123086402</v>
      </c>
      <c r="BF1125" s="17">
        <v>0.15618044490847899</v>
      </c>
      <c r="BG1125" s="17">
        <v>0.35715907489003801</v>
      </c>
    </row>
    <row r="1126" spans="2:59" x14ac:dyDescent="0.35">
      <c r="B1126" t="s">
        <v>276</v>
      </c>
      <c r="C1126" s="17">
        <v>6.4051303496522702E-2</v>
      </c>
      <c r="D1126" s="17">
        <v>5.96907812355537E-2</v>
      </c>
      <c r="E1126" s="17">
        <v>6.8377372728504901E-2</v>
      </c>
      <c r="F1126" s="17"/>
      <c r="G1126" s="17">
        <v>8.4449322757225498E-2</v>
      </c>
      <c r="H1126" s="17">
        <v>8.2428593766182404E-2</v>
      </c>
      <c r="I1126" s="17">
        <v>6.3770161086130497E-2</v>
      </c>
      <c r="J1126" s="17">
        <v>7.9541702971079598E-2</v>
      </c>
      <c r="K1126" s="17">
        <v>3.8780271134500999E-2</v>
      </c>
      <c r="L1126" s="17">
        <v>5.4793765700776098E-2</v>
      </c>
      <c r="M1126" s="17"/>
      <c r="N1126" s="17">
        <v>8.2943299259895895E-2</v>
      </c>
      <c r="O1126" s="17">
        <v>4.8015991330155598E-2</v>
      </c>
      <c r="P1126" s="17">
        <v>2.9734743057312499E-2</v>
      </c>
      <c r="Q1126" s="17">
        <v>7.9538987190746299E-2</v>
      </c>
      <c r="R1126" s="17">
        <v>7.6075312352230695E-2</v>
      </c>
      <c r="S1126" s="17"/>
      <c r="T1126" s="17">
        <v>5.3288781998115403E-2</v>
      </c>
      <c r="U1126" s="17">
        <v>6.6761669546243907E-2</v>
      </c>
      <c r="V1126" s="17"/>
      <c r="W1126" s="17">
        <v>6.9132305926488696E-2</v>
      </c>
      <c r="X1126" s="17">
        <v>5.71731616902195E-2</v>
      </c>
      <c r="Y1126" s="17"/>
      <c r="Z1126" s="17">
        <v>3.4509082225006101E-2</v>
      </c>
      <c r="AA1126" s="17">
        <v>5.5582266461425299E-2</v>
      </c>
      <c r="AB1126" s="17">
        <v>9.7616965364855798E-2</v>
      </c>
      <c r="AC1126" s="17"/>
      <c r="AD1126" s="17">
        <v>5.7468616818384201E-2</v>
      </c>
      <c r="AE1126" s="17">
        <v>7.6408496640280099E-2</v>
      </c>
      <c r="AF1126" s="17"/>
      <c r="AG1126" s="17">
        <v>6.5329651266055194E-2</v>
      </c>
      <c r="AH1126" s="17">
        <v>7.4762732338910301E-2</v>
      </c>
      <c r="AI1126" s="17">
        <v>5.32901510312557E-2</v>
      </c>
      <c r="AJ1126" s="17"/>
      <c r="AK1126" s="17">
        <v>5.20454804779521E-2</v>
      </c>
      <c r="AL1126" s="17">
        <v>5.2159334097990201E-2</v>
      </c>
      <c r="AM1126" s="17">
        <v>0.1201220416693</v>
      </c>
      <c r="AN1126" s="17"/>
      <c r="AO1126" s="17">
        <v>6.4427273532779994E-2</v>
      </c>
      <c r="AP1126" s="17">
        <v>5.1520757332629299E-2</v>
      </c>
      <c r="AQ1126" s="17">
        <v>8.1901048414639105E-2</v>
      </c>
      <c r="AR1126" s="17"/>
      <c r="AS1126" s="17">
        <v>0.111076649720304</v>
      </c>
      <c r="AT1126" s="17">
        <v>6.8914285897974201E-2</v>
      </c>
      <c r="AU1126" s="17">
        <v>3.1219185797924501E-2</v>
      </c>
      <c r="AV1126" s="17">
        <v>7.6168183945268697E-2</v>
      </c>
      <c r="AW1126" s="17">
        <v>4.8806201459374601E-2</v>
      </c>
      <c r="AX1126" s="17">
        <v>8.4824379287672294E-2</v>
      </c>
      <c r="AY1126" s="17">
        <v>2.6891630917032401E-2</v>
      </c>
      <c r="AZ1126" s="17">
        <v>3.0618507009403599E-2</v>
      </c>
      <c r="BA1126" s="17">
        <v>4.0320959296165602E-2</v>
      </c>
      <c r="BB1126" s="17">
        <v>4.7137366371672401E-2</v>
      </c>
      <c r="BC1126" s="17">
        <v>4.6231111349345398E-2</v>
      </c>
      <c r="BD1126" s="17">
        <v>8.6335868276395E-2</v>
      </c>
      <c r="BE1126" s="17">
        <v>0.114194477529802</v>
      </c>
      <c r="BF1126" s="17">
        <v>0.25924671102260199</v>
      </c>
      <c r="BG1126" s="17">
        <v>0.105933218552603</v>
      </c>
    </row>
    <row r="1127" spans="2:59" x14ac:dyDescent="0.35">
      <c r="B1127" t="s">
        <v>277</v>
      </c>
      <c r="C1127" s="17">
        <v>1.9511041591146201E-2</v>
      </c>
      <c r="D1127" s="17">
        <v>2.13060622537262E-2</v>
      </c>
      <c r="E1127" s="17">
        <v>1.79192142039441E-2</v>
      </c>
      <c r="F1127" s="17"/>
      <c r="G1127" s="17">
        <v>4.1693711666097297E-2</v>
      </c>
      <c r="H1127" s="17">
        <v>2.2675558940562598E-2</v>
      </c>
      <c r="I1127" s="17">
        <v>2.01112463840026E-2</v>
      </c>
      <c r="J1127" s="17">
        <v>2.87747646097763E-2</v>
      </c>
      <c r="K1127" s="17">
        <v>1.6266556549179401E-2</v>
      </c>
      <c r="L1127" s="17">
        <v>6.7891094982813699E-3</v>
      </c>
      <c r="M1127" s="17"/>
      <c r="N1127" s="17">
        <v>1.6719785206795401E-2</v>
      </c>
      <c r="O1127" s="17">
        <v>2.6550438516780999E-2</v>
      </c>
      <c r="P1127" s="17">
        <v>2.04268992130111E-2</v>
      </c>
      <c r="Q1127" s="17">
        <v>1.67831553315194E-2</v>
      </c>
      <c r="R1127" s="17">
        <v>1.7841219371438701E-2</v>
      </c>
      <c r="S1127" s="17"/>
      <c r="T1127" s="17">
        <v>2.6067214207459201E-2</v>
      </c>
      <c r="U1127" s="17">
        <v>1.78599761156444E-2</v>
      </c>
      <c r="V1127" s="17"/>
      <c r="W1127" s="17">
        <v>1.9864844791071E-2</v>
      </c>
      <c r="X1127" s="17">
        <v>1.5553716752622401E-2</v>
      </c>
      <c r="Y1127" s="17"/>
      <c r="Z1127" s="17">
        <v>1.2949135944760199E-2</v>
      </c>
      <c r="AA1127" s="17">
        <v>9.1657070113531601E-3</v>
      </c>
      <c r="AB1127" s="17">
        <v>3.3839875848687799E-2</v>
      </c>
      <c r="AC1127" s="17"/>
      <c r="AD1127" s="17">
        <v>1.9962689277141302E-2</v>
      </c>
      <c r="AE1127" s="17">
        <v>1.8663196636394298E-2</v>
      </c>
      <c r="AF1127" s="17"/>
      <c r="AG1127" s="17">
        <v>2.21245165964849E-2</v>
      </c>
      <c r="AH1127" s="17">
        <v>2.5563238583644399E-2</v>
      </c>
      <c r="AI1127" s="17">
        <v>1.5570745123932301E-2</v>
      </c>
      <c r="AJ1127" s="17"/>
      <c r="AK1127" s="17">
        <v>5.2641670960485096E-3</v>
      </c>
      <c r="AL1127" s="17">
        <v>1.78228748247319E-2</v>
      </c>
      <c r="AM1127" s="17">
        <v>5.6806464414257699E-2</v>
      </c>
      <c r="AN1127" s="17"/>
      <c r="AO1127" s="17">
        <v>7.1738097787227796E-3</v>
      </c>
      <c r="AP1127" s="17">
        <v>1.36610532107864E-2</v>
      </c>
      <c r="AQ1127" s="17">
        <v>2.9008934391963601E-2</v>
      </c>
      <c r="AR1127" s="17"/>
      <c r="AS1127" s="17">
        <v>4.2709844384635001E-2</v>
      </c>
      <c r="AT1127" s="17">
        <v>3.4340598963321402E-2</v>
      </c>
      <c r="AU1127" s="17">
        <v>2.64787429402196E-2</v>
      </c>
      <c r="AV1127" s="17">
        <v>3.99423146879542E-3</v>
      </c>
      <c r="AW1127" s="17">
        <v>1.7149275636867401E-2</v>
      </c>
      <c r="AX1127" s="17">
        <v>1.6707785155730001E-2</v>
      </c>
      <c r="AY1127" s="17">
        <v>8.4325644068399905E-3</v>
      </c>
      <c r="AZ1127" s="17">
        <v>3.0842729376737401E-2</v>
      </c>
      <c r="BA1127" s="17">
        <v>3.7975236732182303E-2</v>
      </c>
      <c r="BB1127" s="17">
        <v>0</v>
      </c>
      <c r="BC1127" s="17">
        <v>0</v>
      </c>
      <c r="BD1127" s="17">
        <v>4.0680140948533602E-2</v>
      </c>
      <c r="BE1127" s="17">
        <v>0</v>
      </c>
      <c r="BF1127" s="17">
        <v>0</v>
      </c>
      <c r="BG1127" s="17">
        <v>0</v>
      </c>
    </row>
    <row r="1128" spans="2:59" x14ac:dyDescent="0.35">
      <c r="B1128" t="s">
        <v>133</v>
      </c>
      <c r="C1128" s="17">
        <v>6.1715203252241897E-2</v>
      </c>
      <c r="D1128" s="17">
        <v>3.8290628257220599E-2</v>
      </c>
      <c r="E1128" s="17">
        <v>8.3791388998376501E-2</v>
      </c>
      <c r="F1128" s="17"/>
      <c r="G1128" s="17">
        <v>3.90377156020765E-2</v>
      </c>
      <c r="H1128" s="17">
        <v>9.3198193392868001E-2</v>
      </c>
      <c r="I1128" s="17">
        <v>9.8147661849197806E-2</v>
      </c>
      <c r="J1128" s="17">
        <v>7.2086098288170905E-2</v>
      </c>
      <c r="K1128" s="17">
        <v>4.3770462483256001E-2</v>
      </c>
      <c r="L1128" s="17">
        <v>3.8584363096038597E-2</v>
      </c>
      <c r="M1128" s="17"/>
      <c r="N1128" s="17">
        <v>3.5260769665482798E-2</v>
      </c>
      <c r="O1128" s="17">
        <v>5.6210027228739398E-2</v>
      </c>
      <c r="P1128" s="17">
        <v>8.6338734869867997E-2</v>
      </c>
      <c r="Q1128" s="17">
        <v>6.2968784633942704E-2</v>
      </c>
      <c r="R1128" s="17">
        <v>8.9518765467948694E-2</v>
      </c>
      <c r="S1128" s="17"/>
      <c r="T1128" s="17">
        <v>6.82262165923299E-2</v>
      </c>
      <c r="U1128" s="17">
        <v>6.0075510406204999E-2</v>
      </c>
      <c r="V1128" s="17"/>
      <c r="W1128" s="17">
        <v>5.0052082361006202E-2</v>
      </c>
      <c r="X1128" s="17">
        <v>6.2896094955836104E-2</v>
      </c>
      <c r="Y1128" s="17"/>
      <c r="Z1128" s="17">
        <v>4.4655658987259102E-2</v>
      </c>
      <c r="AA1128" s="17">
        <v>5.1854268982547302E-2</v>
      </c>
      <c r="AB1128" s="17">
        <v>2.7674636603121101E-2</v>
      </c>
      <c r="AC1128" s="17"/>
      <c r="AD1128" s="17">
        <v>3.81113173090969E-2</v>
      </c>
      <c r="AE1128" s="17">
        <v>0.106025040831378</v>
      </c>
      <c r="AF1128" s="17"/>
      <c r="AG1128" s="17">
        <v>3.4030550851595197E-2</v>
      </c>
      <c r="AH1128" s="17">
        <v>2.8448297260873001E-2</v>
      </c>
      <c r="AI1128" s="17">
        <v>6.1145163538602797E-2</v>
      </c>
      <c r="AJ1128" s="17"/>
      <c r="AK1128" s="17">
        <v>2.9142220331881099E-2</v>
      </c>
      <c r="AL1128" s="17">
        <v>4.1564648606298299E-2</v>
      </c>
      <c r="AM1128" s="17">
        <v>0.118139859347102</v>
      </c>
      <c r="AN1128" s="17"/>
      <c r="AO1128" s="17">
        <v>1.28251548514488E-2</v>
      </c>
      <c r="AP1128" s="17">
        <v>4.3602024537976999E-2</v>
      </c>
      <c r="AQ1128" s="17">
        <v>6.1168823340211398E-2</v>
      </c>
      <c r="AR1128" s="17"/>
      <c r="AS1128" s="17">
        <v>0.17109846317040101</v>
      </c>
      <c r="AT1128" s="17">
        <v>0.101661416725104</v>
      </c>
      <c r="AU1128" s="17">
        <v>4.96822465174519E-2</v>
      </c>
      <c r="AV1128" s="17">
        <v>5.8204775644236102E-2</v>
      </c>
      <c r="AW1128" s="17">
        <v>2.4733223398506799E-2</v>
      </c>
      <c r="AX1128" s="17">
        <v>3.4635939681871897E-2</v>
      </c>
      <c r="AY1128" s="17">
        <v>2.8525237586949199E-2</v>
      </c>
      <c r="AZ1128" s="17">
        <v>2.0979570586483798E-2</v>
      </c>
      <c r="BA1128" s="17">
        <v>0</v>
      </c>
      <c r="BB1128" s="17">
        <v>4.1079207172328401E-2</v>
      </c>
      <c r="BC1128" s="17">
        <v>4.0543747949137697E-2</v>
      </c>
      <c r="BD1128" s="17">
        <v>3.4560250473171003E-2</v>
      </c>
      <c r="BE1128" s="17">
        <v>0.21704432527915599</v>
      </c>
      <c r="BF1128" s="17">
        <v>8.0697174964550103E-2</v>
      </c>
      <c r="BG1128" s="17">
        <v>4.4209337215465598E-2</v>
      </c>
    </row>
    <row r="1129" spans="2:59" x14ac:dyDescent="0.35">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row>
    <row r="1130" spans="2:59" x14ac:dyDescent="0.35">
      <c r="B1130" s="6" t="s">
        <v>134</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c r="BF1130" s="17"/>
      <c r="BG1130" s="17"/>
    </row>
    <row r="1131" spans="2:59" x14ac:dyDescent="0.35">
      <c r="B1131" s="24" t="s">
        <v>86</v>
      </c>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row>
    <row r="1132" spans="2:59" x14ac:dyDescent="0.35">
      <c r="B1132" t="s">
        <v>444</v>
      </c>
      <c r="C1132" s="17">
        <v>0.40152210298688001</v>
      </c>
      <c r="D1132" s="17">
        <v>0.42796662673667102</v>
      </c>
      <c r="E1132" s="17">
        <v>0.37648112825257501</v>
      </c>
      <c r="F1132" s="17"/>
      <c r="G1132" s="17">
        <v>0.372938199040032</v>
      </c>
      <c r="H1132" s="17">
        <v>0.29724827934265702</v>
      </c>
      <c r="I1132" s="17">
        <v>0.40986870085332699</v>
      </c>
      <c r="J1132" s="17">
        <v>0.368803286476453</v>
      </c>
      <c r="K1132" s="17">
        <v>0.42396896487303398</v>
      </c>
      <c r="L1132" s="17">
        <v>0.46117924259244902</v>
      </c>
      <c r="M1132" s="17"/>
      <c r="N1132" s="17">
        <v>0.41286231858414202</v>
      </c>
      <c r="O1132" s="17">
        <v>0.364085573267593</v>
      </c>
      <c r="P1132" s="17">
        <v>0.44693737460076099</v>
      </c>
      <c r="Q1132" s="17">
        <v>0.37651729961147701</v>
      </c>
      <c r="R1132" s="17">
        <v>0.41086177202921598</v>
      </c>
      <c r="S1132" s="17"/>
      <c r="T1132" s="17">
        <v>0.33854924216381399</v>
      </c>
      <c r="U1132" s="17">
        <v>0.41738079409880102</v>
      </c>
      <c r="V1132" s="17"/>
      <c r="W1132" s="17">
        <v>0.38750047797459303</v>
      </c>
      <c r="X1132" s="17">
        <v>0.41560902689597801</v>
      </c>
      <c r="Y1132" s="17"/>
      <c r="Z1132" s="17">
        <v>0.41020297204650102</v>
      </c>
      <c r="AA1132" s="17">
        <v>0.43082152396732198</v>
      </c>
      <c r="AB1132" s="17">
        <v>0.40180329962268502</v>
      </c>
      <c r="AC1132" s="17"/>
      <c r="AD1132" s="17">
        <v>0.41547499368746299</v>
      </c>
      <c r="AE1132" s="17">
        <v>0.375329368358714</v>
      </c>
      <c r="AF1132" s="17"/>
      <c r="AG1132" s="17">
        <v>0.44140785800812299</v>
      </c>
      <c r="AH1132" s="17">
        <v>0.41368664934510002</v>
      </c>
      <c r="AI1132" s="17">
        <v>0.40103958888283597</v>
      </c>
      <c r="AJ1132" s="17"/>
      <c r="AK1132" s="17">
        <v>0.41101115762471202</v>
      </c>
      <c r="AL1132" s="17">
        <v>0.43642950698733302</v>
      </c>
      <c r="AM1132" s="17">
        <v>0.31166095048125803</v>
      </c>
      <c r="AN1132" s="17"/>
      <c r="AO1132" s="17">
        <v>0.40413218058028599</v>
      </c>
      <c r="AP1132" s="17">
        <v>0.40886638882346998</v>
      </c>
      <c r="AQ1132" s="17">
        <v>0.40589180206012099</v>
      </c>
      <c r="AR1132" s="17"/>
      <c r="AS1132" s="17">
        <v>0.33850237813886802</v>
      </c>
      <c r="AT1132" s="17">
        <v>0.35697201175723198</v>
      </c>
      <c r="AU1132" s="17">
        <v>0.44189827983171498</v>
      </c>
      <c r="AV1132" s="17">
        <v>0.425617936688308</v>
      </c>
      <c r="AW1132" s="17">
        <v>0.44497413185573798</v>
      </c>
      <c r="AX1132" s="17">
        <v>0.38018584706427899</v>
      </c>
      <c r="AY1132" s="17">
        <v>0.48802476862737398</v>
      </c>
      <c r="AZ1132" s="17">
        <v>0.442325977182568</v>
      </c>
      <c r="BA1132" s="17">
        <v>0.395691337904439</v>
      </c>
      <c r="BB1132" s="17">
        <v>0.41746712667333002</v>
      </c>
      <c r="BC1132" s="17">
        <v>0.32464925688409701</v>
      </c>
      <c r="BD1132" s="17">
        <v>0.45643856235011598</v>
      </c>
      <c r="BE1132" s="17">
        <v>3.83244711498456E-2</v>
      </c>
      <c r="BF1132" s="17">
        <v>0.31574994845833698</v>
      </c>
      <c r="BG1132" s="17">
        <v>0.52597261620689795</v>
      </c>
    </row>
    <row r="1133" spans="2:59" x14ac:dyDescent="0.35">
      <c r="B1133" t="s">
        <v>445</v>
      </c>
      <c r="C1133" s="17">
        <v>0.444458785583842</v>
      </c>
      <c r="D1133" s="17">
        <v>0.45329101983779202</v>
      </c>
      <c r="E1133" s="17">
        <v>0.438061936676446</v>
      </c>
      <c r="F1133" s="17"/>
      <c r="G1133" s="17">
        <v>0.449696007267603</v>
      </c>
      <c r="H1133" s="17">
        <v>0.47919695376944399</v>
      </c>
      <c r="I1133" s="17">
        <v>0.39381964531869701</v>
      </c>
      <c r="J1133" s="17">
        <v>0.46806966197800898</v>
      </c>
      <c r="K1133" s="17">
        <v>0.47584785026812099</v>
      </c>
      <c r="L1133" s="17">
        <v>0.41896438959266402</v>
      </c>
      <c r="M1133" s="17"/>
      <c r="N1133" s="17">
        <v>0.47803739740260598</v>
      </c>
      <c r="O1133" s="17">
        <v>0.48034683266525602</v>
      </c>
      <c r="P1133" s="17">
        <v>0.37771628598476897</v>
      </c>
      <c r="Q1133" s="17">
        <v>0.44157765090379297</v>
      </c>
      <c r="R1133" s="17">
        <v>0.42467764979543199</v>
      </c>
      <c r="S1133" s="17"/>
      <c r="T1133" s="17">
        <v>0.57743550581618297</v>
      </c>
      <c r="U1133" s="17">
        <v>0.41097076068425498</v>
      </c>
      <c r="V1133" s="17"/>
      <c r="W1133" s="17">
        <v>0.495237431401855</v>
      </c>
      <c r="X1133" s="17">
        <v>0.42040407865554802</v>
      </c>
      <c r="Y1133" s="17"/>
      <c r="Z1133" s="17">
        <v>0.45866670238032298</v>
      </c>
      <c r="AA1133" s="17">
        <v>0.47725649228645101</v>
      </c>
      <c r="AB1133" s="17">
        <v>0.45590493433176499</v>
      </c>
      <c r="AC1133" s="17"/>
      <c r="AD1133" s="17">
        <v>0.47695295107679497</v>
      </c>
      <c r="AE1133" s="17">
        <v>0.38345988062681902</v>
      </c>
      <c r="AF1133" s="17"/>
      <c r="AG1133" s="17">
        <v>0.43769970797855301</v>
      </c>
      <c r="AH1133" s="17">
        <v>0.45600022817783098</v>
      </c>
      <c r="AI1133" s="17">
        <v>0.45070592995305098</v>
      </c>
      <c r="AJ1133" s="17"/>
      <c r="AK1133" s="17">
        <v>0.49812763994140802</v>
      </c>
      <c r="AL1133" s="17">
        <v>0.42764449193683302</v>
      </c>
      <c r="AM1133" s="17">
        <v>0.45216963823634698</v>
      </c>
      <c r="AN1133" s="17"/>
      <c r="AO1133" s="17">
        <v>0.48908436672198002</v>
      </c>
      <c r="AP1133" s="17">
        <v>0.47077653499116201</v>
      </c>
      <c r="AQ1133" s="17">
        <v>0.42312625662963399</v>
      </c>
      <c r="AR1133" s="17"/>
      <c r="AS1133" s="17">
        <v>0.31584289640644397</v>
      </c>
      <c r="AT1133" s="17">
        <v>0.49024494452096301</v>
      </c>
      <c r="AU1133" s="17">
        <v>0.37060315295590601</v>
      </c>
      <c r="AV1133" s="17">
        <v>0.42454443774406703</v>
      </c>
      <c r="AW1133" s="17">
        <v>0.40812911633003102</v>
      </c>
      <c r="AX1133" s="17">
        <v>0.45072917548924102</v>
      </c>
      <c r="AY1133" s="17">
        <v>0.396910588344972</v>
      </c>
      <c r="AZ1133" s="17">
        <v>0.451428572306665</v>
      </c>
      <c r="BA1133" s="17">
        <v>0.58516741900819902</v>
      </c>
      <c r="BB1133" s="17">
        <v>0.57417835838525799</v>
      </c>
      <c r="BC1133" s="17">
        <v>0.584005379140349</v>
      </c>
      <c r="BD1133" s="17">
        <v>0.49768619450434798</v>
      </c>
      <c r="BE1133" s="17">
        <v>0.551081873809808</v>
      </c>
      <c r="BF1133" s="17">
        <v>0.64003904280532897</v>
      </c>
      <c r="BG1133" s="17">
        <v>0.38010394545316001</v>
      </c>
    </row>
    <row r="1134" spans="2:59" x14ac:dyDescent="0.35">
      <c r="B1134" t="s">
        <v>264</v>
      </c>
      <c r="C1134" s="17">
        <v>0.15401911142927799</v>
      </c>
      <c r="D1134" s="17">
        <v>0.118742353425537</v>
      </c>
      <c r="E1134" s="17">
        <v>0.18545693507097899</v>
      </c>
      <c r="F1134" s="17"/>
      <c r="G1134" s="17">
        <v>0.17736579369236499</v>
      </c>
      <c r="H1134" s="17">
        <v>0.22355476688789899</v>
      </c>
      <c r="I1134" s="17">
        <v>0.196311653827976</v>
      </c>
      <c r="J1134" s="17">
        <v>0.163127051545538</v>
      </c>
      <c r="K1134" s="17">
        <v>0.100183184858845</v>
      </c>
      <c r="L1134" s="17">
        <v>0.119856367814886</v>
      </c>
      <c r="M1134" s="17"/>
      <c r="N1134" s="17">
        <v>0.109100284013252</v>
      </c>
      <c r="O1134" s="17">
        <v>0.15556759406715001</v>
      </c>
      <c r="P1134" s="17">
        <v>0.17534633941447</v>
      </c>
      <c r="Q1134" s="17">
        <v>0.18190504948472999</v>
      </c>
      <c r="R1134" s="17">
        <v>0.16446057817535201</v>
      </c>
      <c r="S1134" s="17"/>
      <c r="T1134" s="17">
        <v>8.4015252020002401E-2</v>
      </c>
      <c r="U1134" s="17">
        <v>0.171648445216944</v>
      </c>
      <c r="V1134" s="17"/>
      <c r="W1134" s="17">
        <v>0.117262090623552</v>
      </c>
      <c r="X1134" s="17">
        <v>0.163986894448474</v>
      </c>
      <c r="Y1134" s="17"/>
      <c r="Z1134" s="17">
        <v>0.131130325573176</v>
      </c>
      <c r="AA1134" s="17">
        <v>9.1921983746226704E-2</v>
      </c>
      <c r="AB1134" s="17">
        <v>0.14229176604554999</v>
      </c>
      <c r="AC1134" s="17"/>
      <c r="AD1134" s="17">
        <v>0.107572055235742</v>
      </c>
      <c r="AE1134" s="17">
        <v>0.24121075101446701</v>
      </c>
      <c r="AF1134" s="17"/>
      <c r="AG1134" s="17">
        <v>0.120892434013324</v>
      </c>
      <c r="AH1134" s="17">
        <v>0.130313122477069</v>
      </c>
      <c r="AI1134" s="17">
        <v>0.148254481164112</v>
      </c>
      <c r="AJ1134" s="17"/>
      <c r="AK1134" s="17">
        <v>9.0861202433880003E-2</v>
      </c>
      <c r="AL1134" s="17">
        <v>0.135926001075834</v>
      </c>
      <c r="AM1134" s="17">
        <v>0.23616941128239499</v>
      </c>
      <c r="AN1134" s="17"/>
      <c r="AO1134" s="17">
        <v>0.106783452697734</v>
      </c>
      <c r="AP1134" s="17">
        <v>0.12035707618536701</v>
      </c>
      <c r="AQ1134" s="17">
        <v>0.170981941310244</v>
      </c>
      <c r="AR1134" s="17"/>
      <c r="AS1134" s="17">
        <v>0.34565472545468801</v>
      </c>
      <c r="AT1134" s="17">
        <v>0.15278304372180501</v>
      </c>
      <c r="AU1134" s="17">
        <v>0.18749856721237901</v>
      </c>
      <c r="AV1134" s="17">
        <v>0.14983762556762401</v>
      </c>
      <c r="AW1134" s="17">
        <v>0.14689675181423001</v>
      </c>
      <c r="AX1134" s="17">
        <v>0.16908497744647999</v>
      </c>
      <c r="AY1134" s="17">
        <v>0.115064643027654</v>
      </c>
      <c r="AZ1134" s="17">
        <v>0.106245450510768</v>
      </c>
      <c r="BA1134" s="17">
        <v>1.9141243087361301E-2</v>
      </c>
      <c r="BB1134" s="17">
        <v>8.3545149414126496E-3</v>
      </c>
      <c r="BC1134" s="17">
        <v>9.1345363975553998E-2</v>
      </c>
      <c r="BD1134" s="17">
        <v>4.5875243145535601E-2</v>
      </c>
      <c r="BE1134" s="17">
        <v>0.41059365504034701</v>
      </c>
      <c r="BF1134" s="17">
        <v>4.4211008736334698E-2</v>
      </c>
      <c r="BG1134" s="17">
        <v>9.3923438339942295E-2</v>
      </c>
    </row>
    <row r="1135" spans="2:59" x14ac:dyDescent="0.35">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row>
    <row r="1136" spans="2:59" x14ac:dyDescent="0.35">
      <c r="B1136" s="6" t="s">
        <v>462</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row>
    <row r="1137" spans="2:59" x14ac:dyDescent="0.35">
      <c r="B1137" s="24" t="s">
        <v>86</v>
      </c>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c r="AY1137" s="17"/>
      <c r="AZ1137" s="17"/>
      <c r="BA1137" s="17"/>
      <c r="BB1137" s="17"/>
      <c r="BC1137" s="17"/>
      <c r="BD1137" s="17"/>
      <c r="BE1137" s="17"/>
      <c r="BF1137" s="17"/>
      <c r="BG1137" s="17"/>
    </row>
    <row r="1138" spans="2:59" x14ac:dyDescent="0.35">
      <c r="B1138" t="s">
        <v>456</v>
      </c>
      <c r="C1138" s="17">
        <v>0.16094121873471401</v>
      </c>
      <c r="D1138" s="17">
        <v>0.18726702987473801</v>
      </c>
      <c r="E1138" s="17">
        <v>0.13501967538168899</v>
      </c>
      <c r="F1138" s="17"/>
      <c r="G1138" s="17">
        <v>0.212549067790679</v>
      </c>
      <c r="H1138" s="17">
        <v>0.151572845775274</v>
      </c>
      <c r="I1138" s="17">
        <v>0.12076481595291801</v>
      </c>
      <c r="J1138" s="17">
        <v>0.134009104580605</v>
      </c>
      <c r="K1138" s="17">
        <v>0.141629601876235</v>
      </c>
      <c r="L1138" s="17">
        <v>0.20184810499778599</v>
      </c>
      <c r="M1138" s="17"/>
      <c r="N1138" s="17">
        <v>0.12741921422880501</v>
      </c>
      <c r="O1138" s="17">
        <v>0.19348770253172701</v>
      </c>
      <c r="P1138" s="17">
        <v>0.21211325501794201</v>
      </c>
      <c r="Q1138" s="17">
        <v>0.133219798272283</v>
      </c>
      <c r="R1138" s="17">
        <v>0.15050406545049499</v>
      </c>
      <c r="S1138" s="17"/>
      <c r="T1138" s="17">
        <v>0.186258668394957</v>
      </c>
      <c r="U1138" s="17">
        <v>0.15456543067846801</v>
      </c>
      <c r="V1138" s="17"/>
      <c r="W1138" s="17">
        <v>0.16477599212529701</v>
      </c>
      <c r="X1138" s="17">
        <v>0.157966014064607</v>
      </c>
      <c r="Y1138" s="17"/>
      <c r="Z1138" s="17">
        <v>0.183548420292761</v>
      </c>
      <c r="AA1138" s="17">
        <v>0.17195040785816801</v>
      </c>
      <c r="AB1138" s="17">
        <v>0.14262700984430299</v>
      </c>
      <c r="AC1138" s="17"/>
      <c r="AD1138" s="17">
        <v>0.19686777668382499</v>
      </c>
      <c r="AE1138" s="17">
        <v>9.3498936081045897E-2</v>
      </c>
      <c r="AF1138" s="17"/>
      <c r="AG1138" s="17">
        <v>0.15868675197007401</v>
      </c>
      <c r="AH1138" s="17">
        <v>0.15797588235280999</v>
      </c>
      <c r="AI1138" s="17">
        <v>0.170026474602021</v>
      </c>
      <c r="AJ1138" s="17"/>
      <c r="AK1138" s="17">
        <v>0.23482354969390701</v>
      </c>
      <c r="AL1138" s="17">
        <v>0.14956353249768201</v>
      </c>
      <c r="AM1138" s="17">
        <v>9.8043110394475302E-2</v>
      </c>
      <c r="AN1138" s="17"/>
      <c r="AO1138" s="17">
        <v>0.26093031389975502</v>
      </c>
      <c r="AP1138" s="17">
        <v>0.17409360268412599</v>
      </c>
      <c r="AQ1138" s="17">
        <v>0.133974807101614</v>
      </c>
      <c r="AR1138" s="17"/>
      <c r="AS1138" s="17">
        <v>0.16767583424695401</v>
      </c>
      <c r="AT1138" s="17">
        <v>0.125346244982394</v>
      </c>
      <c r="AU1138" s="17">
        <v>0.13204189792867699</v>
      </c>
      <c r="AV1138" s="17">
        <v>0.21630846059902301</v>
      </c>
      <c r="AW1138" s="17">
        <v>0.13128483340142799</v>
      </c>
      <c r="AX1138" s="17">
        <v>0.15253153215884099</v>
      </c>
      <c r="AY1138" s="17">
        <v>0.175301098519654</v>
      </c>
      <c r="AZ1138" s="17">
        <v>8.0554728042796106E-2</v>
      </c>
      <c r="BA1138" s="17">
        <v>0.20317350616836699</v>
      </c>
      <c r="BB1138" s="17">
        <v>0.153777950984263</v>
      </c>
      <c r="BC1138" s="17">
        <v>0.20539380746001201</v>
      </c>
      <c r="BD1138" s="17">
        <v>0.22930871211631801</v>
      </c>
      <c r="BE1138" s="17">
        <v>0.24112451114598299</v>
      </c>
      <c r="BF1138" s="17">
        <v>0.10026673478376601</v>
      </c>
      <c r="BG1138" s="17">
        <v>0.37691107991282702</v>
      </c>
    </row>
    <row r="1139" spans="2:59" x14ac:dyDescent="0.35">
      <c r="B1139" t="s">
        <v>457</v>
      </c>
      <c r="C1139" s="17">
        <v>0.45180866168941702</v>
      </c>
      <c r="D1139" s="17">
        <v>0.42116008915056702</v>
      </c>
      <c r="E1139" s="17">
        <v>0.48222172816152697</v>
      </c>
      <c r="F1139" s="17"/>
      <c r="G1139" s="17">
        <v>0.33357852011362599</v>
      </c>
      <c r="H1139" s="17">
        <v>0.34167180518370899</v>
      </c>
      <c r="I1139" s="17">
        <v>0.42006530091593702</v>
      </c>
      <c r="J1139" s="17">
        <v>0.44247029420745498</v>
      </c>
      <c r="K1139" s="17">
        <v>0.49755934992517997</v>
      </c>
      <c r="L1139" s="17">
        <v>0.53203383984687402</v>
      </c>
      <c r="M1139" s="17"/>
      <c r="N1139" s="17">
        <v>0.51215542133286995</v>
      </c>
      <c r="O1139" s="17">
        <v>0.40922315908526602</v>
      </c>
      <c r="P1139" s="17">
        <v>0.47185953438260497</v>
      </c>
      <c r="Q1139" s="17">
        <v>0.43926072383093201</v>
      </c>
      <c r="R1139" s="17">
        <v>0.36897664333914199</v>
      </c>
      <c r="S1139" s="17"/>
      <c r="T1139" s="17">
        <v>0.427486438252973</v>
      </c>
      <c r="U1139" s="17">
        <v>0.45793381820275197</v>
      </c>
      <c r="V1139" s="17"/>
      <c r="W1139" s="17">
        <v>0.49966555363576898</v>
      </c>
      <c r="X1139" s="17">
        <v>0.42535443480667101</v>
      </c>
      <c r="Y1139" s="17"/>
      <c r="Z1139" s="17">
        <v>0.46903226298891199</v>
      </c>
      <c r="AA1139" s="17">
        <v>0.49291065525029398</v>
      </c>
      <c r="AB1139" s="17">
        <v>0.47381254484522201</v>
      </c>
      <c r="AC1139" s="17"/>
      <c r="AD1139" s="17">
        <v>0.470203113915307</v>
      </c>
      <c r="AE1139" s="17">
        <v>0.41727811055687902</v>
      </c>
      <c r="AF1139" s="17"/>
      <c r="AG1139" s="17">
        <v>0.48438164013734702</v>
      </c>
      <c r="AH1139" s="17">
        <v>0.506813010729387</v>
      </c>
      <c r="AI1139" s="17">
        <v>0.41517950557238298</v>
      </c>
      <c r="AJ1139" s="17"/>
      <c r="AK1139" s="17">
        <v>0.50728696217701197</v>
      </c>
      <c r="AL1139" s="17">
        <v>0.46448100868345799</v>
      </c>
      <c r="AM1139" s="17">
        <v>0.31904927207282502</v>
      </c>
      <c r="AN1139" s="17"/>
      <c r="AO1139" s="17">
        <v>0.49239420215059598</v>
      </c>
      <c r="AP1139" s="17">
        <v>0.49342676848885503</v>
      </c>
      <c r="AQ1139" s="17">
        <v>0.406886003137992</v>
      </c>
      <c r="AR1139" s="17"/>
      <c r="AS1139" s="17">
        <v>0.234044021874425</v>
      </c>
      <c r="AT1139" s="17">
        <v>0.44750167801135399</v>
      </c>
      <c r="AU1139" s="17">
        <v>0.413428911367546</v>
      </c>
      <c r="AV1139" s="17">
        <v>0.43753382019884601</v>
      </c>
      <c r="AW1139" s="17">
        <v>0.50168878528134198</v>
      </c>
      <c r="AX1139" s="17">
        <v>0.46416217487946598</v>
      </c>
      <c r="AY1139" s="17">
        <v>0.51113439753024104</v>
      </c>
      <c r="AZ1139" s="17">
        <v>0.57345384567486701</v>
      </c>
      <c r="BA1139" s="17">
        <v>0.55075624528090605</v>
      </c>
      <c r="BB1139" s="17">
        <v>0.53338502052002201</v>
      </c>
      <c r="BC1139" s="17">
        <v>0.45298910898766398</v>
      </c>
      <c r="BD1139" s="17">
        <v>0.41743336664664399</v>
      </c>
      <c r="BE1139" s="17">
        <v>0.390545755378851</v>
      </c>
      <c r="BF1139" s="17">
        <v>0.45505762041507303</v>
      </c>
      <c r="BG1139" s="17">
        <v>0.37452062650687401</v>
      </c>
    </row>
    <row r="1140" spans="2:59" x14ac:dyDescent="0.35">
      <c r="B1140" t="s">
        <v>458</v>
      </c>
      <c r="C1140" s="17">
        <v>0.20925914697423301</v>
      </c>
      <c r="D1140" s="17">
        <v>0.24439346924046901</v>
      </c>
      <c r="E1140" s="17">
        <v>0.177390739751245</v>
      </c>
      <c r="F1140" s="17"/>
      <c r="G1140" s="17">
        <v>0.22746693837368101</v>
      </c>
      <c r="H1140" s="17">
        <v>0.26748956616117497</v>
      </c>
      <c r="I1140" s="17">
        <v>0.23711695953113501</v>
      </c>
      <c r="J1140" s="17">
        <v>0.23492224405362</v>
      </c>
      <c r="K1140" s="17">
        <v>0.165206545950905</v>
      </c>
      <c r="L1140" s="17">
        <v>0.17211196603115</v>
      </c>
      <c r="M1140" s="17"/>
      <c r="N1140" s="17">
        <v>0.226158580910158</v>
      </c>
      <c r="O1140" s="17">
        <v>0.202818869528096</v>
      </c>
      <c r="P1140" s="17">
        <v>0.16205504711268101</v>
      </c>
      <c r="Q1140" s="17">
        <v>0.21561734295924601</v>
      </c>
      <c r="R1140" s="17">
        <v>0.25182613239731699</v>
      </c>
      <c r="S1140" s="17"/>
      <c r="T1140" s="17">
        <v>0.23751199618021401</v>
      </c>
      <c r="U1140" s="17">
        <v>0.202144126269549</v>
      </c>
      <c r="V1140" s="17"/>
      <c r="W1140" s="17">
        <v>0.21126347816626201</v>
      </c>
      <c r="X1140" s="17">
        <v>0.21371321882358901</v>
      </c>
      <c r="Y1140" s="17"/>
      <c r="Z1140" s="17">
        <v>0.20442841705380299</v>
      </c>
      <c r="AA1140" s="17">
        <v>0.175371314799319</v>
      </c>
      <c r="AB1140" s="17">
        <v>0.216318728924595</v>
      </c>
      <c r="AC1140" s="17"/>
      <c r="AD1140" s="17">
        <v>0.20396901349378499</v>
      </c>
      <c r="AE1140" s="17">
        <v>0.219189925145896</v>
      </c>
      <c r="AF1140" s="17"/>
      <c r="AG1140" s="17">
        <v>0.191220674209886</v>
      </c>
      <c r="AH1140" s="17">
        <v>0.201090706939171</v>
      </c>
      <c r="AI1140" s="17">
        <v>0.222088746685525</v>
      </c>
      <c r="AJ1140" s="17"/>
      <c r="AK1140" s="17">
        <v>0.140586933678395</v>
      </c>
      <c r="AL1140" s="17">
        <v>0.230539654220493</v>
      </c>
      <c r="AM1140" s="17">
        <v>0.28722591039637402</v>
      </c>
      <c r="AN1140" s="17"/>
      <c r="AO1140" s="17">
        <v>0.151595616633108</v>
      </c>
      <c r="AP1140" s="17">
        <v>0.20799028693720201</v>
      </c>
      <c r="AQ1140" s="17">
        <v>0.23511199279216899</v>
      </c>
      <c r="AR1140" s="17"/>
      <c r="AS1140" s="17">
        <v>0.26295732513748199</v>
      </c>
      <c r="AT1140" s="17">
        <v>0.15199719726205399</v>
      </c>
      <c r="AU1140" s="17">
        <v>0.26162886088153497</v>
      </c>
      <c r="AV1140" s="17">
        <v>0.16363351896934999</v>
      </c>
      <c r="AW1140" s="17">
        <v>0.235875489915292</v>
      </c>
      <c r="AX1140" s="17">
        <v>0.179323052467522</v>
      </c>
      <c r="AY1140" s="17">
        <v>0.188770573588041</v>
      </c>
      <c r="AZ1140" s="17">
        <v>0.231034685776978</v>
      </c>
      <c r="BA1140" s="17">
        <v>0.123768384911858</v>
      </c>
      <c r="BB1140" s="17">
        <v>0.22931091744891299</v>
      </c>
      <c r="BC1140" s="17">
        <v>0.19039349317409801</v>
      </c>
      <c r="BD1140" s="17">
        <v>0.241170463134638</v>
      </c>
      <c r="BE1140" s="17">
        <v>0.33145774660293198</v>
      </c>
      <c r="BF1140" s="17">
        <v>0.220909608846488</v>
      </c>
      <c r="BG1140" s="17">
        <v>0.13303934680748</v>
      </c>
    </row>
    <row r="1141" spans="2:59" x14ac:dyDescent="0.35">
      <c r="B1141" t="s">
        <v>459</v>
      </c>
      <c r="C1141" s="17">
        <v>5.4571527304605502E-2</v>
      </c>
      <c r="D1141" s="17">
        <v>5.1932740760628697E-2</v>
      </c>
      <c r="E1141" s="17">
        <v>5.51946727588154E-2</v>
      </c>
      <c r="F1141" s="17"/>
      <c r="G1141" s="17">
        <v>0.10584254555889901</v>
      </c>
      <c r="H1141" s="17">
        <v>6.8884454471976997E-2</v>
      </c>
      <c r="I1141" s="17">
        <v>4.36577921835248E-2</v>
      </c>
      <c r="J1141" s="17">
        <v>5.6992412227746002E-2</v>
      </c>
      <c r="K1141" s="17">
        <v>4.1096168129051099E-2</v>
      </c>
      <c r="L1141" s="17">
        <v>4.5367521563277599E-2</v>
      </c>
      <c r="M1141" s="17"/>
      <c r="N1141" s="17">
        <v>3.1459710618925101E-2</v>
      </c>
      <c r="O1141" s="17">
        <v>5.1347183898883E-2</v>
      </c>
      <c r="P1141" s="17">
        <v>5.2642784339586801E-2</v>
      </c>
      <c r="Q1141" s="17">
        <v>8.0502895918866196E-2</v>
      </c>
      <c r="R1141" s="17">
        <v>6.6240909472028597E-2</v>
      </c>
      <c r="S1141" s="17"/>
      <c r="T1141" s="17">
        <v>7.1991665418344605E-2</v>
      </c>
      <c r="U1141" s="17">
        <v>5.0184548757624702E-2</v>
      </c>
      <c r="V1141" s="17"/>
      <c r="W1141" s="17">
        <v>4.0795743218787997E-2</v>
      </c>
      <c r="X1141" s="17">
        <v>5.9638579010050298E-2</v>
      </c>
      <c r="Y1141" s="17"/>
      <c r="Z1141" s="17">
        <v>4.4206461952749201E-2</v>
      </c>
      <c r="AA1141" s="17">
        <v>4.9013743364638103E-2</v>
      </c>
      <c r="AB1141" s="17">
        <v>5.9092405244294398E-2</v>
      </c>
      <c r="AC1141" s="17"/>
      <c r="AD1141" s="17">
        <v>4.69244423069647E-2</v>
      </c>
      <c r="AE1141" s="17">
        <v>6.8926837062307497E-2</v>
      </c>
      <c r="AF1141" s="17"/>
      <c r="AG1141" s="17">
        <v>6.6788874283764996E-2</v>
      </c>
      <c r="AH1141" s="17">
        <v>4.0726535442023301E-2</v>
      </c>
      <c r="AI1141" s="17">
        <v>6.4563065648851906E-2</v>
      </c>
      <c r="AJ1141" s="17"/>
      <c r="AK1141" s="17">
        <v>4.2702011048788902E-2</v>
      </c>
      <c r="AL1141" s="17">
        <v>5.20825926046126E-2</v>
      </c>
      <c r="AM1141" s="17">
        <v>8.0694900577146497E-2</v>
      </c>
      <c r="AN1141" s="17"/>
      <c r="AO1141" s="17">
        <v>2.5844055968040701E-2</v>
      </c>
      <c r="AP1141" s="17">
        <v>3.7604584942372697E-2</v>
      </c>
      <c r="AQ1141" s="17">
        <v>8.1248006420955907E-2</v>
      </c>
      <c r="AR1141" s="17"/>
      <c r="AS1141" s="17">
        <v>8.7489478043743393E-2</v>
      </c>
      <c r="AT1141" s="17">
        <v>7.8087260749991699E-2</v>
      </c>
      <c r="AU1141" s="17">
        <v>4.6776672718099398E-2</v>
      </c>
      <c r="AV1141" s="17">
        <v>3.4682729416461597E-2</v>
      </c>
      <c r="AW1141" s="17">
        <v>4.9245501598032898E-2</v>
      </c>
      <c r="AX1141" s="17">
        <v>6.9882624358538398E-2</v>
      </c>
      <c r="AY1141" s="17">
        <v>3.49871568735887E-2</v>
      </c>
      <c r="AZ1141" s="17">
        <v>5.0507706864190802E-2</v>
      </c>
      <c r="BA1141" s="17">
        <v>8.9569272818690697E-3</v>
      </c>
      <c r="BB1141" s="17">
        <v>2.8866239089306502E-2</v>
      </c>
      <c r="BC1141" s="17">
        <v>9.8991954203605501E-2</v>
      </c>
      <c r="BD1141" s="17">
        <v>6.2168284058891597E-2</v>
      </c>
      <c r="BE1141" s="17">
        <v>0</v>
      </c>
      <c r="BF1141" s="17">
        <v>7.3370668110223206E-2</v>
      </c>
      <c r="BG1141" s="17">
        <v>2.1605508432876602E-2</v>
      </c>
    </row>
    <row r="1142" spans="2:59" x14ac:dyDescent="0.35">
      <c r="B1142" t="s">
        <v>460</v>
      </c>
      <c r="C1142" s="17">
        <v>2.4139463826900399E-2</v>
      </c>
      <c r="D1142" s="17">
        <v>3.0473358459077199E-2</v>
      </c>
      <c r="E1142" s="17">
        <v>1.8338368608300001E-2</v>
      </c>
      <c r="F1142" s="17"/>
      <c r="G1142" s="17">
        <v>3.6116472719201598E-2</v>
      </c>
      <c r="H1142" s="17">
        <v>2.69187939566801E-2</v>
      </c>
      <c r="I1142" s="17">
        <v>3.7317470179821899E-2</v>
      </c>
      <c r="J1142" s="17">
        <v>3.2214993687689E-2</v>
      </c>
      <c r="K1142" s="17">
        <v>2.77615847825055E-2</v>
      </c>
      <c r="L1142" s="17">
        <v>4.4294396174012797E-3</v>
      </c>
      <c r="M1142" s="17"/>
      <c r="N1142" s="17">
        <v>3.3002709978772297E-2</v>
      </c>
      <c r="O1142" s="17">
        <v>2.3639087744956901E-2</v>
      </c>
      <c r="P1142" s="17">
        <v>1.80080612089697E-3</v>
      </c>
      <c r="Q1142" s="17">
        <v>2.8834279150150601E-2</v>
      </c>
      <c r="R1142" s="17">
        <v>3.3973548058399201E-2</v>
      </c>
      <c r="S1142" s="17"/>
      <c r="T1142" s="17">
        <v>1.9181626581708501E-2</v>
      </c>
      <c r="U1142" s="17">
        <v>2.53880145267898E-2</v>
      </c>
      <c r="V1142" s="17"/>
      <c r="W1142" s="17">
        <v>3.4324045334893603E-2</v>
      </c>
      <c r="X1142" s="17">
        <v>1.9325514513227698E-2</v>
      </c>
      <c r="Y1142" s="17"/>
      <c r="Z1142" s="17">
        <v>1.6795572265128299E-2</v>
      </c>
      <c r="AA1142" s="17">
        <v>3.6319423593404697E-2</v>
      </c>
      <c r="AB1142" s="17">
        <v>2.5177872177383501E-2</v>
      </c>
      <c r="AC1142" s="17"/>
      <c r="AD1142" s="17">
        <v>1.98878318011469E-2</v>
      </c>
      <c r="AE1142" s="17">
        <v>3.2120739662632299E-2</v>
      </c>
      <c r="AF1142" s="17"/>
      <c r="AG1142" s="17">
        <v>4.5993052723399E-2</v>
      </c>
      <c r="AH1142" s="17">
        <v>1.28174960450348E-2</v>
      </c>
      <c r="AI1142" s="17">
        <v>2.9645987552083398E-2</v>
      </c>
      <c r="AJ1142" s="17"/>
      <c r="AK1142" s="17">
        <v>2.2344757192518199E-2</v>
      </c>
      <c r="AL1142" s="17">
        <v>1.6194568997666199E-2</v>
      </c>
      <c r="AM1142" s="17">
        <v>6.3871506636175704E-2</v>
      </c>
      <c r="AN1142" s="17"/>
      <c r="AO1142" s="17">
        <v>4.44793513453169E-2</v>
      </c>
      <c r="AP1142" s="17">
        <v>1.6367273412945801E-2</v>
      </c>
      <c r="AQ1142" s="17">
        <v>2.9648070270338101E-2</v>
      </c>
      <c r="AR1142" s="17"/>
      <c r="AS1142" s="17">
        <v>2.5231416796177901E-2</v>
      </c>
      <c r="AT1142" s="17">
        <v>6.8040997834235298E-2</v>
      </c>
      <c r="AU1142" s="17">
        <v>3.1557078160450197E-2</v>
      </c>
      <c r="AV1142" s="17">
        <v>2.4951159715160098E-2</v>
      </c>
      <c r="AW1142" s="17">
        <v>2.57613577513673E-2</v>
      </c>
      <c r="AX1142" s="17">
        <v>1.4220471739340899E-2</v>
      </c>
      <c r="AY1142" s="17">
        <v>9.2738912855253406E-3</v>
      </c>
      <c r="AZ1142" s="17">
        <v>1.1877847119877501E-2</v>
      </c>
      <c r="BA1142" s="17">
        <v>6.1210149840457702E-2</v>
      </c>
      <c r="BB1142" s="17">
        <v>3.02211384417123E-2</v>
      </c>
      <c r="BC1142" s="17">
        <v>0</v>
      </c>
      <c r="BD1142" s="17">
        <v>3.5894598820066903E-2</v>
      </c>
      <c r="BE1142" s="17">
        <v>0</v>
      </c>
      <c r="BF1142" s="17">
        <v>0</v>
      </c>
      <c r="BG1142" s="17">
        <v>0</v>
      </c>
    </row>
    <row r="1143" spans="2:59" x14ac:dyDescent="0.35">
      <c r="B1143" t="s">
        <v>133</v>
      </c>
      <c r="C1143" s="17">
        <v>9.92799814701293E-2</v>
      </c>
      <c r="D1143" s="17">
        <v>6.4773312514519593E-2</v>
      </c>
      <c r="E1143" s="17">
        <v>0.13183481533842301</v>
      </c>
      <c r="F1143" s="17"/>
      <c r="G1143" s="17">
        <v>8.4446455443913104E-2</v>
      </c>
      <c r="H1143" s="17">
        <v>0.14346253445118501</v>
      </c>
      <c r="I1143" s="17">
        <v>0.14107766123666399</v>
      </c>
      <c r="J1143" s="17">
        <v>9.9390951242884606E-2</v>
      </c>
      <c r="K1143" s="17">
        <v>0.12674674933612301</v>
      </c>
      <c r="L1143" s="17">
        <v>4.4209127943511298E-2</v>
      </c>
      <c r="M1143" s="17"/>
      <c r="N1143" s="17">
        <v>6.9804362930469405E-2</v>
      </c>
      <c r="O1143" s="17">
        <v>0.119483997211071</v>
      </c>
      <c r="P1143" s="17">
        <v>9.9528573026287301E-2</v>
      </c>
      <c r="Q1143" s="17">
        <v>0.102564959868523</v>
      </c>
      <c r="R1143" s="17">
        <v>0.12847870128261801</v>
      </c>
      <c r="S1143" s="17"/>
      <c r="T1143" s="17">
        <v>5.7569605171803602E-2</v>
      </c>
      <c r="U1143" s="17">
        <v>0.109784061564818</v>
      </c>
      <c r="V1143" s="17"/>
      <c r="W1143" s="17">
        <v>4.91751875189907E-2</v>
      </c>
      <c r="X1143" s="17">
        <v>0.124002238781855</v>
      </c>
      <c r="Y1143" s="17"/>
      <c r="Z1143" s="17">
        <v>8.1988865446646894E-2</v>
      </c>
      <c r="AA1143" s="17">
        <v>7.4434455134176597E-2</v>
      </c>
      <c r="AB1143" s="17">
        <v>8.2971438964202004E-2</v>
      </c>
      <c r="AC1143" s="17"/>
      <c r="AD1143" s="17">
        <v>6.2147821798970902E-2</v>
      </c>
      <c r="AE1143" s="17">
        <v>0.168985451491239</v>
      </c>
      <c r="AF1143" s="17"/>
      <c r="AG1143" s="17">
        <v>5.29290066755293E-2</v>
      </c>
      <c r="AH1143" s="17">
        <v>8.05763684915735E-2</v>
      </c>
      <c r="AI1143" s="17">
        <v>9.8496219939135599E-2</v>
      </c>
      <c r="AJ1143" s="17"/>
      <c r="AK1143" s="17">
        <v>5.2255786209378902E-2</v>
      </c>
      <c r="AL1143" s="17">
        <v>8.7138642996088894E-2</v>
      </c>
      <c r="AM1143" s="17">
        <v>0.15111529992300299</v>
      </c>
      <c r="AN1143" s="17"/>
      <c r="AO1143" s="17">
        <v>2.4756460003182199E-2</v>
      </c>
      <c r="AP1143" s="17">
        <v>7.0517483534499104E-2</v>
      </c>
      <c r="AQ1143" s="17">
        <v>0.11313112027693201</v>
      </c>
      <c r="AR1143" s="17"/>
      <c r="AS1143" s="17">
        <v>0.222601923901218</v>
      </c>
      <c r="AT1143" s="17">
        <v>0.12902662115997199</v>
      </c>
      <c r="AU1143" s="17">
        <v>0.114566578943693</v>
      </c>
      <c r="AV1143" s="17">
        <v>0.12289031110116</v>
      </c>
      <c r="AW1143" s="17">
        <v>5.6144032052538102E-2</v>
      </c>
      <c r="AX1143" s="17">
        <v>0.11988014439629199</v>
      </c>
      <c r="AY1143" s="17">
        <v>8.0532882202950601E-2</v>
      </c>
      <c r="AZ1143" s="17">
        <v>5.2571186521290399E-2</v>
      </c>
      <c r="BA1143" s="17">
        <v>5.2134786516542103E-2</v>
      </c>
      <c r="BB1143" s="17">
        <v>2.44387335157829E-2</v>
      </c>
      <c r="BC1143" s="17">
        <v>5.2231636174620497E-2</v>
      </c>
      <c r="BD1143" s="17">
        <v>1.40245752234417E-2</v>
      </c>
      <c r="BE1143" s="17">
        <v>3.6871986872233101E-2</v>
      </c>
      <c r="BF1143" s="17">
        <v>0.15039536784445001</v>
      </c>
      <c r="BG1143" s="17">
        <v>9.3923438339942295E-2</v>
      </c>
    </row>
    <row r="1144" spans="2:59" x14ac:dyDescent="0.35">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row>
    <row r="1145" spans="2:59" x14ac:dyDescent="0.35">
      <c r="B1145" s="6" t="s">
        <v>463</v>
      </c>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row>
    <row r="1146" spans="2:59" x14ac:dyDescent="0.35">
      <c r="B1146" s="24" t="s">
        <v>86</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row>
    <row r="1147" spans="2:59" x14ac:dyDescent="0.35">
      <c r="B1147" t="s">
        <v>456</v>
      </c>
      <c r="C1147" s="17">
        <v>0.12312884058745099</v>
      </c>
      <c r="D1147" s="17">
        <v>0.14624539927059299</v>
      </c>
      <c r="E1147" s="17">
        <v>0.100041199516514</v>
      </c>
      <c r="F1147" s="17"/>
      <c r="G1147" s="17">
        <v>0.11876446690346899</v>
      </c>
      <c r="H1147" s="17">
        <v>0.12646398359247499</v>
      </c>
      <c r="I1147" s="17">
        <v>0.127046663583121</v>
      </c>
      <c r="J1147" s="17">
        <v>0.110422298830711</v>
      </c>
      <c r="K1147" s="17">
        <v>0.12935935929363801</v>
      </c>
      <c r="L1147" s="17">
        <v>0.12569011296091101</v>
      </c>
      <c r="M1147" s="17"/>
      <c r="N1147" s="17">
        <v>8.4075024221388697E-2</v>
      </c>
      <c r="O1147" s="17">
        <v>0.17707267048261099</v>
      </c>
      <c r="P1147" s="17">
        <v>0.157761688086582</v>
      </c>
      <c r="Q1147" s="17">
        <v>0.11700965147503101</v>
      </c>
      <c r="R1147" s="17">
        <v>7.2291628128557703E-2</v>
      </c>
      <c r="S1147" s="17"/>
      <c r="T1147" s="17">
        <v>0.13455195353197</v>
      </c>
      <c r="U1147" s="17">
        <v>0.120252115322694</v>
      </c>
      <c r="V1147" s="17"/>
      <c r="W1147" s="17">
        <v>0.13580557760172501</v>
      </c>
      <c r="X1147" s="17">
        <v>0.11864171764651101</v>
      </c>
      <c r="Y1147" s="17"/>
      <c r="Z1147" s="17">
        <v>0.12463708444654301</v>
      </c>
      <c r="AA1147" s="17">
        <v>0.12131717726214</v>
      </c>
      <c r="AB1147" s="17">
        <v>0.13059884230444799</v>
      </c>
      <c r="AC1147" s="17"/>
      <c r="AD1147" s="17">
        <v>0.14111031718122</v>
      </c>
      <c r="AE1147" s="17">
        <v>8.9373538209608597E-2</v>
      </c>
      <c r="AF1147" s="17"/>
      <c r="AG1147" s="17">
        <v>0.236181817031485</v>
      </c>
      <c r="AH1147" s="17">
        <v>0.13058171693210099</v>
      </c>
      <c r="AI1147" s="17">
        <v>9.5464708301745194E-2</v>
      </c>
      <c r="AJ1147" s="17"/>
      <c r="AK1147" s="17">
        <v>0.196346887767397</v>
      </c>
      <c r="AL1147" s="17">
        <v>0.105236487266026</v>
      </c>
      <c r="AM1147" s="17">
        <v>7.4156799372446694E-2</v>
      </c>
      <c r="AN1147" s="17"/>
      <c r="AO1147" s="17">
        <v>0.18989542797582501</v>
      </c>
      <c r="AP1147" s="17">
        <v>0.14529809018471199</v>
      </c>
      <c r="AQ1147" s="17">
        <v>9.4856037022340897E-2</v>
      </c>
      <c r="AR1147" s="17"/>
      <c r="AS1147" s="17">
        <v>9.8875839671337201E-2</v>
      </c>
      <c r="AT1147" s="17">
        <v>0.109509244421531</v>
      </c>
      <c r="AU1147" s="17">
        <v>0.21479160134178299</v>
      </c>
      <c r="AV1147" s="17">
        <v>0.12698914595662</v>
      </c>
      <c r="AW1147" s="17">
        <v>8.4013177958059501E-2</v>
      </c>
      <c r="AX1147" s="17">
        <v>0.100503916606411</v>
      </c>
      <c r="AY1147" s="17">
        <v>0.102607878659101</v>
      </c>
      <c r="AZ1147" s="17">
        <v>0.144135525346305</v>
      </c>
      <c r="BA1147" s="17">
        <v>0.109498597364506</v>
      </c>
      <c r="BB1147" s="17">
        <v>8.3956162750325095E-2</v>
      </c>
      <c r="BC1147" s="17">
        <v>0.18399968477083101</v>
      </c>
      <c r="BD1147" s="17">
        <v>0.114195086949268</v>
      </c>
      <c r="BE1147" s="17">
        <v>0.207222827901513</v>
      </c>
      <c r="BF1147" s="17">
        <v>0.31486991770518802</v>
      </c>
      <c r="BG1147" s="17">
        <v>0.13741010102355899</v>
      </c>
    </row>
    <row r="1148" spans="2:59" x14ac:dyDescent="0.35">
      <c r="B1148" t="s">
        <v>457</v>
      </c>
      <c r="C1148" s="17">
        <v>0.47407335437459303</v>
      </c>
      <c r="D1148" s="17">
        <v>0.475688816506181</v>
      </c>
      <c r="E1148" s="17">
        <v>0.47246160375407198</v>
      </c>
      <c r="F1148" s="17"/>
      <c r="G1148" s="17">
        <v>0.38824828865176803</v>
      </c>
      <c r="H1148" s="17">
        <v>0.38083061492607001</v>
      </c>
      <c r="I1148" s="17">
        <v>0.37533201428628998</v>
      </c>
      <c r="J1148" s="17">
        <v>0.45895021150856002</v>
      </c>
      <c r="K1148" s="17">
        <v>0.47301822878560301</v>
      </c>
      <c r="L1148" s="17">
        <v>0.60600244631381095</v>
      </c>
      <c r="M1148" s="17"/>
      <c r="N1148" s="17">
        <v>0.56253287334402702</v>
      </c>
      <c r="O1148" s="17">
        <v>0.45287594046230201</v>
      </c>
      <c r="P1148" s="17">
        <v>0.43431907754629201</v>
      </c>
      <c r="Q1148" s="17">
        <v>0.44510087259492698</v>
      </c>
      <c r="R1148" s="17">
        <v>0.42715740499288701</v>
      </c>
      <c r="S1148" s="17"/>
      <c r="T1148" s="17">
        <v>0.51859916721986798</v>
      </c>
      <c r="U1148" s="17">
        <v>0.46286025236221301</v>
      </c>
      <c r="V1148" s="17"/>
      <c r="W1148" s="17">
        <v>0.49197081083429001</v>
      </c>
      <c r="X1148" s="17">
        <v>0.46882370168571402</v>
      </c>
      <c r="Y1148" s="17"/>
      <c r="Z1148" s="17">
        <v>0.47729463396011701</v>
      </c>
      <c r="AA1148" s="17">
        <v>0.527762798608155</v>
      </c>
      <c r="AB1148" s="17">
        <v>0.48732339505893202</v>
      </c>
      <c r="AC1148" s="17"/>
      <c r="AD1148" s="17">
        <v>0.489667188764008</v>
      </c>
      <c r="AE1148" s="17">
        <v>0.444800196950631</v>
      </c>
      <c r="AF1148" s="17"/>
      <c r="AG1148" s="17">
        <v>0.51775705412419304</v>
      </c>
      <c r="AH1148" s="17">
        <v>0.52224035665768598</v>
      </c>
      <c r="AI1148" s="17">
        <v>0.44016799380902</v>
      </c>
      <c r="AJ1148" s="17"/>
      <c r="AK1148" s="17">
        <v>0.497490988753087</v>
      </c>
      <c r="AL1148" s="17">
        <v>0.52343932481702904</v>
      </c>
      <c r="AM1148" s="17">
        <v>0.296987728111828</v>
      </c>
      <c r="AN1148" s="17"/>
      <c r="AO1148" s="17">
        <v>0.54877128362676497</v>
      </c>
      <c r="AP1148" s="17">
        <v>0.51557965642238401</v>
      </c>
      <c r="AQ1148" s="17">
        <v>0.42984187543236702</v>
      </c>
      <c r="AR1148" s="17"/>
      <c r="AS1148" s="17">
        <v>0.34562587006915602</v>
      </c>
      <c r="AT1148" s="17">
        <v>0.43597541594581202</v>
      </c>
      <c r="AU1148" s="17">
        <v>0.28070404090701101</v>
      </c>
      <c r="AV1148" s="17">
        <v>0.466424259073834</v>
      </c>
      <c r="AW1148" s="17">
        <v>0.49023276435297602</v>
      </c>
      <c r="AX1148" s="17">
        <v>0.443153519472405</v>
      </c>
      <c r="AY1148" s="17">
        <v>0.62669315991561803</v>
      </c>
      <c r="AZ1148" s="17">
        <v>0.47212093960494</v>
      </c>
      <c r="BA1148" s="17">
        <v>0.59740615611588599</v>
      </c>
      <c r="BB1148" s="17">
        <v>0.562820160399781</v>
      </c>
      <c r="BC1148" s="17">
        <v>0.55447108288046099</v>
      </c>
      <c r="BD1148" s="17">
        <v>0.65402014419381205</v>
      </c>
      <c r="BE1148" s="17">
        <v>0.59391658251768398</v>
      </c>
      <c r="BF1148" s="17">
        <v>0.42154085801590402</v>
      </c>
      <c r="BG1148" s="17">
        <v>0.53151575971946696</v>
      </c>
    </row>
    <row r="1149" spans="2:59" x14ac:dyDescent="0.35">
      <c r="B1149" t="s">
        <v>458</v>
      </c>
      <c r="C1149" s="17">
        <v>0.20212926183756699</v>
      </c>
      <c r="D1149" s="17">
        <v>0.208939497781478</v>
      </c>
      <c r="E1149" s="17">
        <v>0.196617708115431</v>
      </c>
      <c r="F1149" s="17"/>
      <c r="G1149" s="17">
        <v>0.21111830853413299</v>
      </c>
      <c r="H1149" s="17">
        <v>0.20505220383956599</v>
      </c>
      <c r="I1149" s="17">
        <v>0.29683038643183102</v>
      </c>
      <c r="J1149" s="17">
        <v>0.20744531629975199</v>
      </c>
      <c r="K1149" s="17">
        <v>0.171827705619228</v>
      </c>
      <c r="L1149" s="17">
        <v>0.16210655838364199</v>
      </c>
      <c r="M1149" s="17"/>
      <c r="N1149" s="17">
        <v>0.20777889368466701</v>
      </c>
      <c r="O1149" s="17">
        <v>0.17968385334456999</v>
      </c>
      <c r="P1149" s="17">
        <v>0.163974388139322</v>
      </c>
      <c r="Q1149" s="17">
        <v>0.241307429062527</v>
      </c>
      <c r="R1149" s="17">
        <v>0.21534919501861799</v>
      </c>
      <c r="S1149" s="17"/>
      <c r="T1149" s="17">
        <v>0.204003327259277</v>
      </c>
      <c r="U1149" s="17">
        <v>0.20165730893185599</v>
      </c>
      <c r="V1149" s="17"/>
      <c r="W1149" s="17">
        <v>0.216032725980732</v>
      </c>
      <c r="X1149" s="17">
        <v>0.191572029128387</v>
      </c>
      <c r="Y1149" s="17"/>
      <c r="Z1149" s="17">
        <v>0.168573517146276</v>
      </c>
      <c r="AA1149" s="17">
        <v>0.188525505265316</v>
      </c>
      <c r="AB1149" s="17">
        <v>0.22762937469372499</v>
      </c>
      <c r="AC1149" s="17"/>
      <c r="AD1149" s="17">
        <v>0.18788539733319501</v>
      </c>
      <c r="AE1149" s="17">
        <v>0.22886822016875999</v>
      </c>
      <c r="AF1149" s="17"/>
      <c r="AG1149" s="17">
        <v>0.14294329027983799</v>
      </c>
      <c r="AH1149" s="17">
        <v>0.19745262630826499</v>
      </c>
      <c r="AI1149" s="17">
        <v>0.232366194394202</v>
      </c>
      <c r="AJ1149" s="17"/>
      <c r="AK1149" s="17">
        <v>0.15265345429972901</v>
      </c>
      <c r="AL1149" s="17">
        <v>0.200249773780517</v>
      </c>
      <c r="AM1149" s="17">
        <v>0.331168402352785</v>
      </c>
      <c r="AN1149" s="17"/>
      <c r="AO1149" s="17">
        <v>0.120372655873745</v>
      </c>
      <c r="AP1149" s="17">
        <v>0.183814731727696</v>
      </c>
      <c r="AQ1149" s="17">
        <v>0.249482033625882</v>
      </c>
      <c r="AR1149" s="17"/>
      <c r="AS1149" s="17">
        <v>0.23253905432627001</v>
      </c>
      <c r="AT1149" s="17">
        <v>0.143361553598188</v>
      </c>
      <c r="AU1149" s="17">
        <v>0.224664838116929</v>
      </c>
      <c r="AV1149" s="17">
        <v>0.17799587656600199</v>
      </c>
      <c r="AW1149" s="17">
        <v>0.31167259925763202</v>
      </c>
      <c r="AX1149" s="17">
        <v>0.27402685236490198</v>
      </c>
      <c r="AY1149" s="17">
        <v>0.14558330516840601</v>
      </c>
      <c r="AZ1149" s="17">
        <v>0.20328416923914999</v>
      </c>
      <c r="BA1149" s="17">
        <v>0.19049256479929</v>
      </c>
      <c r="BB1149" s="17">
        <v>0.16424271246105299</v>
      </c>
      <c r="BC1149" s="17">
        <v>9.0050821417753293E-2</v>
      </c>
      <c r="BD1149" s="17">
        <v>0.14806313897802501</v>
      </c>
      <c r="BE1149" s="17">
        <v>0.115646961807415</v>
      </c>
      <c r="BF1149" s="17">
        <v>8.3992448177482706E-2</v>
      </c>
      <c r="BG1149" s="17">
        <v>0.200298640510016</v>
      </c>
    </row>
    <row r="1150" spans="2:59" x14ac:dyDescent="0.35">
      <c r="B1150" t="s">
        <v>459</v>
      </c>
      <c r="C1150" s="17">
        <v>6.85430158269833E-2</v>
      </c>
      <c r="D1150" s="17">
        <v>8.0376383343636906E-2</v>
      </c>
      <c r="E1150" s="17">
        <v>5.7801643397460301E-2</v>
      </c>
      <c r="F1150" s="17"/>
      <c r="G1150" s="17">
        <v>0.11548987696500899</v>
      </c>
      <c r="H1150" s="17">
        <v>9.7241425489003705E-2</v>
      </c>
      <c r="I1150" s="17">
        <v>6.1559745769222303E-2</v>
      </c>
      <c r="J1150" s="17">
        <v>0.10567350119748301</v>
      </c>
      <c r="K1150" s="17">
        <v>4.7031717066615901E-2</v>
      </c>
      <c r="L1150" s="17">
        <v>3.31549748064556E-2</v>
      </c>
      <c r="M1150" s="17"/>
      <c r="N1150" s="17">
        <v>3.6134501042689102E-2</v>
      </c>
      <c r="O1150" s="17">
        <v>8.2100336153569597E-2</v>
      </c>
      <c r="P1150" s="17">
        <v>7.8495028786029597E-2</v>
      </c>
      <c r="Q1150" s="17">
        <v>6.5151460294614993E-2</v>
      </c>
      <c r="R1150" s="17">
        <v>0.113397623576246</v>
      </c>
      <c r="S1150" s="17"/>
      <c r="T1150" s="17">
        <v>5.7087060896606701E-2</v>
      </c>
      <c r="U1150" s="17">
        <v>7.1428011811894801E-2</v>
      </c>
      <c r="V1150" s="17"/>
      <c r="W1150" s="17">
        <v>7.2987015087742593E-2</v>
      </c>
      <c r="X1150" s="17">
        <v>6.5695711887238203E-2</v>
      </c>
      <c r="Y1150" s="17"/>
      <c r="Z1150" s="17">
        <v>8.2252155106745203E-2</v>
      </c>
      <c r="AA1150" s="17">
        <v>6.4125448340448393E-2</v>
      </c>
      <c r="AB1150" s="17">
        <v>6.8294793882072796E-2</v>
      </c>
      <c r="AC1150" s="17"/>
      <c r="AD1150" s="17">
        <v>8.0611279301569305E-2</v>
      </c>
      <c r="AE1150" s="17">
        <v>4.5888153161184303E-2</v>
      </c>
      <c r="AF1150" s="17"/>
      <c r="AG1150" s="17">
        <v>4.8433475738142398E-2</v>
      </c>
      <c r="AH1150" s="17">
        <v>6.8890034696921204E-2</v>
      </c>
      <c r="AI1150" s="17">
        <v>7.73864263303531E-2</v>
      </c>
      <c r="AJ1150" s="17"/>
      <c r="AK1150" s="17">
        <v>6.3098992961060196E-2</v>
      </c>
      <c r="AL1150" s="17">
        <v>7.1333410327900401E-2</v>
      </c>
      <c r="AM1150" s="17">
        <v>8.1037124693296603E-2</v>
      </c>
      <c r="AN1150" s="17"/>
      <c r="AO1150" s="17">
        <v>6.9790170313481295E-2</v>
      </c>
      <c r="AP1150" s="17">
        <v>6.3293807872439004E-2</v>
      </c>
      <c r="AQ1150" s="17">
        <v>7.4051645369321198E-2</v>
      </c>
      <c r="AR1150" s="17"/>
      <c r="AS1150" s="17">
        <v>8.36338032682135E-2</v>
      </c>
      <c r="AT1150" s="17">
        <v>0.131643752557696</v>
      </c>
      <c r="AU1150" s="17">
        <v>7.5989479745067201E-2</v>
      </c>
      <c r="AV1150" s="17">
        <v>8.0295827270370698E-2</v>
      </c>
      <c r="AW1150" s="17">
        <v>2.3864757433127201E-2</v>
      </c>
      <c r="AX1150" s="17">
        <v>6.6254347632901306E-2</v>
      </c>
      <c r="AY1150" s="17">
        <v>4.9486421230522999E-2</v>
      </c>
      <c r="AZ1150" s="17">
        <v>9.1917004459601506E-2</v>
      </c>
      <c r="BA1150" s="17">
        <v>3.4090742620582502E-2</v>
      </c>
      <c r="BB1150" s="17">
        <v>9.0171618003726695E-2</v>
      </c>
      <c r="BC1150" s="17">
        <v>0.12647956659383899</v>
      </c>
      <c r="BD1150" s="17">
        <v>2.90169137069189E-2</v>
      </c>
      <c r="BE1150" s="17">
        <v>0</v>
      </c>
      <c r="BF1150" s="17">
        <v>0</v>
      </c>
      <c r="BG1150" s="17">
        <v>3.4331672688072003E-2</v>
      </c>
    </row>
    <row r="1151" spans="2:59" x14ac:dyDescent="0.35">
      <c r="B1151" t="s">
        <v>460</v>
      </c>
      <c r="C1151" s="17">
        <v>2.71187334518606E-2</v>
      </c>
      <c r="D1151" s="17">
        <v>3.4267958248408698E-2</v>
      </c>
      <c r="E1151" s="17">
        <v>2.0570364961261099E-2</v>
      </c>
      <c r="F1151" s="17"/>
      <c r="G1151" s="17">
        <v>3.7159903239581099E-2</v>
      </c>
      <c r="H1151" s="17">
        <v>6.0816872536620603E-2</v>
      </c>
      <c r="I1151" s="17">
        <v>1.9227365405853101E-2</v>
      </c>
      <c r="J1151" s="17">
        <v>1.08265160295437E-2</v>
      </c>
      <c r="K1151" s="17">
        <v>3.6429720562773799E-2</v>
      </c>
      <c r="L1151" s="17">
        <v>1.8619585276732201E-2</v>
      </c>
      <c r="M1151" s="17"/>
      <c r="N1151" s="17">
        <v>3.1272499065438997E-2</v>
      </c>
      <c r="O1151" s="17">
        <v>6.6951394068718697E-3</v>
      </c>
      <c r="P1151" s="17">
        <v>3.9178163699934598E-2</v>
      </c>
      <c r="Q1151" s="17">
        <v>2.2458837661005902E-2</v>
      </c>
      <c r="R1151" s="17">
        <v>4.1472810786874002E-2</v>
      </c>
      <c r="S1151" s="17"/>
      <c r="T1151" s="17">
        <v>4.0659104864373199E-2</v>
      </c>
      <c r="U1151" s="17">
        <v>2.3708811066802501E-2</v>
      </c>
      <c r="V1151" s="17"/>
      <c r="W1151" s="17">
        <v>3.1671963145336601E-2</v>
      </c>
      <c r="X1151" s="17">
        <v>2.3748732901055999E-2</v>
      </c>
      <c r="Y1151" s="17"/>
      <c r="Z1151" s="17">
        <v>3.3930725629006502E-2</v>
      </c>
      <c r="AA1151" s="17">
        <v>2.6852717622775E-2</v>
      </c>
      <c r="AB1151" s="17">
        <v>2.19427447255948E-2</v>
      </c>
      <c r="AC1151" s="17"/>
      <c r="AD1151" s="17">
        <v>3.0884068502675999E-2</v>
      </c>
      <c r="AE1151" s="17">
        <v>2.0050347130450299E-2</v>
      </c>
      <c r="AF1151" s="17"/>
      <c r="AG1151" s="17">
        <v>4.0531552351522698E-2</v>
      </c>
      <c r="AH1151" s="17">
        <v>5.0556837657161199E-3</v>
      </c>
      <c r="AI1151" s="17">
        <v>4.4576648788236299E-2</v>
      </c>
      <c r="AJ1151" s="17"/>
      <c r="AK1151" s="17">
        <v>2.96992607011922E-2</v>
      </c>
      <c r="AL1151" s="17">
        <v>1.53218389925257E-2</v>
      </c>
      <c r="AM1151" s="17">
        <v>7.2904776814662606E-2</v>
      </c>
      <c r="AN1151" s="17"/>
      <c r="AO1151" s="17">
        <v>1.0558769492336599E-2</v>
      </c>
      <c r="AP1151" s="17">
        <v>1.3522470376167901E-2</v>
      </c>
      <c r="AQ1151" s="17">
        <v>4.2077788383698501E-2</v>
      </c>
      <c r="AR1151" s="17"/>
      <c r="AS1151" s="17">
        <v>3.1765473040842103E-2</v>
      </c>
      <c r="AT1151" s="17">
        <v>2.26736685094595E-2</v>
      </c>
      <c r="AU1151" s="17">
        <v>3.5574608178255501E-2</v>
      </c>
      <c r="AV1151" s="17">
        <v>2.6834906356337101E-2</v>
      </c>
      <c r="AW1151" s="17">
        <v>5.6776370772349601E-2</v>
      </c>
      <c r="AX1151" s="17">
        <v>1.32508588615561E-2</v>
      </c>
      <c r="AY1151" s="17">
        <v>9.2738912855253406E-3</v>
      </c>
      <c r="AZ1151" s="17">
        <v>1.1877847119877501E-2</v>
      </c>
      <c r="BA1151" s="17">
        <v>4.2535152687388098E-2</v>
      </c>
      <c r="BB1151" s="17">
        <v>2.21928186762381E-2</v>
      </c>
      <c r="BC1151" s="17">
        <v>0</v>
      </c>
      <c r="BD1151" s="17">
        <v>3.5894598820066903E-2</v>
      </c>
      <c r="BE1151" s="17">
        <v>4.6341640901154099E-2</v>
      </c>
      <c r="BF1151" s="17">
        <v>0.17959677610142599</v>
      </c>
      <c r="BG1151" s="17">
        <v>4.4209337215465598E-2</v>
      </c>
    </row>
    <row r="1152" spans="2:59" x14ac:dyDescent="0.35">
      <c r="B1152" t="s">
        <v>133</v>
      </c>
      <c r="C1152" s="17">
        <v>0.10500679392154499</v>
      </c>
      <c r="D1152" s="17">
        <v>5.4481944849702299E-2</v>
      </c>
      <c r="E1152" s="17">
        <v>0.15250748025526201</v>
      </c>
      <c r="F1152" s="17"/>
      <c r="G1152" s="17">
        <v>0.12921915570603901</v>
      </c>
      <c r="H1152" s="17">
        <v>0.129594899616264</v>
      </c>
      <c r="I1152" s="17">
        <v>0.120003824523682</v>
      </c>
      <c r="J1152" s="17">
        <v>0.10668215613395</v>
      </c>
      <c r="K1152" s="17">
        <v>0.14233326867214</v>
      </c>
      <c r="L1152" s="17">
        <v>5.4426322258449303E-2</v>
      </c>
      <c r="M1152" s="17"/>
      <c r="N1152" s="17">
        <v>7.8206208641789607E-2</v>
      </c>
      <c r="O1152" s="17">
        <v>0.101572060150076</v>
      </c>
      <c r="P1152" s="17">
        <v>0.12627165374183899</v>
      </c>
      <c r="Q1152" s="17">
        <v>0.108971748911894</v>
      </c>
      <c r="R1152" s="17">
        <v>0.13033133749681799</v>
      </c>
      <c r="S1152" s="17"/>
      <c r="T1152" s="17">
        <v>4.5099386227904999E-2</v>
      </c>
      <c r="U1152" s="17">
        <v>0.12009350050454</v>
      </c>
      <c r="V1152" s="17"/>
      <c r="W1152" s="17">
        <v>5.1531907350172899E-2</v>
      </c>
      <c r="X1152" s="17">
        <v>0.13151810675109299</v>
      </c>
      <c r="Y1152" s="17"/>
      <c r="Z1152" s="17">
        <v>0.113311883711312</v>
      </c>
      <c r="AA1152" s="17">
        <v>7.1416352901165006E-2</v>
      </c>
      <c r="AB1152" s="17">
        <v>6.4210849335227596E-2</v>
      </c>
      <c r="AC1152" s="17"/>
      <c r="AD1152" s="17">
        <v>6.9841748917331997E-2</v>
      </c>
      <c r="AE1152" s="17">
        <v>0.17101954437936601</v>
      </c>
      <c r="AF1152" s="17"/>
      <c r="AG1152" s="17">
        <v>1.4152810474818801E-2</v>
      </c>
      <c r="AH1152" s="17">
        <v>7.5779581639310395E-2</v>
      </c>
      <c r="AI1152" s="17">
        <v>0.110038028376443</v>
      </c>
      <c r="AJ1152" s="17"/>
      <c r="AK1152" s="17">
        <v>6.0710415517534602E-2</v>
      </c>
      <c r="AL1152" s="17">
        <v>8.4419164816001896E-2</v>
      </c>
      <c r="AM1152" s="17">
        <v>0.14374516865498099</v>
      </c>
      <c r="AN1152" s="17"/>
      <c r="AO1152" s="17">
        <v>6.0611692717847103E-2</v>
      </c>
      <c r="AP1152" s="17">
        <v>7.8491243416602005E-2</v>
      </c>
      <c r="AQ1152" s="17">
        <v>0.109690620166391</v>
      </c>
      <c r="AR1152" s="17"/>
      <c r="AS1152" s="17">
        <v>0.207559959624181</v>
      </c>
      <c r="AT1152" s="17">
        <v>0.15683636496731401</v>
      </c>
      <c r="AU1152" s="17">
        <v>0.16827543171095299</v>
      </c>
      <c r="AV1152" s="17">
        <v>0.121459984776837</v>
      </c>
      <c r="AW1152" s="17">
        <v>3.3440330225855103E-2</v>
      </c>
      <c r="AX1152" s="17">
        <v>0.102810505061824</v>
      </c>
      <c r="AY1152" s="17">
        <v>6.6355343740827494E-2</v>
      </c>
      <c r="AZ1152" s="17">
        <v>7.6664514230126296E-2</v>
      </c>
      <c r="BA1152" s="17">
        <v>2.5976786412347401E-2</v>
      </c>
      <c r="BB1152" s="17">
        <v>7.66165277088761E-2</v>
      </c>
      <c r="BC1152" s="17">
        <v>4.4998844337115401E-2</v>
      </c>
      <c r="BD1152" s="17">
        <v>1.8810117351908399E-2</v>
      </c>
      <c r="BE1152" s="17">
        <v>3.6871986872233101E-2</v>
      </c>
      <c r="BF1152" s="17">
        <v>0</v>
      </c>
      <c r="BG1152" s="17">
        <v>5.2234488843420399E-2</v>
      </c>
    </row>
    <row r="1153" spans="2:59" x14ac:dyDescent="0.3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row>
    <row r="1154" spans="2:59" x14ac:dyDescent="0.35">
      <c r="B1154" s="6" t="s">
        <v>464</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row>
    <row r="1155" spans="2:59" x14ac:dyDescent="0.35">
      <c r="B1155" s="24" t="s">
        <v>86</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row>
    <row r="1156" spans="2:59" x14ac:dyDescent="0.35">
      <c r="B1156" t="s">
        <v>456</v>
      </c>
      <c r="C1156" s="17">
        <v>0.132027110890861</v>
      </c>
      <c r="D1156" s="17">
        <v>0.13586477989568699</v>
      </c>
      <c r="E1156" s="17">
        <v>0.12693600872385699</v>
      </c>
      <c r="F1156" s="17"/>
      <c r="G1156" s="17">
        <v>0.146621321887099</v>
      </c>
      <c r="H1156" s="17">
        <v>0.13765231763862201</v>
      </c>
      <c r="I1156" s="17">
        <v>0.105567461777275</v>
      </c>
      <c r="J1156" s="17">
        <v>0.10161181097795</v>
      </c>
      <c r="K1156" s="17">
        <v>0.15026404750486899</v>
      </c>
      <c r="L1156" s="17">
        <v>0.14903163479043099</v>
      </c>
      <c r="M1156" s="17"/>
      <c r="N1156" s="17">
        <v>9.7645392838102099E-2</v>
      </c>
      <c r="O1156" s="17">
        <v>0.147602027451403</v>
      </c>
      <c r="P1156" s="17">
        <v>0.18519504383723501</v>
      </c>
      <c r="Q1156" s="17">
        <v>0.12772400257731401</v>
      </c>
      <c r="R1156" s="17">
        <v>0.101053749254569</v>
      </c>
      <c r="S1156" s="17"/>
      <c r="T1156" s="17">
        <v>0.15354789959866799</v>
      </c>
      <c r="U1156" s="17">
        <v>0.12660745016493399</v>
      </c>
      <c r="V1156" s="17"/>
      <c r="W1156" s="17">
        <v>0.147903693436436</v>
      </c>
      <c r="X1156" s="17">
        <v>0.123846102699592</v>
      </c>
      <c r="Y1156" s="17"/>
      <c r="Z1156" s="17">
        <v>0.144537341967266</v>
      </c>
      <c r="AA1156" s="17">
        <v>0.148404178977836</v>
      </c>
      <c r="AB1156" s="17">
        <v>0.12686110457163599</v>
      </c>
      <c r="AC1156" s="17"/>
      <c r="AD1156" s="17">
        <v>0.146332393110855</v>
      </c>
      <c r="AE1156" s="17">
        <v>0.105172857603142</v>
      </c>
      <c r="AF1156" s="17"/>
      <c r="AG1156" s="17">
        <v>0.18748606836342099</v>
      </c>
      <c r="AH1156" s="17">
        <v>0.13695304528617899</v>
      </c>
      <c r="AI1156" s="17">
        <v>0.120414969319364</v>
      </c>
      <c r="AJ1156" s="17"/>
      <c r="AK1156" s="17">
        <v>0.19037501230506099</v>
      </c>
      <c r="AL1156" s="17">
        <v>0.10861555174539</v>
      </c>
      <c r="AM1156" s="17">
        <v>0.13198499586753401</v>
      </c>
      <c r="AN1156" s="17"/>
      <c r="AO1156" s="17">
        <v>0.208590986651713</v>
      </c>
      <c r="AP1156" s="17">
        <v>0.127249686413093</v>
      </c>
      <c r="AQ1156" s="17">
        <v>0.13384164902243401</v>
      </c>
      <c r="AR1156" s="17"/>
      <c r="AS1156" s="17">
        <v>0.127240320913802</v>
      </c>
      <c r="AT1156" s="17">
        <v>8.2495683399723102E-2</v>
      </c>
      <c r="AU1156" s="17">
        <v>0.18758759000363701</v>
      </c>
      <c r="AV1156" s="17">
        <v>0.12491073574704201</v>
      </c>
      <c r="AW1156" s="17">
        <v>9.7245681445889506E-2</v>
      </c>
      <c r="AX1156" s="17">
        <v>0.14868065161744801</v>
      </c>
      <c r="AY1156" s="17">
        <v>0.15253110634443501</v>
      </c>
      <c r="AZ1156" s="17">
        <v>8.5493118447341407E-2</v>
      </c>
      <c r="BA1156" s="17">
        <v>0.14491181839668901</v>
      </c>
      <c r="BB1156" s="17">
        <v>0.151135432693876</v>
      </c>
      <c r="BC1156" s="17">
        <v>0.221969385065099</v>
      </c>
      <c r="BD1156" s="17">
        <v>2.4005219548910401E-2</v>
      </c>
      <c r="BE1156" s="17">
        <v>0.39927634274889001</v>
      </c>
      <c r="BF1156" s="17">
        <v>0.106226107991202</v>
      </c>
      <c r="BG1156" s="17">
        <v>0.19324381261651899</v>
      </c>
    </row>
    <row r="1157" spans="2:59" x14ac:dyDescent="0.35">
      <c r="B1157" t="s">
        <v>457</v>
      </c>
      <c r="C1157" s="17">
        <v>0.426935090199908</v>
      </c>
      <c r="D1157" s="17">
        <v>0.418408578225822</v>
      </c>
      <c r="E1157" s="17">
        <v>0.43663715309461698</v>
      </c>
      <c r="F1157" s="17"/>
      <c r="G1157" s="17">
        <v>0.36357565100765399</v>
      </c>
      <c r="H1157" s="17">
        <v>0.36260947025738699</v>
      </c>
      <c r="I1157" s="17">
        <v>0.374955234380622</v>
      </c>
      <c r="J1157" s="17">
        <v>0.40576976857388403</v>
      </c>
      <c r="K1157" s="17">
        <v>0.396068500370447</v>
      </c>
      <c r="L1157" s="17">
        <v>0.53644750038983802</v>
      </c>
      <c r="M1157" s="17"/>
      <c r="N1157" s="17">
        <v>0.47746616976182898</v>
      </c>
      <c r="O1157" s="17">
        <v>0.42296176795669099</v>
      </c>
      <c r="P1157" s="17">
        <v>0.41701024756110799</v>
      </c>
      <c r="Q1157" s="17">
        <v>0.38952791599672898</v>
      </c>
      <c r="R1157" s="17">
        <v>0.40628410713022101</v>
      </c>
      <c r="S1157" s="17"/>
      <c r="T1157" s="17">
        <v>0.41958259694136602</v>
      </c>
      <c r="U1157" s="17">
        <v>0.42878669608164399</v>
      </c>
      <c r="V1157" s="17"/>
      <c r="W1157" s="17">
        <v>0.456393007167614</v>
      </c>
      <c r="X1157" s="17">
        <v>0.40699853087575699</v>
      </c>
      <c r="Y1157" s="17"/>
      <c r="Z1157" s="17">
        <v>0.442029020431705</v>
      </c>
      <c r="AA1157" s="17">
        <v>0.477415762921855</v>
      </c>
      <c r="AB1157" s="17">
        <v>0.43651498755805301</v>
      </c>
      <c r="AC1157" s="17"/>
      <c r="AD1157" s="17">
        <v>0.44711952549049999</v>
      </c>
      <c r="AE1157" s="17">
        <v>0.389044335622168</v>
      </c>
      <c r="AF1157" s="17"/>
      <c r="AG1157" s="17">
        <v>0.43767235593860898</v>
      </c>
      <c r="AH1157" s="17">
        <v>0.51153748108042396</v>
      </c>
      <c r="AI1157" s="17">
        <v>0.363396457636885</v>
      </c>
      <c r="AJ1157" s="17"/>
      <c r="AK1157" s="17">
        <v>0.50006560566139902</v>
      </c>
      <c r="AL1157" s="17">
        <v>0.44184716453673001</v>
      </c>
      <c r="AM1157" s="17">
        <v>0.244196430093744</v>
      </c>
      <c r="AN1157" s="17"/>
      <c r="AO1157" s="17">
        <v>0.55442759501649697</v>
      </c>
      <c r="AP1157" s="17">
        <v>0.49383404818815202</v>
      </c>
      <c r="AQ1157" s="17">
        <v>0.34433652580504598</v>
      </c>
      <c r="AR1157" s="17"/>
      <c r="AS1157" s="17">
        <v>0.26304367628591602</v>
      </c>
      <c r="AT1157" s="17">
        <v>0.40370851074619402</v>
      </c>
      <c r="AU1157" s="17">
        <v>0.42442140130202299</v>
      </c>
      <c r="AV1157" s="17">
        <v>0.44774766003386202</v>
      </c>
      <c r="AW1157" s="17">
        <v>0.34962159360392397</v>
      </c>
      <c r="AX1157" s="17">
        <v>0.38921327992487698</v>
      </c>
      <c r="AY1157" s="17">
        <v>0.50933885104189403</v>
      </c>
      <c r="AZ1157" s="17">
        <v>0.46717290083937202</v>
      </c>
      <c r="BA1157" s="17">
        <v>0.59410669941744898</v>
      </c>
      <c r="BB1157" s="17">
        <v>0.44664537582323699</v>
      </c>
      <c r="BC1157" s="17">
        <v>0.45115483437319798</v>
      </c>
      <c r="BD1157" s="17">
        <v>0.68990416363424301</v>
      </c>
      <c r="BE1157" s="17">
        <v>0.36584149505429497</v>
      </c>
      <c r="BF1157" s="17">
        <v>0.33867714562025802</v>
      </c>
      <c r="BG1157" s="17">
        <v>0.49490275152209701</v>
      </c>
    </row>
    <row r="1158" spans="2:59" x14ac:dyDescent="0.35">
      <c r="B1158" t="s">
        <v>458</v>
      </c>
      <c r="C1158" s="17">
        <v>0.227279780808748</v>
      </c>
      <c r="D1158" s="17">
        <v>0.26112866320898098</v>
      </c>
      <c r="E1158" s="17">
        <v>0.19668310953618801</v>
      </c>
      <c r="F1158" s="17"/>
      <c r="G1158" s="17">
        <v>0.21666332643650199</v>
      </c>
      <c r="H1158" s="17">
        <v>0.212843125293848</v>
      </c>
      <c r="I1158" s="17">
        <v>0.29148712591585402</v>
      </c>
      <c r="J1158" s="17">
        <v>0.21520846470827801</v>
      </c>
      <c r="K1158" s="17">
        <v>0.230160738213469</v>
      </c>
      <c r="L1158" s="17">
        <v>0.208836681821229</v>
      </c>
      <c r="M1158" s="17"/>
      <c r="N1158" s="17">
        <v>0.248690754313766</v>
      </c>
      <c r="O1158" s="17">
        <v>0.20882363267722601</v>
      </c>
      <c r="P1158" s="17">
        <v>0.20449142993911801</v>
      </c>
      <c r="Q1158" s="17">
        <v>0.24224388140733699</v>
      </c>
      <c r="R1158" s="17">
        <v>0.21745885797126399</v>
      </c>
      <c r="S1158" s="17"/>
      <c r="T1158" s="17">
        <v>0.23929549927271701</v>
      </c>
      <c r="U1158" s="17">
        <v>0.22425381747919099</v>
      </c>
      <c r="V1158" s="17"/>
      <c r="W1158" s="17">
        <v>0.24786550764149901</v>
      </c>
      <c r="X1158" s="17">
        <v>0.22629421066598299</v>
      </c>
      <c r="Y1158" s="17"/>
      <c r="Z1158" s="17">
        <v>0.20847670357475601</v>
      </c>
      <c r="AA1158" s="17">
        <v>0.17244046654446099</v>
      </c>
      <c r="AB1158" s="17">
        <v>0.23993739842136</v>
      </c>
      <c r="AC1158" s="17"/>
      <c r="AD1158" s="17">
        <v>0.23959354059707699</v>
      </c>
      <c r="AE1158" s="17">
        <v>0.20416406598435</v>
      </c>
      <c r="AF1158" s="17"/>
      <c r="AG1158" s="17">
        <v>0.233346282550908</v>
      </c>
      <c r="AH1158" s="17">
        <v>0.17394474060300999</v>
      </c>
      <c r="AI1158" s="17">
        <v>0.28247456441783703</v>
      </c>
      <c r="AJ1158" s="17"/>
      <c r="AK1158" s="17">
        <v>0.16736371435367101</v>
      </c>
      <c r="AL1158" s="17">
        <v>0.26491798614065398</v>
      </c>
      <c r="AM1158" s="17">
        <v>0.26136073515289299</v>
      </c>
      <c r="AN1158" s="17"/>
      <c r="AO1158" s="17">
        <v>0.123598283499175</v>
      </c>
      <c r="AP1158" s="17">
        <v>0.22535777560147499</v>
      </c>
      <c r="AQ1158" s="17">
        <v>0.25194780495553398</v>
      </c>
      <c r="AR1158" s="17"/>
      <c r="AS1158" s="17">
        <v>0.26238902655635199</v>
      </c>
      <c r="AT1158" s="17">
        <v>0.19554021569228899</v>
      </c>
      <c r="AU1158" s="17">
        <v>0.16021360977078999</v>
      </c>
      <c r="AV1158" s="17">
        <v>0.19728806705733901</v>
      </c>
      <c r="AW1158" s="17">
        <v>0.28018539454264102</v>
      </c>
      <c r="AX1158" s="17">
        <v>0.24178619620939701</v>
      </c>
      <c r="AY1158" s="17">
        <v>0.21028084143422099</v>
      </c>
      <c r="AZ1158" s="17">
        <v>0.29090011757993101</v>
      </c>
      <c r="BA1158" s="17">
        <v>0.113181112589788</v>
      </c>
      <c r="BB1158" s="17">
        <v>0.30367460143408198</v>
      </c>
      <c r="BC1158" s="17">
        <v>0.23558010962543499</v>
      </c>
      <c r="BD1158" s="17">
        <v>0.17164387147718399</v>
      </c>
      <c r="BE1158" s="17">
        <v>0.120687684667013</v>
      </c>
      <c r="BF1158" s="17">
        <v>0.30063965775606399</v>
      </c>
      <c r="BG1158" s="17">
        <v>0.20543981967981301</v>
      </c>
    </row>
    <row r="1159" spans="2:59" x14ac:dyDescent="0.35">
      <c r="B1159" t="s">
        <v>459</v>
      </c>
      <c r="C1159" s="17">
        <v>8.4888514916989705E-2</v>
      </c>
      <c r="D1159" s="17">
        <v>9.1466901204191306E-2</v>
      </c>
      <c r="E1159" s="17">
        <v>7.7050003708981907E-2</v>
      </c>
      <c r="F1159" s="17"/>
      <c r="G1159" s="17">
        <v>0.13742972833768299</v>
      </c>
      <c r="H1159" s="17">
        <v>0.12820123006263301</v>
      </c>
      <c r="I1159" s="17">
        <v>9.7394087828012399E-2</v>
      </c>
      <c r="J1159" s="17">
        <v>0.13037404842507999</v>
      </c>
      <c r="K1159" s="17">
        <v>4.2305564337432801E-2</v>
      </c>
      <c r="L1159" s="17">
        <v>3.7998458882415702E-2</v>
      </c>
      <c r="M1159" s="17"/>
      <c r="N1159" s="17">
        <v>7.8596404837867298E-2</v>
      </c>
      <c r="O1159" s="17">
        <v>9.2758053427511006E-2</v>
      </c>
      <c r="P1159" s="17">
        <v>5.6850794007742997E-2</v>
      </c>
      <c r="Q1159" s="17">
        <v>9.7629832364420494E-2</v>
      </c>
      <c r="R1159" s="17">
        <v>0.11055817927097</v>
      </c>
      <c r="S1159" s="17"/>
      <c r="T1159" s="17">
        <v>9.8920969112881701E-2</v>
      </c>
      <c r="U1159" s="17">
        <v>8.1354669483794398E-2</v>
      </c>
      <c r="V1159" s="17"/>
      <c r="W1159" s="17">
        <v>9.9107683333108099E-2</v>
      </c>
      <c r="X1159" s="17">
        <v>7.2155383880155494E-2</v>
      </c>
      <c r="Y1159" s="17"/>
      <c r="Z1159" s="17">
        <v>8.5634177822203505E-2</v>
      </c>
      <c r="AA1159" s="17">
        <v>8.4739018015348694E-2</v>
      </c>
      <c r="AB1159" s="17">
        <v>9.3580310355614996E-2</v>
      </c>
      <c r="AC1159" s="17"/>
      <c r="AD1159" s="17">
        <v>8.2959155863585002E-2</v>
      </c>
      <c r="AE1159" s="17">
        <v>8.8510358646200896E-2</v>
      </c>
      <c r="AF1159" s="17"/>
      <c r="AG1159" s="17">
        <v>7.4363847858658197E-2</v>
      </c>
      <c r="AH1159" s="17">
        <v>8.4029284707328705E-2</v>
      </c>
      <c r="AI1159" s="17">
        <v>9.3179627960627995E-2</v>
      </c>
      <c r="AJ1159" s="17"/>
      <c r="AK1159" s="17">
        <v>6.1523029159399403E-2</v>
      </c>
      <c r="AL1159" s="17">
        <v>8.2543651646480296E-2</v>
      </c>
      <c r="AM1159" s="17">
        <v>0.12587736315307901</v>
      </c>
      <c r="AN1159" s="17"/>
      <c r="AO1159" s="17">
        <v>4.1793206298490801E-2</v>
      </c>
      <c r="AP1159" s="17">
        <v>5.9541247613457103E-2</v>
      </c>
      <c r="AQ1159" s="17">
        <v>0.122977569978415</v>
      </c>
      <c r="AR1159" s="17"/>
      <c r="AS1159" s="17">
        <v>0.12609207204053199</v>
      </c>
      <c r="AT1159" s="17">
        <v>9.7424594022226793E-2</v>
      </c>
      <c r="AU1159" s="17">
        <v>6.7026603357709394E-2</v>
      </c>
      <c r="AV1159" s="17">
        <v>7.2371982007590804E-2</v>
      </c>
      <c r="AW1159" s="17">
        <v>0.185087871508646</v>
      </c>
      <c r="AX1159" s="17">
        <v>8.6115325601810899E-2</v>
      </c>
      <c r="AY1159" s="17">
        <v>5.32356351097533E-2</v>
      </c>
      <c r="AZ1159" s="17">
        <v>6.9358299848459704E-2</v>
      </c>
      <c r="BA1159" s="17">
        <v>8.4459583367071295E-2</v>
      </c>
      <c r="BB1159" s="17">
        <v>7.8392590324312797E-2</v>
      </c>
      <c r="BC1159" s="17">
        <v>5.0832982921717798E-2</v>
      </c>
      <c r="BD1159" s="17">
        <v>5.0163851767129397E-2</v>
      </c>
      <c r="BE1159" s="17">
        <v>7.7322490657569395E-2</v>
      </c>
      <c r="BF1159" s="17">
        <v>7.4860312531050605E-2</v>
      </c>
      <c r="BG1159" s="17">
        <v>9.9697901226849898E-3</v>
      </c>
    </row>
    <row r="1160" spans="2:59" x14ac:dyDescent="0.35">
      <c r="B1160" t="s">
        <v>460</v>
      </c>
      <c r="C1160" s="17">
        <v>2.6219935707347802E-2</v>
      </c>
      <c r="D1160" s="17">
        <v>3.4871996638385201E-2</v>
      </c>
      <c r="E1160" s="17">
        <v>1.8267848216525599E-2</v>
      </c>
      <c r="F1160" s="17"/>
      <c r="G1160" s="17">
        <v>3.9358523542527099E-2</v>
      </c>
      <c r="H1160" s="17">
        <v>3.3929594881630699E-2</v>
      </c>
      <c r="I1160" s="17">
        <v>1.1806210392205099E-2</v>
      </c>
      <c r="J1160" s="17">
        <v>4.2813082471026602E-2</v>
      </c>
      <c r="K1160" s="17">
        <v>2.51362848080008E-2</v>
      </c>
      <c r="L1160" s="17">
        <v>1.5877824517442601E-2</v>
      </c>
      <c r="M1160" s="17"/>
      <c r="N1160" s="17">
        <v>2.20450342284081E-2</v>
      </c>
      <c r="O1160" s="17">
        <v>8.8044852225020696E-3</v>
      </c>
      <c r="P1160" s="17">
        <v>2.6242240224255101E-2</v>
      </c>
      <c r="Q1160" s="17">
        <v>3.1633807969825997E-2</v>
      </c>
      <c r="R1160" s="17">
        <v>5.6452891331001197E-2</v>
      </c>
      <c r="S1160" s="17"/>
      <c r="T1160" s="17">
        <v>2.9380689315259698E-2</v>
      </c>
      <c r="U1160" s="17">
        <v>2.5423951302421401E-2</v>
      </c>
      <c r="V1160" s="17"/>
      <c r="W1160" s="17">
        <v>1.41457561626745E-2</v>
      </c>
      <c r="X1160" s="17">
        <v>3.3813611801964398E-2</v>
      </c>
      <c r="Y1160" s="17"/>
      <c r="Z1160" s="17">
        <v>3.3342470694694801E-2</v>
      </c>
      <c r="AA1160" s="17">
        <v>1.52943172580542E-2</v>
      </c>
      <c r="AB1160" s="17">
        <v>2.4524057396123799E-2</v>
      </c>
      <c r="AC1160" s="17"/>
      <c r="AD1160" s="17">
        <v>2.2806693898688501E-2</v>
      </c>
      <c r="AE1160" s="17">
        <v>3.2627363303138902E-2</v>
      </c>
      <c r="AF1160" s="17"/>
      <c r="AG1160" s="17">
        <v>3.8966549000625197E-2</v>
      </c>
      <c r="AH1160" s="17">
        <v>6.6555369121577704E-3</v>
      </c>
      <c r="AI1160" s="17">
        <v>3.8442556475493897E-2</v>
      </c>
      <c r="AJ1160" s="17"/>
      <c r="AK1160" s="17">
        <v>2.27265264237612E-2</v>
      </c>
      <c r="AL1160" s="17">
        <v>1.4985124407857899E-2</v>
      </c>
      <c r="AM1160" s="17">
        <v>6.9875134936581804E-2</v>
      </c>
      <c r="AN1160" s="17"/>
      <c r="AO1160" s="17">
        <v>0</v>
      </c>
      <c r="AP1160" s="17">
        <v>1.02860214721765E-2</v>
      </c>
      <c r="AQ1160" s="17">
        <v>4.9756963285018101E-2</v>
      </c>
      <c r="AR1160" s="17"/>
      <c r="AS1160" s="17">
        <v>3.2789867165414897E-2</v>
      </c>
      <c r="AT1160" s="17">
        <v>2.26736685094595E-2</v>
      </c>
      <c r="AU1160" s="17">
        <v>3.05722863931422E-2</v>
      </c>
      <c r="AV1160" s="17">
        <v>2.3596176985478601E-2</v>
      </c>
      <c r="AW1160" s="17">
        <v>4.0285508537846001E-2</v>
      </c>
      <c r="AX1160" s="17">
        <v>2.3180005091527199E-2</v>
      </c>
      <c r="AY1160" s="17">
        <v>9.2738912855253406E-3</v>
      </c>
      <c r="AZ1160" s="17">
        <v>3.4396076689377698E-2</v>
      </c>
      <c r="BA1160" s="17">
        <v>2.48217022041026E-2</v>
      </c>
      <c r="BB1160" s="17">
        <v>6.6524552558760303E-3</v>
      </c>
      <c r="BC1160" s="17">
        <v>0</v>
      </c>
      <c r="BD1160" s="17">
        <v>5.02583183490911E-2</v>
      </c>
      <c r="BE1160" s="17">
        <v>0</v>
      </c>
      <c r="BF1160" s="17">
        <v>7.3370668110223206E-2</v>
      </c>
      <c r="BG1160" s="17">
        <v>4.4209337215465598E-2</v>
      </c>
    </row>
    <row r="1161" spans="2:59" x14ac:dyDescent="0.35">
      <c r="B1161" t="s">
        <v>133</v>
      </c>
      <c r="C1161" s="17">
        <v>0.102649567476145</v>
      </c>
      <c r="D1161" s="17">
        <v>5.8259080826934297E-2</v>
      </c>
      <c r="E1161" s="17">
        <v>0.14442587671983101</v>
      </c>
      <c r="F1161" s="17"/>
      <c r="G1161" s="17">
        <v>9.6351448788535105E-2</v>
      </c>
      <c r="H1161" s="17">
        <v>0.12476426186587899</v>
      </c>
      <c r="I1161" s="17">
        <v>0.118789879706032</v>
      </c>
      <c r="J1161" s="17">
        <v>0.104222824843781</v>
      </c>
      <c r="K1161" s="17">
        <v>0.15606486476578099</v>
      </c>
      <c r="L1161" s="17">
        <v>5.1807899598643299E-2</v>
      </c>
      <c r="M1161" s="17"/>
      <c r="N1161" s="17">
        <v>7.5556244020028002E-2</v>
      </c>
      <c r="O1161" s="17">
        <v>0.119050033264667</v>
      </c>
      <c r="P1161" s="17">
        <v>0.110210244430542</v>
      </c>
      <c r="Q1161" s="17">
        <v>0.111240559684374</v>
      </c>
      <c r="R1161" s="17">
        <v>0.108192215041975</v>
      </c>
      <c r="S1161" s="17"/>
      <c r="T1161" s="17">
        <v>5.9272345759106997E-2</v>
      </c>
      <c r="U1161" s="17">
        <v>0.113573415488015</v>
      </c>
      <c r="V1161" s="17"/>
      <c r="W1161" s="17">
        <v>3.4584352258668398E-2</v>
      </c>
      <c r="X1161" s="17">
        <v>0.136892160076548</v>
      </c>
      <c r="Y1161" s="17"/>
      <c r="Z1161" s="17">
        <v>8.5980285509374005E-2</v>
      </c>
      <c r="AA1161" s="17">
        <v>0.10170625628244501</v>
      </c>
      <c r="AB1161" s="17">
        <v>7.8582141697212907E-2</v>
      </c>
      <c r="AC1161" s="17"/>
      <c r="AD1161" s="17">
        <v>6.1188691039294897E-2</v>
      </c>
      <c r="AE1161" s="17">
        <v>0.18048101884100101</v>
      </c>
      <c r="AF1161" s="17"/>
      <c r="AG1161" s="17">
        <v>2.81648962877779E-2</v>
      </c>
      <c r="AH1161" s="17">
        <v>8.6879911410900401E-2</v>
      </c>
      <c r="AI1161" s="17">
        <v>0.102091824189792</v>
      </c>
      <c r="AJ1161" s="17"/>
      <c r="AK1161" s="17">
        <v>5.7946112096707303E-2</v>
      </c>
      <c r="AL1161" s="17">
        <v>8.7090521522888806E-2</v>
      </c>
      <c r="AM1161" s="17">
        <v>0.166705340796167</v>
      </c>
      <c r="AN1161" s="17"/>
      <c r="AO1161" s="17">
        <v>7.1589928534124506E-2</v>
      </c>
      <c r="AP1161" s="17">
        <v>8.3731220711647403E-2</v>
      </c>
      <c r="AQ1161" s="17">
        <v>9.7139486953552207E-2</v>
      </c>
      <c r="AR1161" s="17"/>
      <c r="AS1161" s="17">
        <v>0.18844503703798299</v>
      </c>
      <c r="AT1161" s="17">
        <v>0.19815732763010699</v>
      </c>
      <c r="AU1161" s="17">
        <v>0.13017850917269799</v>
      </c>
      <c r="AV1161" s="17">
        <v>0.13408537816868801</v>
      </c>
      <c r="AW1161" s="17">
        <v>4.75739503610541E-2</v>
      </c>
      <c r="AX1161" s="17">
        <v>0.111024541554939</v>
      </c>
      <c r="AY1161" s="17">
        <v>6.5339674784172394E-2</v>
      </c>
      <c r="AZ1161" s="17">
        <v>5.2679486595518597E-2</v>
      </c>
      <c r="BA1161" s="17">
        <v>3.85190840248998E-2</v>
      </c>
      <c r="BB1161" s="17">
        <v>1.3499544468615499E-2</v>
      </c>
      <c r="BC1161" s="17">
        <v>4.04626880145506E-2</v>
      </c>
      <c r="BD1161" s="17">
        <v>1.40245752234417E-2</v>
      </c>
      <c r="BE1161" s="17">
        <v>3.6871986872233101E-2</v>
      </c>
      <c r="BF1161" s="17">
        <v>0.106226107991202</v>
      </c>
      <c r="BG1161" s="17">
        <v>5.2234488843420399E-2</v>
      </c>
    </row>
    <row r="1162" spans="2:59" x14ac:dyDescent="0.35">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c r="AY1162" s="17"/>
      <c r="AZ1162" s="17"/>
      <c r="BA1162" s="17"/>
      <c r="BB1162" s="17"/>
      <c r="BC1162" s="17"/>
      <c r="BD1162" s="17"/>
      <c r="BE1162" s="17"/>
      <c r="BF1162" s="17"/>
      <c r="BG1162" s="17"/>
    </row>
    <row r="1163" spans="2:59" x14ac:dyDescent="0.35">
      <c r="B1163" s="6" t="s">
        <v>465</v>
      </c>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row>
    <row r="1164" spans="2:59" x14ac:dyDescent="0.35">
      <c r="B1164" s="24" t="s">
        <v>86</v>
      </c>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row>
    <row r="1165" spans="2:59" x14ac:dyDescent="0.35">
      <c r="B1165" t="s">
        <v>456</v>
      </c>
      <c r="C1165" s="17">
        <v>0.13584035183030399</v>
      </c>
      <c r="D1165" s="17">
        <v>0.13794698443961301</v>
      </c>
      <c r="E1165" s="17">
        <v>0.134437492467847</v>
      </c>
      <c r="F1165" s="17"/>
      <c r="G1165" s="17">
        <v>0.12115486448795799</v>
      </c>
      <c r="H1165" s="17">
        <v>0.128335705512858</v>
      </c>
      <c r="I1165" s="17">
        <v>9.3880890299988806E-2</v>
      </c>
      <c r="J1165" s="17">
        <v>0.13885701159373401</v>
      </c>
      <c r="K1165" s="17">
        <v>9.0619382312969607E-2</v>
      </c>
      <c r="L1165" s="17">
        <v>0.192067286573501</v>
      </c>
      <c r="M1165" s="17"/>
      <c r="N1165" s="17">
        <v>0.112080540916368</v>
      </c>
      <c r="O1165" s="17">
        <v>0.120532796653105</v>
      </c>
      <c r="P1165" s="17">
        <v>0.218052905353604</v>
      </c>
      <c r="Q1165" s="17">
        <v>0.10947196079584701</v>
      </c>
      <c r="R1165" s="17">
        <v>0.12787249251942601</v>
      </c>
      <c r="S1165" s="17"/>
      <c r="T1165" s="17">
        <v>0.195772650959711</v>
      </c>
      <c r="U1165" s="17">
        <v>0.12074737674392499</v>
      </c>
      <c r="V1165" s="17"/>
      <c r="W1165" s="17">
        <v>0.15467775953920199</v>
      </c>
      <c r="X1165" s="17">
        <v>0.123932351245401</v>
      </c>
      <c r="Y1165" s="17"/>
      <c r="Z1165" s="17">
        <v>0.17071002463992099</v>
      </c>
      <c r="AA1165" s="17">
        <v>0.11306670970393699</v>
      </c>
      <c r="AB1165" s="17">
        <v>0.13115942828294599</v>
      </c>
      <c r="AC1165" s="17"/>
      <c r="AD1165" s="17">
        <v>0.15620592977627201</v>
      </c>
      <c r="AE1165" s="17">
        <v>9.7609551479688902E-2</v>
      </c>
      <c r="AF1165" s="17"/>
      <c r="AG1165" s="17">
        <v>0.14277319775629899</v>
      </c>
      <c r="AH1165" s="17">
        <v>0.126629496603159</v>
      </c>
      <c r="AI1165" s="17">
        <v>0.14678333984722</v>
      </c>
      <c r="AJ1165" s="17"/>
      <c r="AK1165" s="17">
        <v>0.19206311300102899</v>
      </c>
      <c r="AL1165" s="17">
        <v>0.112281601217588</v>
      </c>
      <c r="AM1165" s="17">
        <v>0.14176569531317401</v>
      </c>
      <c r="AN1165" s="17"/>
      <c r="AO1165" s="17">
        <v>0.269811548551594</v>
      </c>
      <c r="AP1165" s="17">
        <v>0.13573906711114</v>
      </c>
      <c r="AQ1165" s="17">
        <v>0.114291261446777</v>
      </c>
      <c r="AR1165" s="17"/>
      <c r="AS1165" s="17">
        <v>0.13736442548400099</v>
      </c>
      <c r="AT1165" s="17">
        <v>0.172717667689891</v>
      </c>
      <c r="AU1165" s="17">
        <v>0.107803364730611</v>
      </c>
      <c r="AV1165" s="17">
        <v>0.15343004319339601</v>
      </c>
      <c r="AW1165" s="17">
        <v>0.11679541218459499</v>
      </c>
      <c r="AX1165" s="17">
        <v>9.7451233674347798E-2</v>
      </c>
      <c r="AY1165" s="17">
        <v>0.17826871896247001</v>
      </c>
      <c r="AZ1165" s="17">
        <v>4.8641885627818703E-2</v>
      </c>
      <c r="BA1165" s="17">
        <v>0.14948254021670099</v>
      </c>
      <c r="BB1165" s="17">
        <v>0.12816866247894501</v>
      </c>
      <c r="BC1165" s="17">
        <v>0.16721649051200799</v>
      </c>
      <c r="BD1165" s="17">
        <v>0.19794058036232401</v>
      </c>
      <c r="BE1165" s="17">
        <v>0.34640383489197901</v>
      </c>
      <c r="BF1165" s="17">
        <v>0.10026673478376601</v>
      </c>
      <c r="BG1165" s="17">
        <v>0.17085875946370199</v>
      </c>
    </row>
    <row r="1166" spans="2:59" x14ac:dyDescent="0.35">
      <c r="B1166" t="s">
        <v>457</v>
      </c>
      <c r="C1166" s="17">
        <v>0.34745640971881497</v>
      </c>
      <c r="D1166" s="17">
        <v>0.36428111793623902</v>
      </c>
      <c r="E1166" s="17">
        <v>0.33115434529503601</v>
      </c>
      <c r="F1166" s="17"/>
      <c r="G1166" s="17">
        <v>0.35754279070300998</v>
      </c>
      <c r="H1166" s="17">
        <v>0.24360112550881299</v>
      </c>
      <c r="I1166" s="17">
        <v>0.30899801640736801</v>
      </c>
      <c r="J1166" s="17">
        <v>0.325340850692872</v>
      </c>
      <c r="K1166" s="17">
        <v>0.41282146056146402</v>
      </c>
      <c r="L1166" s="17">
        <v>0.38687469202098801</v>
      </c>
      <c r="M1166" s="17"/>
      <c r="N1166" s="17">
        <v>0.377744232900044</v>
      </c>
      <c r="O1166" s="17">
        <v>0.36147972573630399</v>
      </c>
      <c r="P1166" s="17">
        <v>0.35392175413235299</v>
      </c>
      <c r="Q1166" s="17">
        <v>0.31340053128557599</v>
      </c>
      <c r="R1166" s="17">
        <v>0.30745445545878203</v>
      </c>
      <c r="S1166" s="17"/>
      <c r="T1166" s="17">
        <v>0.293079539005135</v>
      </c>
      <c r="U1166" s="17">
        <v>0.36115034048534</v>
      </c>
      <c r="V1166" s="17"/>
      <c r="W1166" s="17">
        <v>0.38713653014376798</v>
      </c>
      <c r="X1166" s="17">
        <v>0.32380091123714499</v>
      </c>
      <c r="Y1166" s="17"/>
      <c r="Z1166" s="17">
        <v>0.33482811948256402</v>
      </c>
      <c r="AA1166" s="17">
        <v>0.390562530959434</v>
      </c>
      <c r="AB1166" s="17">
        <v>0.38175071836455199</v>
      </c>
      <c r="AC1166" s="17"/>
      <c r="AD1166" s="17">
        <v>0.37151798879148801</v>
      </c>
      <c r="AE1166" s="17">
        <v>0.30228737851879101</v>
      </c>
      <c r="AF1166" s="17"/>
      <c r="AG1166" s="17">
        <v>0.40293109114633002</v>
      </c>
      <c r="AH1166" s="17">
        <v>0.388214483596524</v>
      </c>
      <c r="AI1166" s="17">
        <v>0.31009731676265201</v>
      </c>
      <c r="AJ1166" s="17"/>
      <c r="AK1166" s="17">
        <v>0.37491964488957402</v>
      </c>
      <c r="AL1166" s="17">
        <v>0.35751974683091098</v>
      </c>
      <c r="AM1166" s="17">
        <v>0.24391112209728599</v>
      </c>
      <c r="AN1166" s="17"/>
      <c r="AO1166" s="17">
        <v>0.32735018788593001</v>
      </c>
      <c r="AP1166" s="17">
        <v>0.37465927227080198</v>
      </c>
      <c r="AQ1166" s="17">
        <v>0.33813007839752202</v>
      </c>
      <c r="AR1166" s="17"/>
      <c r="AS1166" s="17">
        <v>0.27701245981198003</v>
      </c>
      <c r="AT1166" s="17">
        <v>0.34832422466997398</v>
      </c>
      <c r="AU1166" s="17">
        <v>0.34203601309234899</v>
      </c>
      <c r="AV1166" s="17">
        <v>0.35266531593591799</v>
      </c>
      <c r="AW1166" s="17">
        <v>0.30598846230120502</v>
      </c>
      <c r="AX1166" s="17">
        <v>0.31693893887855701</v>
      </c>
      <c r="AY1166" s="17">
        <v>0.36685641150299603</v>
      </c>
      <c r="AZ1166" s="17">
        <v>0.41088205669795902</v>
      </c>
      <c r="BA1166" s="17">
        <v>0.402789355029186</v>
      </c>
      <c r="BB1166" s="17">
        <v>0.393347400898308</v>
      </c>
      <c r="BC1166" s="17">
        <v>0.48384918959196899</v>
      </c>
      <c r="BD1166" s="17">
        <v>0.316466402077069</v>
      </c>
      <c r="BE1166" s="17">
        <v>0.30730781598304802</v>
      </c>
      <c r="BF1166" s="17">
        <v>0.17658828659775699</v>
      </c>
      <c r="BG1166" s="17">
        <v>0.42110187350330802</v>
      </c>
    </row>
    <row r="1167" spans="2:59" x14ac:dyDescent="0.35">
      <c r="B1167" t="s">
        <v>458</v>
      </c>
      <c r="C1167" s="17">
        <v>0.30033656597251002</v>
      </c>
      <c r="D1167" s="17">
        <v>0.32728310438076702</v>
      </c>
      <c r="E1167" s="17">
        <v>0.27647098228725903</v>
      </c>
      <c r="F1167" s="17"/>
      <c r="G1167" s="17">
        <v>0.27852548430176499</v>
      </c>
      <c r="H1167" s="17">
        <v>0.30430989892816901</v>
      </c>
      <c r="I1167" s="17">
        <v>0.37577521907644901</v>
      </c>
      <c r="J1167" s="17">
        <v>0.25479743674642802</v>
      </c>
      <c r="K1167" s="17">
        <v>0.256033872587551</v>
      </c>
      <c r="L1167" s="17">
        <v>0.32295911084849699</v>
      </c>
      <c r="M1167" s="17"/>
      <c r="N1167" s="17">
        <v>0.299850404779199</v>
      </c>
      <c r="O1167" s="17">
        <v>0.272919362080768</v>
      </c>
      <c r="P1167" s="17">
        <v>0.25400942993373199</v>
      </c>
      <c r="Q1167" s="17">
        <v>0.35812429256788902</v>
      </c>
      <c r="R1167" s="17">
        <v>0.31323805194564303</v>
      </c>
      <c r="S1167" s="17"/>
      <c r="T1167" s="17">
        <v>0.33714113505677501</v>
      </c>
      <c r="U1167" s="17">
        <v>0.29106793366033501</v>
      </c>
      <c r="V1167" s="17"/>
      <c r="W1167" s="17">
        <v>0.28773195698646897</v>
      </c>
      <c r="X1167" s="17">
        <v>0.31497592929019103</v>
      </c>
      <c r="Y1167" s="17"/>
      <c r="Z1167" s="17">
        <v>0.27454959234250997</v>
      </c>
      <c r="AA1167" s="17">
        <v>0.31188726985666099</v>
      </c>
      <c r="AB1167" s="17">
        <v>0.31528828222031902</v>
      </c>
      <c r="AC1167" s="17"/>
      <c r="AD1167" s="17">
        <v>0.30316223767740602</v>
      </c>
      <c r="AE1167" s="17">
        <v>0.29503214048098197</v>
      </c>
      <c r="AF1167" s="17"/>
      <c r="AG1167" s="17">
        <v>0.34694519207799002</v>
      </c>
      <c r="AH1167" s="17">
        <v>0.301447039510015</v>
      </c>
      <c r="AI1167" s="17">
        <v>0.29963047458690001</v>
      </c>
      <c r="AJ1167" s="17"/>
      <c r="AK1167" s="17">
        <v>0.272516997383495</v>
      </c>
      <c r="AL1167" s="17">
        <v>0.32848378811772799</v>
      </c>
      <c r="AM1167" s="17">
        <v>0.30776678566650401</v>
      </c>
      <c r="AN1167" s="17"/>
      <c r="AO1167" s="17">
        <v>0.30129833409595402</v>
      </c>
      <c r="AP1167" s="17">
        <v>0.313839798370115</v>
      </c>
      <c r="AQ1167" s="17">
        <v>0.29328398670406097</v>
      </c>
      <c r="AR1167" s="17"/>
      <c r="AS1167" s="17">
        <v>0.259355652826053</v>
      </c>
      <c r="AT1167" s="17">
        <v>0.23849667580787501</v>
      </c>
      <c r="AU1167" s="17">
        <v>0.345031699526615</v>
      </c>
      <c r="AV1167" s="17">
        <v>0.27973701719065502</v>
      </c>
      <c r="AW1167" s="17">
        <v>0.40080484809593397</v>
      </c>
      <c r="AX1167" s="17">
        <v>0.375304217908634</v>
      </c>
      <c r="AY1167" s="17">
        <v>0.314449700836268</v>
      </c>
      <c r="AZ1167" s="17">
        <v>0.27674911963169202</v>
      </c>
      <c r="BA1167" s="17">
        <v>0.19530952114724201</v>
      </c>
      <c r="BB1167" s="17">
        <v>0.33439102868020598</v>
      </c>
      <c r="BC1167" s="17">
        <v>0.17063264595718</v>
      </c>
      <c r="BD1167" s="17">
        <v>0.36949001085403399</v>
      </c>
      <c r="BE1167" s="17">
        <v>0.15166853442342801</v>
      </c>
      <c r="BF1167" s="17">
        <v>0.54354820251705205</v>
      </c>
      <c r="BG1167" s="17">
        <v>0.248225166688849</v>
      </c>
    </row>
    <row r="1168" spans="2:59" x14ac:dyDescent="0.35">
      <c r="B1168" t="s">
        <v>459</v>
      </c>
      <c r="C1168" s="17">
        <v>7.7011746955113397E-2</v>
      </c>
      <c r="D1168" s="17">
        <v>5.96970715796796E-2</v>
      </c>
      <c r="E1168" s="17">
        <v>9.1399146466504294E-2</v>
      </c>
      <c r="F1168" s="17"/>
      <c r="G1168" s="17">
        <v>9.4155722839520894E-2</v>
      </c>
      <c r="H1168" s="17">
        <v>0.13806254099745999</v>
      </c>
      <c r="I1168" s="17">
        <v>6.62685415963708E-2</v>
      </c>
      <c r="J1168" s="17">
        <v>0.115929925994052</v>
      </c>
      <c r="K1168" s="17">
        <v>5.8131697722858998E-2</v>
      </c>
      <c r="L1168" s="17">
        <v>3.5096219647383103E-2</v>
      </c>
      <c r="M1168" s="17"/>
      <c r="N1168" s="17">
        <v>0.104942221349222</v>
      </c>
      <c r="O1168" s="17">
        <v>6.8250857804722204E-2</v>
      </c>
      <c r="P1168" s="17">
        <v>5.1141749736181297E-2</v>
      </c>
      <c r="Q1168" s="17">
        <v>6.6206544318208202E-2</v>
      </c>
      <c r="R1168" s="17">
        <v>9.3787021059022493E-2</v>
      </c>
      <c r="S1168" s="17"/>
      <c r="T1168" s="17">
        <v>7.9390857836213094E-2</v>
      </c>
      <c r="U1168" s="17">
        <v>7.6412606562073604E-2</v>
      </c>
      <c r="V1168" s="17"/>
      <c r="W1168" s="17">
        <v>8.9973968427890294E-2</v>
      </c>
      <c r="X1168" s="17">
        <v>6.9937030405672299E-2</v>
      </c>
      <c r="Y1168" s="17"/>
      <c r="Z1168" s="17">
        <v>9.2011684185415901E-2</v>
      </c>
      <c r="AA1168" s="17">
        <v>6.8950552725246306E-2</v>
      </c>
      <c r="AB1168" s="17">
        <v>6.8554793736416694E-2</v>
      </c>
      <c r="AC1168" s="17"/>
      <c r="AD1168" s="17">
        <v>7.3850810785973303E-2</v>
      </c>
      <c r="AE1168" s="17">
        <v>8.2945539746265798E-2</v>
      </c>
      <c r="AF1168" s="17"/>
      <c r="AG1168" s="17">
        <v>4.7619691972364001E-2</v>
      </c>
      <c r="AH1168" s="17">
        <v>6.7078297880663607E-2</v>
      </c>
      <c r="AI1168" s="17">
        <v>9.6856717956851301E-2</v>
      </c>
      <c r="AJ1168" s="17"/>
      <c r="AK1168" s="17">
        <v>6.4203348171953598E-2</v>
      </c>
      <c r="AL1168" s="17">
        <v>8.8493200285895898E-2</v>
      </c>
      <c r="AM1168" s="17">
        <v>7.9922157441528405E-2</v>
      </c>
      <c r="AN1168" s="17"/>
      <c r="AO1168" s="17">
        <v>5.7969942887526597E-2</v>
      </c>
      <c r="AP1168" s="17">
        <v>6.8966164956619405E-2</v>
      </c>
      <c r="AQ1168" s="17">
        <v>8.9403583745349097E-2</v>
      </c>
      <c r="AR1168" s="17"/>
      <c r="AS1168" s="17">
        <v>7.6692674230004199E-2</v>
      </c>
      <c r="AT1168" s="17">
        <v>9.2026101199144394E-2</v>
      </c>
      <c r="AU1168" s="17">
        <v>2.2576639428938401E-2</v>
      </c>
      <c r="AV1168" s="17">
        <v>5.5532206592992302E-2</v>
      </c>
      <c r="AW1168" s="17">
        <v>6.6576137234918703E-2</v>
      </c>
      <c r="AX1168" s="17">
        <v>4.3956390411995699E-2</v>
      </c>
      <c r="AY1168" s="17">
        <v>5.8144388688942797E-2</v>
      </c>
      <c r="AZ1168" s="17">
        <v>0.17257241443434401</v>
      </c>
      <c r="BA1168" s="17">
        <v>0.16259184633315199</v>
      </c>
      <c r="BB1168" s="17">
        <v>0.13744045268666499</v>
      </c>
      <c r="BC1168" s="17">
        <v>9.65314997473221E-2</v>
      </c>
      <c r="BD1168" s="17">
        <v>0</v>
      </c>
      <c r="BE1168" s="17">
        <v>0</v>
      </c>
      <c r="BF1168" s="17">
        <v>7.3370668110223206E-2</v>
      </c>
      <c r="BG1168" s="17">
        <v>4.1764865852378298E-2</v>
      </c>
    </row>
    <row r="1169" spans="2:59" x14ac:dyDescent="0.35">
      <c r="B1169" t="s">
        <v>460</v>
      </c>
      <c r="C1169" s="17">
        <v>2.4070350379149501E-2</v>
      </c>
      <c r="D1169" s="17">
        <v>2.31222737960343E-2</v>
      </c>
      <c r="E1169" s="17">
        <v>2.50527285226089E-2</v>
      </c>
      <c r="F1169" s="17"/>
      <c r="G1169" s="17">
        <v>2.7585671928466501E-2</v>
      </c>
      <c r="H1169" s="17">
        <v>3.5806279914931197E-2</v>
      </c>
      <c r="I1169" s="17">
        <v>1.0463357164275299E-2</v>
      </c>
      <c r="J1169" s="17">
        <v>3.5783914836763998E-2</v>
      </c>
      <c r="K1169" s="17">
        <v>2.9814326913947801E-2</v>
      </c>
      <c r="L1169" s="17">
        <v>1.34829405245524E-2</v>
      </c>
      <c r="M1169" s="17"/>
      <c r="N1169" s="17">
        <v>1.67515971180178E-2</v>
      </c>
      <c r="O1169" s="17">
        <v>2.41947139581477E-2</v>
      </c>
      <c r="P1169" s="17">
        <v>6.0543976862620702E-3</v>
      </c>
      <c r="Q1169" s="17">
        <v>3.3554281970121003E-2</v>
      </c>
      <c r="R1169" s="17">
        <v>5.4826645850487403E-2</v>
      </c>
      <c r="S1169" s="17"/>
      <c r="T1169" s="17">
        <v>2.31554735337938E-2</v>
      </c>
      <c r="U1169" s="17">
        <v>2.4300747237515401E-2</v>
      </c>
      <c r="V1169" s="17"/>
      <c r="W1169" s="17">
        <v>1.7413336763353798E-2</v>
      </c>
      <c r="X1169" s="17">
        <v>2.8898127560330399E-2</v>
      </c>
      <c r="Y1169" s="17"/>
      <c r="Z1169" s="17">
        <v>2.5118618518289199E-2</v>
      </c>
      <c r="AA1169" s="17">
        <v>2.3109407842308499E-2</v>
      </c>
      <c r="AB1169" s="17">
        <v>2.4605150172072598E-2</v>
      </c>
      <c r="AC1169" s="17"/>
      <c r="AD1169" s="17">
        <v>2.32068176356801E-2</v>
      </c>
      <c r="AE1169" s="17">
        <v>2.5691396833092E-2</v>
      </c>
      <c r="AF1169" s="17"/>
      <c r="AG1169" s="17">
        <v>2.0366422723166602E-2</v>
      </c>
      <c r="AH1169" s="17">
        <v>1.8689845481718498E-2</v>
      </c>
      <c r="AI1169" s="17">
        <v>2.7930969371857801E-2</v>
      </c>
      <c r="AJ1169" s="17"/>
      <c r="AK1169" s="17">
        <v>1.4276054855080499E-2</v>
      </c>
      <c r="AL1169" s="17">
        <v>2.0858343673861499E-2</v>
      </c>
      <c r="AM1169" s="17">
        <v>5.3161823804457199E-2</v>
      </c>
      <c r="AN1169" s="17"/>
      <c r="AO1169" s="17">
        <v>7.1738097787227796E-3</v>
      </c>
      <c r="AP1169" s="17">
        <v>1.4425519724853401E-2</v>
      </c>
      <c r="AQ1169" s="17">
        <v>3.9232414727089097E-2</v>
      </c>
      <c r="AR1169" s="17"/>
      <c r="AS1169" s="17">
        <v>2.5619331591379399E-2</v>
      </c>
      <c r="AT1169" s="17">
        <v>3.6223222649277097E-2</v>
      </c>
      <c r="AU1169" s="17">
        <v>3.5574608178255501E-2</v>
      </c>
      <c r="AV1169" s="17">
        <v>2.72228336719329E-2</v>
      </c>
      <c r="AW1169" s="17">
        <v>4.2758318104269999E-2</v>
      </c>
      <c r="AX1169" s="17">
        <v>2.05950310647212E-2</v>
      </c>
      <c r="AY1169" s="17">
        <v>2.9111935420305698E-2</v>
      </c>
      <c r="AZ1169" s="17">
        <v>1.1877847119877501E-2</v>
      </c>
      <c r="BA1169" s="17">
        <v>1.1533950652981999E-2</v>
      </c>
      <c r="BB1169" s="17">
        <v>6.6524552558760303E-3</v>
      </c>
      <c r="BC1169" s="17">
        <v>0</v>
      </c>
      <c r="BD1169" s="17">
        <v>3.3440845000843197E-2</v>
      </c>
      <c r="BE1169" s="17">
        <v>0</v>
      </c>
      <c r="BF1169" s="17">
        <v>0</v>
      </c>
      <c r="BG1169" s="17">
        <v>6.5814845648342196E-2</v>
      </c>
    </row>
    <row r="1170" spans="2:59" x14ac:dyDescent="0.35">
      <c r="B1170" t="s">
        <v>133</v>
      </c>
      <c r="C1170" s="17">
        <v>0.115284575144109</v>
      </c>
      <c r="D1170" s="17">
        <v>8.7669447867667602E-2</v>
      </c>
      <c r="E1170" s="17">
        <v>0.14148530496074399</v>
      </c>
      <c r="F1170" s="17"/>
      <c r="G1170" s="17">
        <v>0.12103546573927799</v>
      </c>
      <c r="H1170" s="17">
        <v>0.14988444913776799</v>
      </c>
      <c r="I1170" s="17">
        <v>0.14461397545554799</v>
      </c>
      <c r="J1170" s="17">
        <v>0.12929086013614999</v>
      </c>
      <c r="K1170" s="17">
        <v>0.15257925990120899</v>
      </c>
      <c r="L1170" s="17">
        <v>4.9519750385078297E-2</v>
      </c>
      <c r="M1170" s="17"/>
      <c r="N1170" s="17">
        <v>8.8631002937148304E-2</v>
      </c>
      <c r="O1170" s="17">
        <v>0.152622543766954</v>
      </c>
      <c r="P1170" s="17">
        <v>0.116819763157867</v>
      </c>
      <c r="Q1170" s="17">
        <v>0.119242389062359</v>
      </c>
      <c r="R1170" s="17">
        <v>0.102821333166638</v>
      </c>
      <c r="S1170" s="17"/>
      <c r="T1170" s="17">
        <v>7.1460343608371502E-2</v>
      </c>
      <c r="U1170" s="17">
        <v>0.12632099531081001</v>
      </c>
      <c r="V1170" s="17"/>
      <c r="W1170" s="17">
        <v>6.3066448139317596E-2</v>
      </c>
      <c r="X1170" s="17">
        <v>0.13845565026126</v>
      </c>
      <c r="Y1170" s="17"/>
      <c r="Z1170" s="17">
        <v>0.10278196083130001</v>
      </c>
      <c r="AA1170" s="17">
        <v>9.2423528912413094E-2</v>
      </c>
      <c r="AB1170" s="17">
        <v>7.8641627223693694E-2</v>
      </c>
      <c r="AC1170" s="17"/>
      <c r="AD1170" s="17">
        <v>7.2056215333180199E-2</v>
      </c>
      <c r="AE1170" s="17">
        <v>0.196433992941181</v>
      </c>
      <c r="AF1170" s="17"/>
      <c r="AG1170" s="17">
        <v>3.9364404323850001E-2</v>
      </c>
      <c r="AH1170" s="17">
        <v>9.7940836927920105E-2</v>
      </c>
      <c r="AI1170" s="17">
        <v>0.118701181474519</v>
      </c>
      <c r="AJ1170" s="17"/>
      <c r="AK1170" s="17">
        <v>8.2020841698868405E-2</v>
      </c>
      <c r="AL1170" s="17">
        <v>9.2363319874015998E-2</v>
      </c>
      <c r="AM1170" s="17">
        <v>0.17347241567705099</v>
      </c>
      <c r="AN1170" s="17"/>
      <c r="AO1170" s="17">
        <v>3.6396176800272899E-2</v>
      </c>
      <c r="AP1170" s="17">
        <v>9.2370177566471007E-2</v>
      </c>
      <c r="AQ1170" s="17">
        <v>0.125658674979202</v>
      </c>
      <c r="AR1170" s="17"/>
      <c r="AS1170" s="17">
        <v>0.22395545605658199</v>
      </c>
      <c r="AT1170" s="17">
        <v>0.112212107983838</v>
      </c>
      <c r="AU1170" s="17">
        <v>0.14697767504323</v>
      </c>
      <c r="AV1170" s="17">
        <v>0.131412583415107</v>
      </c>
      <c r="AW1170" s="17">
        <v>6.7076822079077406E-2</v>
      </c>
      <c r="AX1170" s="17">
        <v>0.14575418806174401</v>
      </c>
      <c r="AY1170" s="17">
        <v>5.3168844589017501E-2</v>
      </c>
      <c r="AZ1170" s="17">
        <v>7.9276676488308495E-2</v>
      </c>
      <c r="BA1170" s="17">
        <v>7.8292786620736798E-2</v>
      </c>
      <c r="BB1170" s="17">
        <v>0</v>
      </c>
      <c r="BC1170" s="17">
        <v>8.1770174191521397E-2</v>
      </c>
      <c r="BD1170" s="17">
        <v>8.2662161705729306E-2</v>
      </c>
      <c r="BE1170" s="17">
        <v>0.19461981470154499</v>
      </c>
      <c r="BF1170" s="17">
        <v>0.106226107991202</v>
      </c>
      <c r="BG1170" s="17">
        <v>5.2234488843420399E-2</v>
      </c>
    </row>
    <row r="1171" spans="2:59" x14ac:dyDescent="0.35">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row>
    <row r="1172" spans="2:59" x14ac:dyDescent="0.35">
      <c r="B1172" s="6" t="s">
        <v>466</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row>
    <row r="1173" spans="2:59" x14ac:dyDescent="0.35">
      <c r="B1173" s="24" t="s">
        <v>86</v>
      </c>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row>
    <row r="1174" spans="2:59" x14ac:dyDescent="0.35">
      <c r="B1174" t="s">
        <v>456</v>
      </c>
      <c r="C1174" s="17">
        <v>0.16325627408940499</v>
      </c>
      <c r="D1174" s="17">
        <v>0.16752649819582299</v>
      </c>
      <c r="E1174" s="17">
        <v>0.157890870828029</v>
      </c>
      <c r="F1174" s="17"/>
      <c r="G1174" s="17">
        <v>0.14660405148874101</v>
      </c>
      <c r="H1174" s="17">
        <v>0.16291651585833</v>
      </c>
      <c r="I1174" s="17">
        <v>9.5610574166098694E-2</v>
      </c>
      <c r="J1174" s="17">
        <v>0.12868858294444999</v>
      </c>
      <c r="K1174" s="17">
        <v>0.16942791905537599</v>
      </c>
      <c r="L1174" s="17">
        <v>0.22477572723719699</v>
      </c>
      <c r="M1174" s="17"/>
      <c r="N1174" s="17">
        <v>0.14715067228804701</v>
      </c>
      <c r="O1174" s="17">
        <v>0.197778866568421</v>
      </c>
      <c r="P1174" s="17">
        <v>0.183368113884707</v>
      </c>
      <c r="Q1174" s="17">
        <v>0.139187801054452</v>
      </c>
      <c r="R1174" s="17">
        <v>0.15514679257140301</v>
      </c>
      <c r="S1174" s="17"/>
      <c r="T1174" s="17">
        <v>0.184792224051505</v>
      </c>
      <c r="U1174" s="17">
        <v>0.15783279524809299</v>
      </c>
      <c r="V1174" s="17"/>
      <c r="W1174" s="17">
        <v>0.162720217503285</v>
      </c>
      <c r="X1174" s="17">
        <v>0.16111208624454801</v>
      </c>
      <c r="Y1174" s="17"/>
      <c r="Z1174" s="17">
        <v>0.16803526992071999</v>
      </c>
      <c r="AA1174" s="17">
        <v>0.16817362710234801</v>
      </c>
      <c r="AB1174" s="17">
        <v>0.184208636425503</v>
      </c>
      <c r="AC1174" s="17"/>
      <c r="AD1174" s="17">
        <v>0.183367680077692</v>
      </c>
      <c r="AE1174" s="17">
        <v>0.125502612045131</v>
      </c>
      <c r="AF1174" s="17"/>
      <c r="AG1174" s="17">
        <v>0.29811743168285398</v>
      </c>
      <c r="AH1174" s="17">
        <v>0.15689611469731399</v>
      </c>
      <c r="AI1174" s="17">
        <v>0.143347903895715</v>
      </c>
      <c r="AJ1174" s="17"/>
      <c r="AK1174" s="17">
        <v>0.22442700350967601</v>
      </c>
      <c r="AL1174" s="17">
        <v>0.13762558935581701</v>
      </c>
      <c r="AM1174" s="17">
        <v>0.15854172457575499</v>
      </c>
      <c r="AN1174" s="17"/>
      <c r="AO1174" s="17">
        <v>0.27052853727554999</v>
      </c>
      <c r="AP1174" s="17">
        <v>0.189248101221274</v>
      </c>
      <c r="AQ1174" s="17">
        <v>0.117337444625589</v>
      </c>
      <c r="AR1174" s="17"/>
      <c r="AS1174" s="17">
        <v>0.18996366802153999</v>
      </c>
      <c r="AT1174" s="17">
        <v>0.105315371801948</v>
      </c>
      <c r="AU1174" s="17">
        <v>0.17898163726539301</v>
      </c>
      <c r="AV1174" s="17">
        <v>0.14738890514342001</v>
      </c>
      <c r="AW1174" s="17">
        <v>9.3016647060147006E-2</v>
      </c>
      <c r="AX1174" s="17">
        <v>0.18217441579855201</v>
      </c>
      <c r="AY1174" s="17">
        <v>0.185927189419681</v>
      </c>
      <c r="AZ1174" s="17">
        <v>0.244541516667616</v>
      </c>
      <c r="BA1174" s="17">
        <v>4.3962945291463898E-2</v>
      </c>
      <c r="BB1174" s="17">
        <v>0.16671784345199001</v>
      </c>
      <c r="BC1174" s="17">
        <v>0.21218345164882901</v>
      </c>
      <c r="BD1174" s="17">
        <v>0.228052802731358</v>
      </c>
      <c r="BE1174" s="17">
        <v>0.35925496782791899</v>
      </c>
      <c r="BF1174" s="17">
        <v>0.20649284277496799</v>
      </c>
      <c r="BG1174" s="17">
        <v>0.21994522603363101</v>
      </c>
    </row>
    <row r="1175" spans="2:59" x14ac:dyDescent="0.35">
      <c r="B1175" t="s">
        <v>457</v>
      </c>
      <c r="C1175" s="17">
        <v>0.40564433296510899</v>
      </c>
      <c r="D1175" s="17">
        <v>0.41419076303944902</v>
      </c>
      <c r="E1175" s="17">
        <v>0.39935382421820798</v>
      </c>
      <c r="F1175" s="17"/>
      <c r="G1175" s="17">
        <v>0.34916957419914402</v>
      </c>
      <c r="H1175" s="17">
        <v>0.31479844446314598</v>
      </c>
      <c r="I1175" s="17">
        <v>0.40549767150855598</v>
      </c>
      <c r="J1175" s="17">
        <v>0.39956510539919599</v>
      </c>
      <c r="K1175" s="17">
        <v>0.42481570662735102</v>
      </c>
      <c r="L1175" s="17">
        <v>0.45587843944929102</v>
      </c>
      <c r="M1175" s="17"/>
      <c r="N1175" s="17">
        <v>0.47252872920620598</v>
      </c>
      <c r="O1175" s="17">
        <v>0.38427889147115002</v>
      </c>
      <c r="P1175" s="17">
        <v>0.38366160635892199</v>
      </c>
      <c r="Q1175" s="17">
        <v>0.38995544408195698</v>
      </c>
      <c r="R1175" s="17">
        <v>0.35185836593032499</v>
      </c>
      <c r="S1175" s="17"/>
      <c r="T1175" s="17">
        <v>0.45939427815995298</v>
      </c>
      <c r="U1175" s="17">
        <v>0.39210828319721502</v>
      </c>
      <c r="V1175" s="17"/>
      <c r="W1175" s="17">
        <v>0.43980749479823</v>
      </c>
      <c r="X1175" s="17">
        <v>0.38513481147307699</v>
      </c>
      <c r="Y1175" s="17"/>
      <c r="Z1175" s="17">
        <v>0.41605864921622099</v>
      </c>
      <c r="AA1175" s="17">
        <v>0.43851312279117799</v>
      </c>
      <c r="AB1175" s="17">
        <v>0.42089320332335201</v>
      </c>
      <c r="AC1175" s="17"/>
      <c r="AD1175" s="17">
        <v>0.40974151836324801</v>
      </c>
      <c r="AE1175" s="17">
        <v>0.39795298841445298</v>
      </c>
      <c r="AF1175" s="17"/>
      <c r="AG1175" s="17">
        <v>0.39070086742417998</v>
      </c>
      <c r="AH1175" s="17">
        <v>0.49070942272988599</v>
      </c>
      <c r="AI1175" s="17">
        <v>0.34873200850071501</v>
      </c>
      <c r="AJ1175" s="17"/>
      <c r="AK1175" s="17">
        <v>0.42515821905348999</v>
      </c>
      <c r="AL1175" s="17">
        <v>0.44140999975901202</v>
      </c>
      <c r="AM1175" s="17">
        <v>0.27570358802616901</v>
      </c>
      <c r="AN1175" s="17"/>
      <c r="AO1175" s="17">
        <v>0.46579884248922698</v>
      </c>
      <c r="AP1175" s="17">
        <v>0.43237961764386101</v>
      </c>
      <c r="AQ1175" s="17">
        <v>0.389864841084817</v>
      </c>
      <c r="AR1175" s="17"/>
      <c r="AS1175" s="17">
        <v>0.18566881833193599</v>
      </c>
      <c r="AT1175" s="17">
        <v>0.43528348032898501</v>
      </c>
      <c r="AU1175" s="17">
        <v>0.37549821191937099</v>
      </c>
      <c r="AV1175" s="17">
        <v>0.41977053766324102</v>
      </c>
      <c r="AW1175" s="17">
        <v>0.43016031364420998</v>
      </c>
      <c r="AX1175" s="17">
        <v>0.395866676695522</v>
      </c>
      <c r="AY1175" s="17">
        <v>0.50145325679553598</v>
      </c>
      <c r="AZ1175" s="17">
        <v>0.30274513151515597</v>
      </c>
      <c r="BA1175" s="17">
        <v>0.54422313881463902</v>
      </c>
      <c r="BB1175" s="17">
        <v>0.50082060345019996</v>
      </c>
      <c r="BC1175" s="17">
        <v>0.49630341740526301</v>
      </c>
      <c r="BD1175" s="17">
        <v>0.444983396758873</v>
      </c>
      <c r="BE1175" s="17">
        <v>0.37519421920678803</v>
      </c>
      <c r="BF1175" s="17">
        <v>0.30384149969211799</v>
      </c>
      <c r="BG1175" s="17">
        <v>0.474444188776183</v>
      </c>
    </row>
    <row r="1176" spans="2:59" x14ac:dyDescent="0.35">
      <c r="B1176" t="s">
        <v>458</v>
      </c>
      <c r="C1176" s="17">
        <v>0.21263211669204601</v>
      </c>
      <c r="D1176" s="17">
        <v>0.240623708713541</v>
      </c>
      <c r="E1176" s="17">
        <v>0.187431649253643</v>
      </c>
      <c r="F1176" s="17"/>
      <c r="G1176" s="17">
        <v>0.21475326344548501</v>
      </c>
      <c r="H1176" s="17">
        <v>0.20476363479757501</v>
      </c>
      <c r="I1176" s="17">
        <v>0.22742884820126499</v>
      </c>
      <c r="J1176" s="17">
        <v>0.24007132294001901</v>
      </c>
      <c r="K1176" s="17">
        <v>0.17390979889681701</v>
      </c>
      <c r="L1176" s="17">
        <v>0.21262877626905899</v>
      </c>
      <c r="M1176" s="17"/>
      <c r="N1176" s="17">
        <v>0.18185440468420799</v>
      </c>
      <c r="O1176" s="17">
        <v>0.17735688066059299</v>
      </c>
      <c r="P1176" s="17">
        <v>0.217394513355682</v>
      </c>
      <c r="Q1176" s="17">
        <v>0.27071560326408201</v>
      </c>
      <c r="R1176" s="17">
        <v>0.22072922582811</v>
      </c>
      <c r="S1176" s="17"/>
      <c r="T1176" s="17">
        <v>0.212559866585945</v>
      </c>
      <c r="U1176" s="17">
        <v>0.212650311706541</v>
      </c>
      <c r="V1176" s="17"/>
      <c r="W1176" s="17">
        <v>0.22144718428541499</v>
      </c>
      <c r="X1176" s="17">
        <v>0.21567125956243</v>
      </c>
      <c r="Y1176" s="17"/>
      <c r="Z1176" s="17">
        <v>0.24074625290278301</v>
      </c>
      <c r="AA1176" s="17">
        <v>0.199795796504109</v>
      </c>
      <c r="AB1176" s="17">
        <v>0.18424093978015099</v>
      </c>
      <c r="AC1176" s="17"/>
      <c r="AD1176" s="17">
        <v>0.21200323659533099</v>
      </c>
      <c r="AE1176" s="17">
        <v>0.21381266700521401</v>
      </c>
      <c r="AF1176" s="17"/>
      <c r="AG1176" s="17">
        <v>0.15195549541363601</v>
      </c>
      <c r="AH1176" s="17">
        <v>0.19287869460631099</v>
      </c>
      <c r="AI1176" s="17">
        <v>0.259676159174202</v>
      </c>
      <c r="AJ1176" s="17"/>
      <c r="AK1176" s="17">
        <v>0.20088081400826999</v>
      </c>
      <c r="AL1176" s="17">
        <v>0.231251796982718</v>
      </c>
      <c r="AM1176" s="17">
        <v>0.20450189945920599</v>
      </c>
      <c r="AN1176" s="17"/>
      <c r="AO1176" s="17">
        <v>0.139381726023005</v>
      </c>
      <c r="AP1176" s="17">
        <v>0.20618602385794299</v>
      </c>
      <c r="AQ1176" s="17">
        <v>0.233417551293438</v>
      </c>
      <c r="AR1176" s="17"/>
      <c r="AS1176" s="17">
        <v>0.28595020355661699</v>
      </c>
      <c r="AT1176" s="17">
        <v>0.121940915314703</v>
      </c>
      <c r="AU1176" s="17">
        <v>0.16667492371248599</v>
      </c>
      <c r="AV1176" s="17">
        <v>0.20309940571333701</v>
      </c>
      <c r="AW1176" s="17">
        <v>0.2633554884614</v>
      </c>
      <c r="AX1176" s="17">
        <v>0.24963103305009399</v>
      </c>
      <c r="AY1176" s="17">
        <v>0.20795359926755599</v>
      </c>
      <c r="AZ1176" s="17">
        <v>0.30650290362308602</v>
      </c>
      <c r="BA1176" s="17">
        <v>0.24151236435833501</v>
      </c>
      <c r="BB1176" s="17">
        <v>0.175023235649964</v>
      </c>
      <c r="BC1176" s="17">
        <v>9.4534694426323701E-2</v>
      </c>
      <c r="BD1176" s="17">
        <v>0.179277134001013</v>
      </c>
      <c r="BE1176" s="17">
        <v>0.22867882609306101</v>
      </c>
      <c r="BF1176" s="17">
        <v>0.27354096632018499</v>
      </c>
      <c r="BG1176" s="17">
        <v>7.2782679850171506E-2</v>
      </c>
    </row>
    <row r="1177" spans="2:59" x14ac:dyDescent="0.35">
      <c r="B1177" t="s">
        <v>459</v>
      </c>
      <c r="C1177" s="17">
        <v>8.0061432791457596E-2</v>
      </c>
      <c r="D1177" s="17">
        <v>7.4123999643872202E-2</v>
      </c>
      <c r="E1177" s="17">
        <v>8.3862555022794605E-2</v>
      </c>
      <c r="F1177" s="17"/>
      <c r="G1177" s="17">
        <v>0.12719470775428199</v>
      </c>
      <c r="H1177" s="17">
        <v>0.138342116384535</v>
      </c>
      <c r="I1177" s="17">
        <v>0.107723835395057</v>
      </c>
      <c r="J1177" s="17">
        <v>6.3016899434616594E-2</v>
      </c>
      <c r="K1177" s="17">
        <v>6.6862458154007195E-2</v>
      </c>
      <c r="L1177" s="17">
        <v>4.4647113874911097E-2</v>
      </c>
      <c r="M1177" s="17"/>
      <c r="N1177" s="17">
        <v>6.5957025454385601E-2</v>
      </c>
      <c r="O1177" s="17">
        <v>7.1230429090588104E-2</v>
      </c>
      <c r="P1177" s="17">
        <v>0.11008461941476801</v>
      </c>
      <c r="Q1177" s="17">
        <v>6.7250440840165904E-2</v>
      </c>
      <c r="R1177" s="17">
        <v>0.103184574876188</v>
      </c>
      <c r="S1177" s="17"/>
      <c r="T1177" s="17">
        <v>6.6319451443029503E-2</v>
      </c>
      <c r="U1177" s="17">
        <v>8.3522127360866102E-2</v>
      </c>
      <c r="V1177" s="17"/>
      <c r="W1177" s="17">
        <v>8.05987436785532E-2</v>
      </c>
      <c r="X1177" s="17">
        <v>7.8264639624351595E-2</v>
      </c>
      <c r="Y1177" s="17"/>
      <c r="Z1177" s="17">
        <v>8.9847616152045506E-2</v>
      </c>
      <c r="AA1177" s="17">
        <v>5.3329254492254202E-2</v>
      </c>
      <c r="AB1177" s="17">
        <v>8.5789122045106997E-2</v>
      </c>
      <c r="AC1177" s="17"/>
      <c r="AD1177" s="17">
        <v>8.8237494243672596E-2</v>
      </c>
      <c r="AE1177" s="17">
        <v>6.47131144739857E-2</v>
      </c>
      <c r="AF1177" s="17"/>
      <c r="AG1177" s="17">
        <v>7.03021936561323E-2</v>
      </c>
      <c r="AH1177" s="17">
        <v>5.4730337741004199E-2</v>
      </c>
      <c r="AI1177" s="17">
        <v>0.105467675030158</v>
      </c>
      <c r="AJ1177" s="17"/>
      <c r="AK1177" s="17">
        <v>6.88233249406172E-2</v>
      </c>
      <c r="AL1177" s="17">
        <v>7.1890832690306702E-2</v>
      </c>
      <c r="AM1177" s="17">
        <v>0.139597669511942</v>
      </c>
      <c r="AN1177" s="17"/>
      <c r="AO1177" s="17">
        <v>8.1945650243998303E-2</v>
      </c>
      <c r="AP1177" s="17">
        <v>7.1550860941738903E-2</v>
      </c>
      <c r="AQ1177" s="17">
        <v>9.6992068183260199E-2</v>
      </c>
      <c r="AR1177" s="17"/>
      <c r="AS1177" s="17">
        <v>0.10314026102426301</v>
      </c>
      <c r="AT1177" s="17">
        <v>0.118115291544831</v>
      </c>
      <c r="AU1177" s="17">
        <v>0.10412632086767</v>
      </c>
      <c r="AV1177" s="17">
        <v>7.3921813011116597E-2</v>
      </c>
      <c r="AW1177" s="17">
        <v>9.69564749425426E-2</v>
      </c>
      <c r="AX1177" s="17">
        <v>5.2048076883889002E-2</v>
      </c>
      <c r="AY1177" s="17">
        <v>4.51985807495974E-2</v>
      </c>
      <c r="AZ1177" s="17">
        <v>5.92792851255571E-2</v>
      </c>
      <c r="BA1177" s="17">
        <v>8.9313545184917006E-2</v>
      </c>
      <c r="BB1177" s="17">
        <v>0.108154421781396</v>
      </c>
      <c r="BC1177" s="17">
        <v>0.10828162082741399</v>
      </c>
      <c r="BD1177" s="17">
        <v>1.43637195290242E-2</v>
      </c>
      <c r="BE1177" s="17">
        <v>0</v>
      </c>
      <c r="BF1177" s="17">
        <v>7.3370668110223206E-2</v>
      </c>
      <c r="BG1177" s="17">
        <v>6.4782533416597399E-2</v>
      </c>
    </row>
    <row r="1178" spans="2:59" x14ac:dyDescent="0.35">
      <c r="B1178" t="s">
        <v>460</v>
      </c>
      <c r="C1178" s="17">
        <v>3.4845328793077397E-2</v>
      </c>
      <c r="D1178" s="17">
        <v>3.25799437271245E-2</v>
      </c>
      <c r="E1178" s="17">
        <v>3.70992800618744E-2</v>
      </c>
      <c r="F1178" s="17"/>
      <c r="G1178" s="17">
        <v>5.9870981315976297E-2</v>
      </c>
      <c r="H1178" s="17">
        <v>4.03863165922543E-2</v>
      </c>
      <c r="I1178" s="17">
        <v>2.59736732075849E-2</v>
      </c>
      <c r="J1178" s="17">
        <v>4.8473889946036602E-2</v>
      </c>
      <c r="K1178" s="17">
        <v>3.4773814864839901E-2</v>
      </c>
      <c r="L1178" s="17">
        <v>2.0358180058217299E-2</v>
      </c>
      <c r="M1178" s="17"/>
      <c r="N1178" s="17">
        <v>3.5186079174840401E-2</v>
      </c>
      <c r="O1178" s="17">
        <v>4.1756648847130901E-2</v>
      </c>
      <c r="P1178" s="17">
        <v>4.2535915653651099E-3</v>
      </c>
      <c r="Q1178" s="17">
        <v>4.6903440687291402E-2</v>
      </c>
      <c r="R1178" s="17">
        <v>5.1923606466712201E-2</v>
      </c>
      <c r="S1178" s="17"/>
      <c r="T1178" s="17">
        <v>3.0835312712329199E-2</v>
      </c>
      <c r="U1178" s="17">
        <v>3.5855186143485901E-2</v>
      </c>
      <c r="V1178" s="17"/>
      <c r="W1178" s="17">
        <v>3.4376638276534997E-2</v>
      </c>
      <c r="X1178" s="17">
        <v>3.6513149229612699E-2</v>
      </c>
      <c r="Y1178" s="17"/>
      <c r="Z1178" s="17">
        <v>2.0537526928002401E-2</v>
      </c>
      <c r="AA1178" s="17">
        <v>5.2296759922864103E-2</v>
      </c>
      <c r="AB1178" s="17">
        <v>3.3744056644872199E-2</v>
      </c>
      <c r="AC1178" s="17"/>
      <c r="AD1178" s="17">
        <v>3.2289722194887398E-2</v>
      </c>
      <c r="AE1178" s="17">
        <v>3.96427809395049E-2</v>
      </c>
      <c r="AF1178" s="17"/>
      <c r="AG1178" s="17">
        <v>4.21288508965737E-2</v>
      </c>
      <c r="AH1178" s="17">
        <v>2.1892648863894699E-2</v>
      </c>
      <c r="AI1178" s="17">
        <v>4.67289996920063E-2</v>
      </c>
      <c r="AJ1178" s="17"/>
      <c r="AK1178" s="17">
        <v>2.45385014524339E-2</v>
      </c>
      <c r="AL1178" s="17">
        <v>3.1416002517832803E-2</v>
      </c>
      <c r="AM1178" s="17">
        <v>7.3229778965730796E-2</v>
      </c>
      <c r="AN1178" s="17"/>
      <c r="AO1178" s="17">
        <v>2.6898995269306499E-2</v>
      </c>
      <c r="AP1178" s="17">
        <v>2.4266661328676602E-2</v>
      </c>
      <c r="AQ1178" s="17">
        <v>5.06823751826136E-2</v>
      </c>
      <c r="AR1178" s="17"/>
      <c r="AS1178" s="17">
        <v>3.4897848652404299E-2</v>
      </c>
      <c r="AT1178" s="17">
        <v>6.0593125089343003E-2</v>
      </c>
      <c r="AU1178" s="17">
        <v>3.05722863931422E-2</v>
      </c>
      <c r="AV1178" s="17">
        <v>4.2143486068116798E-2</v>
      </c>
      <c r="AW1178" s="17">
        <v>4.2521369538363697E-2</v>
      </c>
      <c r="AX1178" s="17">
        <v>1.4220471739340899E-2</v>
      </c>
      <c r="AY1178" s="17">
        <v>1.48625737175527E-2</v>
      </c>
      <c r="AZ1178" s="17">
        <v>4.9884674863359298E-2</v>
      </c>
      <c r="BA1178" s="17">
        <v>2.9877404599583501E-2</v>
      </c>
      <c r="BB1178" s="17">
        <v>4.9283895666450001E-2</v>
      </c>
      <c r="BC1178" s="17">
        <v>0</v>
      </c>
      <c r="BD1178" s="17">
        <v>4.0680140948533602E-2</v>
      </c>
      <c r="BE1178" s="17">
        <v>0</v>
      </c>
      <c r="BF1178" s="17">
        <v>0</v>
      </c>
      <c r="BG1178" s="17">
        <v>4.4209337215465598E-2</v>
      </c>
    </row>
    <row r="1179" spans="2:59" x14ac:dyDescent="0.35">
      <c r="B1179" t="s">
        <v>133</v>
      </c>
      <c r="C1179" s="17">
        <v>0.10356051466890499</v>
      </c>
      <c r="D1179" s="17">
        <v>7.0955086680190196E-2</v>
      </c>
      <c r="E1179" s="17">
        <v>0.13436182061545099</v>
      </c>
      <c r="F1179" s="17"/>
      <c r="G1179" s="17">
        <v>0.102407421796371</v>
      </c>
      <c r="H1179" s="17">
        <v>0.13879297190416001</v>
      </c>
      <c r="I1179" s="17">
        <v>0.13776539752143799</v>
      </c>
      <c r="J1179" s="17">
        <v>0.120184199335681</v>
      </c>
      <c r="K1179" s="17">
        <v>0.130210302401608</v>
      </c>
      <c r="L1179" s="17">
        <v>4.1711763111325101E-2</v>
      </c>
      <c r="M1179" s="17"/>
      <c r="N1179" s="17">
        <v>9.7323089192312501E-2</v>
      </c>
      <c r="O1179" s="17">
        <v>0.12759828336211701</v>
      </c>
      <c r="P1179" s="17">
        <v>0.101237555420555</v>
      </c>
      <c r="Q1179" s="17">
        <v>8.5987270072052299E-2</v>
      </c>
      <c r="R1179" s="17">
        <v>0.117157434327261</v>
      </c>
      <c r="S1179" s="17"/>
      <c r="T1179" s="17">
        <v>4.6098867047238999E-2</v>
      </c>
      <c r="U1179" s="17">
        <v>0.118031296343799</v>
      </c>
      <c r="V1179" s="17"/>
      <c r="W1179" s="17">
        <v>6.1049721457982403E-2</v>
      </c>
      <c r="X1179" s="17">
        <v>0.12330405386598101</v>
      </c>
      <c r="Y1179" s="17"/>
      <c r="Z1179" s="17">
        <v>6.4774684880227806E-2</v>
      </c>
      <c r="AA1179" s="17">
        <v>8.7891439187246095E-2</v>
      </c>
      <c r="AB1179" s="17">
        <v>9.1124041781014201E-2</v>
      </c>
      <c r="AC1179" s="17"/>
      <c r="AD1179" s="17">
        <v>7.4360348525168901E-2</v>
      </c>
      <c r="AE1179" s="17">
        <v>0.15837583712171199</v>
      </c>
      <c r="AF1179" s="17"/>
      <c r="AG1179" s="17">
        <v>4.67951609266243E-2</v>
      </c>
      <c r="AH1179" s="17">
        <v>8.2892781361589798E-2</v>
      </c>
      <c r="AI1179" s="17">
        <v>9.6047253707203004E-2</v>
      </c>
      <c r="AJ1179" s="17"/>
      <c r="AK1179" s="17">
        <v>5.6172137035513603E-2</v>
      </c>
      <c r="AL1179" s="17">
        <v>8.6405778694313901E-2</v>
      </c>
      <c r="AM1179" s="17">
        <v>0.14842533946119699</v>
      </c>
      <c r="AN1179" s="17"/>
      <c r="AO1179" s="17">
        <v>1.5446248698913201E-2</v>
      </c>
      <c r="AP1179" s="17">
        <v>7.6368735006506705E-2</v>
      </c>
      <c r="AQ1179" s="17">
        <v>0.111705719630282</v>
      </c>
      <c r="AR1179" s="17"/>
      <c r="AS1179" s="17">
        <v>0.20037920041324001</v>
      </c>
      <c r="AT1179" s="17">
        <v>0.158751815920189</v>
      </c>
      <c r="AU1179" s="17">
        <v>0.14414661984193899</v>
      </c>
      <c r="AV1179" s="17">
        <v>0.113675852400769</v>
      </c>
      <c r="AW1179" s="17">
        <v>7.3989706353336904E-2</v>
      </c>
      <c r="AX1179" s="17">
        <v>0.106059325832602</v>
      </c>
      <c r="AY1179" s="17">
        <v>4.4604800050076499E-2</v>
      </c>
      <c r="AZ1179" s="17">
        <v>3.7046488205224999E-2</v>
      </c>
      <c r="BA1179" s="17">
        <v>5.11106017510609E-2</v>
      </c>
      <c r="BB1179" s="17">
        <v>0</v>
      </c>
      <c r="BC1179" s="17">
        <v>8.8696815692170305E-2</v>
      </c>
      <c r="BD1179" s="17">
        <v>9.2642806031197997E-2</v>
      </c>
      <c r="BE1179" s="17">
        <v>3.6871986872233101E-2</v>
      </c>
      <c r="BF1179" s="17">
        <v>0.14275402310250501</v>
      </c>
      <c r="BG1179" s="17">
        <v>0.123836034707951</v>
      </c>
    </row>
    <row r="1180" spans="2:59" x14ac:dyDescent="0.35">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row>
    <row r="1181" spans="2:59" x14ac:dyDescent="0.35">
      <c r="B1181" s="6" t="s">
        <v>467</v>
      </c>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row>
    <row r="1182" spans="2:59" x14ac:dyDescent="0.35">
      <c r="B1182" s="24" t="s">
        <v>86</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row>
    <row r="1183" spans="2:59" x14ac:dyDescent="0.35">
      <c r="B1183" t="s">
        <v>456</v>
      </c>
      <c r="C1183" s="17">
        <v>7.4207536398428198E-2</v>
      </c>
      <c r="D1183" s="17">
        <v>9.0498468496161E-2</v>
      </c>
      <c r="E1183" s="17">
        <v>5.7276981827697103E-2</v>
      </c>
      <c r="F1183" s="17"/>
      <c r="G1183" s="17">
        <v>8.2047734717174095E-2</v>
      </c>
      <c r="H1183" s="17">
        <v>7.7030135658916005E-2</v>
      </c>
      <c r="I1183" s="17">
        <v>6.2224542497733203E-2</v>
      </c>
      <c r="J1183" s="17">
        <v>6.3998964490433102E-2</v>
      </c>
      <c r="K1183" s="17">
        <v>6.02477110303185E-2</v>
      </c>
      <c r="L1183" s="17">
        <v>9.2680587494214997E-2</v>
      </c>
      <c r="M1183" s="17"/>
      <c r="N1183" s="17">
        <v>4.6731653515707502E-2</v>
      </c>
      <c r="O1183" s="17">
        <v>8.2268470815369796E-2</v>
      </c>
      <c r="P1183" s="17">
        <v>0.12899752760182701</v>
      </c>
      <c r="Q1183" s="17">
        <v>5.7380385906884199E-2</v>
      </c>
      <c r="R1183" s="17">
        <v>6.32378166278528E-2</v>
      </c>
      <c r="S1183" s="17"/>
      <c r="T1183" s="17">
        <v>0.11599888017332401</v>
      </c>
      <c r="U1183" s="17">
        <v>6.3683065961229399E-2</v>
      </c>
      <c r="V1183" s="17"/>
      <c r="W1183" s="17">
        <v>8.1228591304754905E-2</v>
      </c>
      <c r="X1183" s="17">
        <v>6.9067506447005794E-2</v>
      </c>
      <c r="Y1183" s="17"/>
      <c r="Z1183" s="17">
        <v>8.3319756876627502E-2</v>
      </c>
      <c r="AA1183" s="17">
        <v>5.4355349945092599E-2</v>
      </c>
      <c r="AB1183" s="17">
        <v>7.5001044248179105E-2</v>
      </c>
      <c r="AC1183" s="17"/>
      <c r="AD1183" s="17">
        <v>8.23496128020937E-2</v>
      </c>
      <c r="AE1183" s="17">
        <v>5.8923015710930303E-2</v>
      </c>
      <c r="AF1183" s="17"/>
      <c r="AG1183" s="17">
        <v>0.118551774018699</v>
      </c>
      <c r="AH1183" s="17">
        <v>5.9385560270560703E-2</v>
      </c>
      <c r="AI1183" s="17">
        <v>8.0617969948963294E-2</v>
      </c>
      <c r="AJ1183" s="17"/>
      <c r="AK1183" s="17">
        <v>0.102302417091546</v>
      </c>
      <c r="AL1183" s="17">
        <v>6.6437094673491695E-2</v>
      </c>
      <c r="AM1183" s="17">
        <v>5.9482140004408601E-2</v>
      </c>
      <c r="AN1183" s="17"/>
      <c r="AO1183" s="17">
        <v>0.214590517913645</v>
      </c>
      <c r="AP1183" s="17">
        <v>6.1279089816883299E-2</v>
      </c>
      <c r="AQ1183" s="17">
        <v>6.9671227495742796E-2</v>
      </c>
      <c r="AR1183" s="17"/>
      <c r="AS1183" s="17">
        <v>8.4069898191114406E-2</v>
      </c>
      <c r="AT1183" s="17">
        <v>6.4311372847282E-2</v>
      </c>
      <c r="AU1183" s="17">
        <v>0.100602929799797</v>
      </c>
      <c r="AV1183" s="17">
        <v>6.6290339406971904E-2</v>
      </c>
      <c r="AW1183" s="17">
        <v>6.2221766903341802E-2</v>
      </c>
      <c r="AX1183" s="17">
        <v>5.74357574738441E-2</v>
      </c>
      <c r="AY1183" s="17">
        <v>5.2091430267645303E-2</v>
      </c>
      <c r="AZ1183" s="17">
        <v>7.5097226143638604E-2</v>
      </c>
      <c r="BA1183" s="17">
        <v>1.7386734464098798E-2</v>
      </c>
      <c r="BB1183" s="17">
        <v>4.2132683658095499E-2</v>
      </c>
      <c r="BC1183" s="17">
        <v>0.17995816520472499</v>
      </c>
      <c r="BD1183" s="17">
        <v>8.3114409047410104E-2</v>
      </c>
      <c r="BE1183" s="17">
        <v>0.22463986122027499</v>
      </c>
      <c r="BF1183" s="17">
        <v>4.4750468383038797E-2</v>
      </c>
      <c r="BG1183" s="17">
        <v>0.203706874761515</v>
      </c>
    </row>
    <row r="1184" spans="2:59" x14ac:dyDescent="0.35">
      <c r="B1184" t="s">
        <v>457</v>
      </c>
      <c r="C1184" s="17">
        <v>0.35904518145477399</v>
      </c>
      <c r="D1184" s="17">
        <v>0.38625414247651202</v>
      </c>
      <c r="E1184" s="17">
        <v>0.33517700060870198</v>
      </c>
      <c r="F1184" s="17"/>
      <c r="G1184" s="17">
        <v>0.29974845960051399</v>
      </c>
      <c r="H1184" s="17">
        <v>0.38441078482672703</v>
      </c>
      <c r="I1184" s="17">
        <v>0.29757072613975399</v>
      </c>
      <c r="J1184" s="17">
        <v>0.35690257549623799</v>
      </c>
      <c r="K1184" s="17">
        <v>0.361815319696494</v>
      </c>
      <c r="L1184" s="17">
        <v>0.398201553678663</v>
      </c>
      <c r="M1184" s="17"/>
      <c r="N1184" s="17">
        <v>0.35447228551993798</v>
      </c>
      <c r="O1184" s="17">
        <v>0.35231446015119799</v>
      </c>
      <c r="P1184" s="17">
        <v>0.37071113680182599</v>
      </c>
      <c r="Q1184" s="17">
        <v>0.37043042036594598</v>
      </c>
      <c r="R1184" s="17">
        <v>0.33706118791171302</v>
      </c>
      <c r="S1184" s="17"/>
      <c r="T1184" s="17">
        <v>0.37668978502655998</v>
      </c>
      <c r="U1184" s="17">
        <v>0.354601674931806</v>
      </c>
      <c r="V1184" s="17"/>
      <c r="W1184" s="17">
        <v>0.41592113925950303</v>
      </c>
      <c r="X1184" s="17">
        <v>0.33092448851961598</v>
      </c>
      <c r="Y1184" s="17"/>
      <c r="Z1184" s="17">
        <v>0.397743413187503</v>
      </c>
      <c r="AA1184" s="17">
        <v>0.35678418085097702</v>
      </c>
      <c r="AB1184" s="17">
        <v>0.36069076614187601</v>
      </c>
      <c r="AC1184" s="17"/>
      <c r="AD1184" s="17">
        <v>0.39519396880612701</v>
      </c>
      <c r="AE1184" s="17">
        <v>0.29118572390277198</v>
      </c>
      <c r="AF1184" s="17"/>
      <c r="AG1184" s="17">
        <v>0.45702318753138299</v>
      </c>
      <c r="AH1184" s="17">
        <v>0.41233728592642799</v>
      </c>
      <c r="AI1184" s="17">
        <v>0.30406945429483301</v>
      </c>
      <c r="AJ1184" s="17"/>
      <c r="AK1184" s="17">
        <v>0.46975283988022798</v>
      </c>
      <c r="AL1184" s="17">
        <v>0.34376297124648297</v>
      </c>
      <c r="AM1184" s="17">
        <v>0.23894084669989499</v>
      </c>
      <c r="AN1184" s="17"/>
      <c r="AO1184" s="17">
        <v>0.421658446394021</v>
      </c>
      <c r="AP1184" s="17">
        <v>0.40698795012120598</v>
      </c>
      <c r="AQ1184" s="17">
        <v>0.31165964733736601</v>
      </c>
      <c r="AR1184" s="17"/>
      <c r="AS1184" s="17">
        <v>0.19637232996395501</v>
      </c>
      <c r="AT1184" s="17">
        <v>0.39626694465185802</v>
      </c>
      <c r="AU1184" s="17">
        <v>0.354498021996215</v>
      </c>
      <c r="AV1184" s="17">
        <v>0.31690222944614399</v>
      </c>
      <c r="AW1184" s="17">
        <v>0.26433482509268702</v>
      </c>
      <c r="AX1184" s="17">
        <v>0.31239099651956598</v>
      </c>
      <c r="AY1184" s="17">
        <v>0.50110253364820401</v>
      </c>
      <c r="AZ1184" s="17">
        <v>0.393442514954852</v>
      </c>
      <c r="BA1184" s="17">
        <v>0.55758830778492097</v>
      </c>
      <c r="BB1184" s="17">
        <v>0.50994855154075103</v>
      </c>
      <c r="BC1184" s="17">
        <v>0.391602765094478</v>
      </c>
      <c r="BD1184" s="17">
        <v>0.375269717744947</v>
      </c>
      <c r="BE1184" s="17">
        <v>0.40976334485703297</v>
      </c>
      <c r="BF1184" s="17">
        <v>0.37389145004601398</v>
      </c>
      <c r="BG1184" s="17">
        <v>0.34696820928135602</v>
      </c>
    </row>
    <row r="1185" spans="2:59" x14ac:dyDescent="0.35">
      <c r="B1185" t="s">
        <v>458</v>
      </c>
      <c r="C1185" s="17">
        <v>0.28131529661597299</v>
      </c>
      <c r="D1185" s="17">
        <v>0.29333961946280701</v>
      </c>
      <c r="E1185" s="17">
        <v>0.27127262522527601</v>
      </c>
      <c r="F1185" s="17"/>
      <c r="G1185" s="17">
        <v>0.274981894849885</v>
      </c>
      <c r="H1185" s="17">
        <v>0.24655915901515199</v>
      </c>
      <c r="I1185" s="17">
        <v>0.33223684698596001</v>
      </c>
      <c r="J1185" s="17">
        <v>0.23728444921132599</v>
      </c>
      <c r="K1185" s="17">
        <v>0.301018915092719</v>
      </c>
      <c r="L1185" s="17">
        <v>0.28948054537936102</v>
      </c>
      <c r="M1185" s="17"/>
      <c r="N1185" s="17">
        <v>0.302656945509027</v>
      </c>
      <c r="O1185" s="17">
        <v>0.25372472342871499</v>
      </c>
      <c r="P1185" s="17">
        <v>0.24686209347166399</v>
      </c>
      <c r="Q1185" s="17">
        <v>0.29745257272074699</v>
      </c>
      <c r="R1185" s="17">
        <v>0.30697598876083299</v>
      </c>
      <c r="S1185" s="17"/>
      <c r="T1185" s="17">
        <v>0.28104436053569398</v>
      </c>
      <c r="U1185" s="17">
        <v>0.28138352746259498</v>
      </c>
      <c r="V1185" s="17"/>
      <c r="W1185" s="17">
        <v>0.275869168220293</v>
      </c>
      <c r="X1185" s="17">
        <v>0.28836308396055799</v>
      </c>
      <c r="Y1185" s="17"/>
      <c r="Z1185" s="17">
        <v>0.29363644630087499</v>
      </c>
      <c r="AA1185" s="17">
        <v>0.28752856381409497</v>
      </c>
      <c r="AB1185" s="17">
        <v>0.28784738710263402</v>
      </c>
      <c r="AC1185" s="17"/>
      <c r="AD1185" s="17">
        <v>0.27706913341867101</v>
      </c>
      <c r="AE1185" s="17">
        <v>0.28928630622261697</v>
      </c>
      <c r="AF1185" s="17"/>
      <c r="AG1185" s="17">
        <v>0.23475908625973699</v>
      </c>
      <c r="AH1185" s="17">
        <v>0.27344229202416898</v>
      </c>
      <c r="AI1185" s="17">
        <v>0.29848457539164902</v>
      </c>
      <c r="AJ1185" s="17"/>
      <c r="AK1185" s="17">
        <v>0.22828292605688399</v>
      </c>
      <c r="AL1185" s="17">
        <v>0.32176575996735701</v>
      </c>
      <c r="AM1185" s="17">
        <v>0.25059560712643397</v>
      </c>
      <c r="AN1185" s="17"/>
      <c r="AO1185" s="17">
        <v>0.26985761111776102</v>
      </c>
      <c r="AP1185" s="17">
        <v>0.283396211271079</v>
      </c>
      <c r="AQ1185" s="17">
        <v>0.28078930074943997</v>
      </c>
      <c r="AR1185" s="17"/>
      <c r="AS1185" s="17">
        <v>0.35503033345292001</v>
      </c>
      <c r="AT1185" s="17">
        <v>0.14106784864388699</v>
      </c>
      <c r="AU1185" s="17">
        <v>0.24181305106350401</v>
      </c>
      <c r="AV1185" s="17">
        <v>0.28896619745179097</v>
      </c>
      <c r="AW1185" s="17">
        <v>0.388863856891696</v>
      </c>
      <c r="AX1185" s="17">
        <v>0.31689604380133202</v>
      </c>
      <c r="AY1185" s="17">
        <v>0.295520215005248</v>
      </c>
      <c r="AZ1185" s="17">
        <v>0.24978002088921999</v>
      </c>
      <c r="BA1185" s="17">
        <v>0.213698363325179</v>
      </c>
      <c r="BB1185" s="17">
        <v>0.24199456873286301</v>
      </c>
      <c r="BC1185" s="17">
        <v>0.204312923873578</v>
      </c>
      <c r="BD1185" s="17">
        <v>0.27449797339596199</v>
      </c>
      <c r="BE1185" s="17">
        <v>0.32872480705045898</v>
      </c>
      <c r="BF1185" s="17">
        <v>0.21483802251376899</v>
      </c>
      <c r="BG1185" s="17">
        <v>0.27812876635896</v>
      </c>
    </row>
    <row r="1186" spans="2:59" x14ac:dyDescent="0.35">
      <c r="B1186" t="s">
        <v>459</v>
      </c>
      <c r="C1186" s="17">
        <v>0.124026429704579</v>
      </c>
      <c r="D1186" s="17">
        <v>0.117469271582096</v>
      </c>
      <c r="E1186" s="17">
        <v>0.12858600654626101</v>
      </c>
      <c r="F1186" s="17"/>
      <c r="G1186" s="17">
        <v>0.17436943650297301</v>
      </c>
      <c r="H1186" s="17">
        <v>0.111894689030601</v>
      </c>
      <c r="I1186" s="17">
        <v>0.15021000360799999</v>
      </c>
      <c r="J1186" s="17">
        <v>0.15709332968013701</v>
      </c>
      <c r="K1186" s="17">
        <v>4.7031954313218202E-2</v>
      </c>
      <c r="L1186" s="17">
        <v>0.125179719071942</v>
      </c>
      <c r="M1186" s="17"/>
      <c r="N1186" s="17">
        <v>0.14389585703628699</v>
      </c>
      <c r="O1186" s="17">
        <v>0.15271251918341699</v>
      </c>
      <c r="P1186" s="17">
        <v>0.12114208010505299</v>
      </c>
      <c r="Q1186" s="17">
        <v>8.5077408477835306E-2</v>
      </c>
      <c r="R1186" s="17">
        <v>0.110865897790416</v>
      </c>
      <c r="S1186" s="17"/>
      <c r="T1186" s="17">
        <v>0.107167081880239</v>
      </c>
      <c r="U1186" s="17">
        <v>0.128272182335158</v>
      </c>
      <c r="V1186" s="17"/>
      <c r="W1186" s="17">
        <v>0.104310727740993</v>
      </c>
      <c r="X1186" s="17">
        <v>0.13288388721002301</v>
      </c>
      <c r="Y1186" s="17"/>
      <c r="Z1186" s="17">
        <v>9.6040555818909606E-2</v>
      </c>
      <c r="AA1186" s="17">
        <v>0.13748846966105199</v>
      </c>
      <c r="AB1186" s="17">
        <v>0.13357079622884899</v>
      </c>
      <c r="AC1186" s="17"/>
      <c r="AD1186" s="17">
        <v>0.12642301199452499</v>
      </c>
      <c r="AE1186" s="17">
        <v>0.119527502186104</v>
      </c>
      <c r="AF1186" s="17"/>
      <c r="AG1186" s="17">
        <v>0.113935627433582</v>
      </c>
      <c r="AH1186" s="17">
        <v>0.11245124981908</v>
      </c>
      <c r="AI1186" s="17">
        <v>0.14382813898858099</v>
      </c>
      <c r="AJ1186" s="17"/>
      <c r="AK1186" s="17">
        <v>8.1867410263891799E-2</v>
      </c>
      <c r="AL1186" s="17">
        <v>0.13495222660598899</v>
      </c>
      <c r="AM1186" s="17">
        <v>0.186252629209469</v>
      </c>
      <c r="AN1186" s="17"/>
      <c r="AO1186" s="17">
        <v>2.1380361118039901E-2</v>
      </c>
      <c r="AP1186" s="17">
        <v>0.12419456018727</v>
      </c>
      <c r="AQ1186" s="17">
        <v>0.14734977116012399</v>
      </c>
      <c r="AR1186" s="17"/>
      <c r="AS1186" s="17">
        <v>0.119607008823019</v>
      </c>
      <c r="AT1186" s="17">
        <v>0.17327287945220099</v>
      </c>
      <c r="AU1186" s="17">
        <v>0.13858716678090999</v>
      </c>
      <c r="AV1186" s="17">
        <v>0.16077770851210299</v>
      </c>
      <c r="AW1186" s="17">
        <v>0.14213974432102799</v>
      </c>
      <c r="AX1186" s="17">
        <v>0.111067668753089</v>
      </c>
      <c r="AY1186" s="17">
        <v>6.05774775069527E-2</v>
      </c>
      <c r="AZ1186" s="17">
        <v>0.19743622384769399</v>
      </c>
      <c r="BA1186" s="17">
        <v>8.3409833468716596E-2</v>
      </c>
      <c r="BB1186" s="17">
        <v>0.104827294110207</v>
      </c>
      <c r="BC1186" s="17">
        <v>0.123338132105549</v>
      </c>
      <c r="BD1186" s="17">
        <v>0.115120294285042</v>
      </c>
      <c r="BE1186" s="17">
        <v>0</v>
      </c>
      <c r="BF1186" s="17">
        <v>0.109898583221526</v>
      </c>
      <c r="BG1186" s="17">
        <v>7.4752323539282406E-2</v>
      </c>
    </row>
    <row r="1187" spans="2:59" x14ac:dyDescent="0.35">
      <c r="B1187" t="s">
        <v>460</v>
      </c>
      <c r="C1187" s="17">
        <v>4.04623704100876E-2</v>
      </c>
      <c r="D1187" s="17">
        <v>4.1893085656813801E-2</v>
      </c>
      <c r="E1187" s="17">
        <v>3.9296240142898203E-2</v>
      </c>
      <c r="F1187" s="17"/>
      <c r="G1187" s="17">
        <v>4.0051191987915902E-2</v>
      </c>
      <c r="H1187" s="17">
        <v>5.1176832074072899E-2</v>
      </c>
      <c r="I1187" s="17">
        <v>2.3051504877159401E-2</v>
      </c>
      <c r="J1187" s="17">
        <v>5.3114100508838101E-2</v>
      </c>
      <c r="K1187" s="17">
        <v>6.5367744630519795E-2</v>
      </c>
      <c r="L1187" s="17">
        <v>2.10900067537548E-2</v>
      </c>
      <c r="M1187" s="17"/>
      <c r="N1187" s="17">
        <v>3.4441571330707597E-2</v>
      </c>
      <c r="O1187" s="17">
        <v>4.02309011248696E-2</v>
      </c>
      <c r="P1187" s="17">
        <v>2.2713753192809601E-2</v>
      </c>
      <c r="Q1187" s="17">
        <v>5.1547306654311197E-2</v>
      </c>
      <c r="R1187" s="17">
        <v>6.4763142618182903E-2</v>
      </c>
      <c r="S1187" s="17"/>
      <c r="T1187" s="17">
        <v>4.9756949665781397E-2</v>
      </c>
      <c r="U1187" s="17">
        <v>3.8121681746673297E-2</v>
      </c>
      <c r="V1187" s="17"/>
      <c r="W1187" s="17">
        <v>3.8325008510968303E-2</v>
      </c>
      <c r="X1187" s="17">
        <v>4.0000340327339803E-2</v>
      </c>
      <c r="Y1187" s="17"/>
      <c r="Z1187" s="17">
        <v>3.2312530511014702E-2</v>
      </c>
      <c r="AA1187" s="17">
        <v>4.7337592786009401E-2</v>
      </c>
      <c r="AB1187" s="17">
        <v>4.3516036391193502E-2</v>
      </c>
      <c r="AC1187" s="17"/>
      <c r="AD1187" s="17">
        <v>4.2130553695174898E-2</v>
      </c>
      <c r="AE1187" s="17">
        <v>3.7330812725370199E-2</v>
      </c>
      <c r="AF1187" s="17"/>
      <c r="AG1187" s="17">
        <v>3.8573344679998303E-2</v>
      </c>
      <c r="AH1187" s="17">
        <v>1.7846347191040401E-2</v>
      </c>
      <c r="AI1187" s="17">
        <v>6.2474098684629401E-2</v>
      </c>
      <c r="AJ1187" s="17"/>
      <c r="AK1187" s="17">
        <v>3.28659052169041E-2</v>
      </c>
      <c r="AL1187" s="17">
        <v>3.1456094614253201E-2</v>
      </c>
      <c r="AM1187" s="17">
        <v>9.3035806774280999E-2</v>
      </c>
      <c r="AN1187" s="17"/>
      <c r="AO1187" s="17">
        <v>4.45879564516194E-2</v>
      </c>
      <c r="AP1187" s="17">
        <v>2.3881551827510901E-2</v>
      </c>
      <c r="AQ1187" s="17">
        <v>6.1402868825329499E-2</v>
      </c>
      <c r="AR1187" s="17"/>
      <c r="AS1187" s="17">
        <v>5.9272478623634002E-2</v>
      </c>
      <c r="AT1187" s="17">
        <v>5.8304346045252503E-2</v>
      </c>
      <c r="AU1187" s="17">
        <v>4.8469404062061003E-2</v>
      </c>
      <c r="AV1187" s="17">
        <v>4.2593421257063703E-2</v>
      </c>
      <c r="AW1187" s="17">
        <v>4.5867420960634397E-2</v>
      </c>
      <c r="AX1187" s="17">
        <v>3.3595163012986401E-2</v>
      </c>
      <c r="AY1187" s="17">
        <v>1.10465408300379E-2</v>
      </c>
      <c r="AZ1187" s="17">
        <v>3.21766186588524E-2</v>
      </c>
      <c r="BA1187" s="17">
        <v>1.1533950652981999E-2</v>
      </c>
      <c r="BB1187" s="17">
        <v>5.4718253878570898E-2</v>
      </c>
      <c r="BC1187" s="17">
        <v>0</v>
      </c>
      <c r="BD1187" s="17">
        <v>6.93354438209101E-2</v>
      </c>
      <c r="BE1187" s="17">
        <v>0</v>
      </c>
      <c r="BF1187" s="17">
        <v>0.106226107991202</v>
      </c>
      <c r="BG1187" s="17">
        <v>4.4209337215465598E-2</v>
      </c>
    </row>
    <row r="1188" spans="2:59" x14ac:dyDescent="0.35">
      <c r="B1188" t="s">
        <v>133</v>
      </c>
      <c r="C1188" s="17">
        <v>0.120943185416159</v>
      </c>
      <c r="D1188" s="17">
        <v>7.0545412325610096E-2</v>
      </c>
      <c r="E1188" s="17">
        <v>0.16839114564916499</v>
      </c>
      <c r="F1188" s="17"/>
      <c r="G1188" s="17">
        <v>0.12880128234153801</v>
      </c>
      <c r="H1188" s="17">
        <v>0.12892839939452999</v>
      </c>
      <c r="I1188" s="17">
        <v>0.134706375891393</v>
      </c>
      <c r="J1188" s="17">
        <v>0.13160658061302799</v>
      </c>
      <c r="K1188" s="17">
        <v>0.16451835523673</v>
      </c>
      <c r="L1188" s="17">
        <v>7.3367587622064398E-2</v>
      </c>
      <c r="M1188" s="17"/>
      <c r="N1188" s="17">
        <v>0.117801687088333</v>
      </c>
      <c r="O1188" s="17">
        <v>0.11874892529643</v>
      </c>
      <c r="P1188" s="17">
        <v>0.109573408826822</v>
      </c>
      <c r="Q1188" s="17">
        <v>0.13811190587427699</v>
      </c>
      <c r="R1188" s="17">
        <v>0.117095966291003</v>
      </c>
      <c r="S1188" s="17"/>
      <c r="T1188" s="17">
        <v>6.9342942718400705E-2</v>
      </c>
      <c r="U1188" s="17">
        <v>0.133937867562538</v>
      </c>
      <c r="V1188" s="17"/>
      <c r="W1188" s="17">
        <v>8.4345364963488295E-2</v>
      </c>
      <c r="X1188" s="17">
        <v>0.138760693535457</v>
      </c>
      <c r="Y1188" s="17"/>
      <c r="Z1188" s="17">
        <v>9.6947297305070401E-2</v>
      </c>
      <c r="AA1188" s="17">
        <v>0.116505842942773</v>
      </c>
      <c r="AB1188" s="17">
        <v>9.9373969887268696E-2</v>
      </c>
      <c r="AC1188" s="17"/>
      <c r="AD1188" s="17">
        <v>7.6833719283409097E-2</v>
      </c>
      <c r="AE1188" s="17">
        <v>0.20374663925220701</v>
      </c>
      <c r="AF1188" s="17"/>
      <c r="AG1188" s="17">
        <v>3.7156980076600399E-2</v>
      </c>
      <c r="AH1188" s="17">
        <v>0.124537264768722</v>
      </c>
      <c r="AI1188" s="17">
        <v>0.11052576269134499</v>
      </c>
      <c r="AJ1188" s="17"/>
      <c r="AK1188" s="17">
        <v>8.4928501490546399E-2</v>
      </c>
      <c r="AL1188" s="17">
        <v>0.101625852892427</v>
      </c>
      <c r="AM1188" s="17">
        <v>0.17169297018551199</v>
      </c>
      <c r="AN1188" s="17"/>
      <c r="AO1188" s="17">
        <v>2.79251070049128E-2</v>
      </c>
      <c r="AP1188" s="17">
        <v>0.100260636776051</v>
      </c>
      <c r="AQ1188" s="17">
        <v>0.129127184431998</v>
      </c>
      <c r="AR1188" s="17"/>
      <c r="AS1188" s="17">
        <v>0.18564795094535799</v>
      </c>
      <c r="AT1188" s="17">
        <v>0.16677660835951999</v>
      </c>
      <c r="AU1188" s="17">
        <v>0.11602942629751301</v>
      </c>
      <c r="AV1188" s="17">
        <v>0.124470103925926</v>
      </c>
      <c r="AW1188" s="17">
        <v>9.6572385830612506E-2</v>
      </c>
      <c r="AX1188" s="17">
        <v>0.16861437043918201</v>
      </c>
      <c r="AY1188" s="17">
        <v>7.96618027419118E-2</v>
      </c>
      <c r="AZ1188" s="17">
        <v>5.2067395505742901E-2</v>
      </c>
      <c r="BA1188" s="17">
        <v>0.116382810304103</v>
      </c>
      <c r="BB1188" s="17">
        <v>4.6378648079512301E-2</v>
      </c>
      <c r="BC1188" s="17">
        <v>0.10078801372167</v>
      </c>
      <c r="BD1188" s="17">
        <v>8.2662161705729306E-2</v>
      </c>
      <c r="BE1188" s="17">
        <v>3.6871986872233101E-2</v>
      </c>
      <c r="BF1188" s="17">
        <v>0.15039536784445001</v>
      </c>
      <c r="BG1188" s="17">
        <v>5.2234488843420399E-2</v>
      </c>
    </row>
    <row r="1189" spans="2:59" x14ac:dyDescent="0.35">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row>
    <row r="1190" spans="2:59" x14ac:dyDescent="0.35">
      <c r="B1190" s="6" t="s">
        <v>468</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row>
    <row r="1191" spans="2:59" x14ac:dyDescent="0.35">
      <c r="B1191" s="24" t="s">
        <v>86</v>
      </c>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row>
    <row r="1192" spans="2:59" x14ac:dyDescent="0.35">
      <c r="B1192" t="s">
        <v>456</v>
      </c>
      <c r="C1192" s="17">
        <v>7.4458976154628306E-2</v>
      </c>
      <c r="D1192" s="17">
        <v>7.86294613954443E-2</v>
      </c>
      <c r="E1192" s="17">
        <v>7.0880584883103906E-2</v>
      </c>
      <c r="F1192" s="17"/>
      <c r="G1192" s="17">
        <v>8.1419960321993695E-2</v>
      </c>
      <c r="H1192" s="17">
        <v>0.106172490524532</v>
      </c>
      <c r="I1192" s="17">
        <v>3.9065038517934601E-2</v>
      </c>
      <c r="J1192" s="17">
        <v>7.0056511378093905E-2</v>
      </c>
      <c r="K1192" s="17">
        <v>5.0061191305788101E-2</v>
      </c>
      <c r="L1192" s="17">
        <v>9.5245576403064899E-2</v>
      </c>
      <c r="M1192" s="17"/>
      <c r="N1192" s="17">
        <v>7.0042026501403495E-2</v>
      </c>
      <c r="O1192" s="17">
        <v>5.6957094259571503E-2</v>
      </c>
      <c r="P1192" s="17">
        <v>0.111152222419643</v>
      </c>
      <c r="Q1192" s="17">
        <v>6.6996507333808603E-2</v>
      </c>
      <c r="R1192" s="17">
        <v>6.5683327369168307E-2</v>
      </c>
      <c r="S1192" s="17"/>
      <c r="T1192" s="17">
        <v>0.103355234914477</v>
      </c>
      <c r="U1192" s="17">
        <v>6.7181923215106396E-2</v>
      </c>
      <c r="V1192" s="17"/>
      <c r="W1192" s="17">
        <v>7.6535453695351793E-2</v>
      </c>
      <c r="X1192" s="17">
        <v>6.4984656930481499E-2</v>
      </c>
      <c r="Y1192" s="17"/>
      <c r="Z1192" s="17">
        <v>8.8965322947203496E-2</v>
      </c>
      <c r="AA1192" s="17">
        <v>4.0957093979572902E-2</v>
      </c>
      <c r="AB1192" s="17">
        <v>7.5228219292763604E-2</v>
      </c>
      <c r="AC1192" s="17"/>
      <c r="AD1192" s="17">
        <v>8.1788771279129494E-2</v>
      </c>
      <c r="AE1192" s="17">
        <v>6.06992913197964E-2</v>
      </c>
      <c r="AF1192" s="17"/>
      <c r="AG1192" s="17">
        <v>0.1001241734045</v>
      </c>
      <c r="AH1192" s="17">
        <v>6.95929111977278E-2</v>
      </c>
      <c r="AI1192" s="17">
        <v>7.5343623765141504E-2</v>
      </c>
      <c r="AJ1192" s="17"/>
      <c r="AK1192" s="17">
        <v>0.104905206830767</v>
      </c>
      <c r="AL1192" s="17">
        <v>6.9516722047094401E-2</v>
      </c>
      <c r="AM1192" s="17">
        <v>5.0542029303167903E-2</v>
      </c>
      <c r="AN1192" s="17"/>
      <c r="AO1192" s="17">
        <v>0.16512168046459799</v>
      </c>
      <c r="AP1192" s="17">
        <v>7.7308616031490196E-2</v>
      </c>
      <c r="AQ1192" s="17">
        <v>5.6176355880327697E-2</v>
      </c>
      <c r="AR1192" s="17"/>
      <c r="AS1192" s="17">
        <v>7.9466822865376596E-2</v>
      </c>
      <c r="AT1192" s="17">
        <v>8.6125280185392894E-2</v>
      </c>
      <c r="AU1192" s="17">
        <v>7.5684261180821305E-2</v>
      </c>
      <c r="AV1192" s="17">
        <v>0.119065392238413</v>
      </c>
      <c r="AW1192" s="17">
        <v>5.5225048182074098E-2</v>
      </c>
      <c r="AX1192" s="17">
        <v>6.9776928171837296E-2</v>
      </c>
      <c r="AY1192" s="17">
        <v>7.5933703677978207E-2</v>
      </c>
      <c r="AZ1192" s="17">
        <v>1.07605692627344E-2</v>
      </c>
      <c r="BA1192" s="17">
        <v>2.2526914514879301E-2</v>
      </c>
      <c r="BB1192" s="17">
        <v>5.9467867266311701E-3</v>
      </c>
      <c r="BC1192" s="17">
        <v>0.121278055962624</v>
      </c>
      <c r="BD1192" s="17">
        <v>9.2407036284014102E-2</v>
      </c>
      <c r="BE1192" s="17">
        <v>0.38795479729286902</v>
      </c>
      <c r="BF1192" s="17">
        <v>0</v>
      </c>
      <c r="BG1192" s="17">
        <v>0.185703281945934</v>
      </c>
    </row>
    <row r="1193" spans="2:59" x14ac:dyDescent="0.35">
      <c r="B1193" t="s">
        <v>457</v>
      </c>
      <c r="C1193" s="17">
        <v>0.20031411484053199</v>
      </c>
      <c r="D1193" s="17">
        <v>0.22464778252796699</v>
      </c>
      <c r="E1193" s="17">
        <v>0.176410628545042</v>
      </c>
      <c r="F1193" s="17"/>
      <c r="G1193" s="17">
        <v>0.201474853880487</v>
      </c>
      <c r="H1193" s="17">
        <v>0.233360849639285</v>
      </c>
      <c r="I1193" s="17">
        <v>0.18724979857537499</v>
      </c>
      <c r="J1193" s="17">
        <v>0.21258417700979601</v>
      </c>
      <c r="K1193" s="17">
        <v>0.20856994322318001</v>
      </c>
      <c r="L1193" s="17">
        <v>0.17859274763848201</v>
      </c>
      <c r="M1193" s="17"/>
      <c r="N1193" s="17">
        <v>0.218995481251341</v>
      </c>
      <c r="O1193" s="17">
        <v>0.20643879899498199</v>
      </c>
      <c r="P1193" s="17">
        <v>0.22226184501506699</v>
      </c>
      <c r="Q1193" s="17">
        <v>0.168106508446139</v>
      </c>
      <c r="R1193" s="17">
        <v>0.17109096038376601</v>
      </c>
      <c r="S1193" s="17"/>
      <c r="T1193" s="17">
        <v>0.192896101104616</v>
      </c>
      <c r="U1193" s="17">
        <v>0.20218222098918601</v>
      </c>
      <c r="V1193" s="17"/>
      <c r="W1193" s="17">
        <v>0.25682943669781799</v>
      </c>
      <c r="X1193" s="17">
        <v>0.165171291776224</v>
      </c>
      <c r="Y1193" s="17"/>
      <c r="Z1193" s="17">
        <v>0.22874186651820899</v>
      </c>
      <c r="AA1193" s="17">
        <v>0.16965747405255799</v>
      </c>
      <c r="AB1193" s="17">
        <v>0.21052247709893199</v>
      </c>
      <c r="AC1193" s="17"/>
      <c r="AD1193" s="17">
        <v>0.21056988567558099</v>
      </c>
      <c r="AE1193" s="17">
        <v>0.18106171118782599</v>
      </c>
      <c r="AF1193" s="17"/>
      <c r="AG1193" s="17">
        <v>0.25929525481274801</v>
      </c>
      <c r="AH1193" s="17">
        <v>0.239471354625726</v>
      </c>
      <c r="AI1193" s="17">
        <v>0.16370454948489199</v>
      </c>
      <c r="AJ1193" s="17"/>
      <c r="AK1193" s="17">
        <v>0.245816404233444</v>
      </c>
      <c r="AL1193" s="17">
        <v>0.18417108119193101</v>
      </c>
      <c r="AM1193" s="17">
        <v>0.187007020629509</v>
      </c>
      <c r="AN1193" s="17"/>
      <c r="AO1193" s="17">
        <v>0.237238745044934</v>
      </c>
      <c r="AP1193" s="17">
        <v>0.213092663628139</v>
      </c>
      <c r="AQ1193" s="17">
        <v>0.19233619474352201</v>
      </c>
      <c r="AR1193" s="17"/>
      <c r="AS1193" s="17">
        <v>0.12166960897326901</v>
      </c>
      <c r="AT1193" s="17">
        <v>0.21368171159692501</v>
      </c>
      <c r="AU1193" s="17">
        <v>0.18673506766077499</v>
      </c>
      <c r="AV1193" s="17">
        <v>0.16012318786730401</v>
      </c>
      <c r="AW1193" s="17">
        <v>0.189983996403155</v>
      </c>
      <c r="AX1193" s="17">
        <v>0.19114149619618001</v>
      </c>
      <c r="AY1193" s="17">
        <v>0.35192095449084498</v>
      </c>
      <c r="AZ1193" s="17">
        <v>0.120931882859243</v>
      </c>
      <c r="BA1193" s="17">
        <v>0.31712142654992698</v>
      </c>
      <c r="BB1193" s="17">
        <v>0.29997628498259998</v>
      </c>
      <c r="BC1193" s="17">
        <v>0.19262337515799099</v>
      </c>
      <c r="BD1193" s="17">
        <v>0.23966240340366601</v>
      </c>
      <c r="BE1193" s="17">
        <v>0</v>
      </c>
      <c r="BF1193" s="17">
        <v>0.14589723391995399</v>
      </c>
      <c r="BG1193" s="17">
        <v>0.28949850580104702</v>
      </c>
    </row>
    <row r="1194" spans="2:59" x14ac:dyDescent="0.35">
      <c r="B1194" t="s">
        <v>458</v>
      </c>
      <c r="C1194" s="17">
        <v>0.41480749071103701</v>
      </c>
      <c r="D1194" s="17">
        <v>0.43964042637683998</v>
      </c>
      <c r="E1194" s="17">
        <v>0.39338250671122199</v>
      </c>
      <c r="F1194" s="17"/>
      <c r="G1194" s="17">
        <v>0.35027580695305199</v>
      </c>
      <c r="H1194" s="17">
        <v>0.344064290222104</v>
      </c>
      <c r="I1194" s="17">
        <v>0.40725298907742902</v>
      </c>
      <c r="J1194" s="17">
        <v>0.35485525179886201</v>
      </c>
      <c r="K1194" s="17">
        <v>0.41653896644681199</v>
      </c>
      <c r="L1194" s="17">
        <v>0.51011241887028802</v>
      </c>
      <c r="M1194" s="17"/>
      <c r="N1194" s="17">
        <v>0.417936024275258</v>
      </c>
      <c r="O1194" s="17">
        <v>0.412922878034029</v>
      </c>
      <c r="P1194" s="17">
        <v>0.34840757949533502</v>
      </c>
      <c r="Q1194" s="17">
        <v>0.48926254718692302</v>
      </c>
      <c r="R1194" s="17">
        <v>0.37410460680221003</v>
      </c>
      <c r="S1194" s="17"/>
      <c r="T1194" s="17">
        <v>0.45920657298652501</v>
      </c>
      <c r="U1194" s="17">
        <v>0.40362630373212499</v>
      </c>
      <c r="V1194" s="17"/>
      <c r="W1194" s="17">
        <v>0.41476166570298501</v>
      </c>
      <c r="X1194" s="17">
        <v>0.43111717060010701</v>
      </c>
      <c r="Y1194" s="17"/>
      <c r="Z1194" s="17">
        <v>0.41520057366336899</v>
      </c>
      <c r="AA1194" s="17">
        <v>0.48930480344461902</v>
      </c>
      <c r="AB1194" s="17">
        <v>0.40971541830783798</v>
      </c>
      <c r="AC1194" s="17"/>
      <c r="AD1194" s="17">
        <v>0.43320259552607998</v>
      </c>
      <c r="AE1194" s="17">
        <v>0.38027571452092102</v>
      </c>
      <c r="AF1194" s="17"/>
      <c r="AG1194" s="17">
        <v>0.44363667673346202</v>
      </c>
      <c r="AH1194" s="17">
        <v>0.409835149627786</v>
      </c>
      <c r="AI1194" s="17">
        <v>0.42736677468835099</v>
      </c>
      <c r="AJ1194" s="17"/>
      <c r="AK1194" s="17">
        <v>0.42063364931783498</v>
      </c>
      <c r="AL1194" s="17">
        <v>0.44361967636951</v>
      </c>
      <c r="AM1194" s="17">
        <v>0.34484917470792797</v>
      </c>
      <c r="AN1194" s="17"/>
      <c r="AO1194" s="17">
        <v>0.35004987471485199</v>
      </c>
      <c r="AP1194" s="17">
        <v>0.45172935982300999</v>
      </c>
      <c r="AQ1194" s="17">
        <v>0.39409067780006402</v>
      </c>
      <c r="AR1194" s="17"/>
      <c r="AS1194" s="17">
        <v>0.32506574922188503</v>
      </c>
      <c r="AT1194" s="17">
        <v>0.294621842472442</v>
      </c>
      <c r="AU1194" s="17">
        <v>0.38445190573537602</v>
      </c>
      <c r="AV1194" s="17">
        <v>0.37814587756145901</v>
      </c>
      <c r="AW1194" s="17">
        <v>0.40499781000755403</v>
      </c>
      <c r="AX1194" s="17">
        <v>0.44873334693664702</v>
      </c>
      <c r="AY1194" s="17">
        <v>0.38521249375340499</v>
      </c>
      <c r="AZ1194" s="17">
        <v>0.58661859100467195</v>
      </c>
      <c r="BA1194" s="17">
        <v>0.42998119494342901</v>
      </c>
      <c r="BB1194" s="17">
        <v>0.46929320179942802</v>
      </c>
      <c r="BC1194" s="17">
        <v>0.43351299112249703</v>
      </c>
      <c r="BD1194" s="17">
        <v>0.50326349374267898</v>
      </c>
      <c r="BE1194" s="17">
        <v>0.49629930192024202</v>
      </c>
      <c r="BF1194" s="17">
        <v>0.35517587753989899</v>
      </c>
      <c r="BG1194" s="17">
        <v>0.33326485253504101</v>
      </c>
    </row>
    <row r="1195" spans="2:59" x14ac:dyDescent="0.35">
      <c r="B1195" t="s">
        <v>459</v>
      </c>
      <c r="C1195" s="17">
        <v>0.147831617380902</v>
      </c>
      <c r="D1195" s="17">
        <v>0.135274738022478</v>
      </c>
      <c r="E1195" s="17">
        <v>0.158078504485785</v>
      </c>
      <c r="F1195" s="17"/>
      <c r="G1195" s="17">
        <v>0.201697762345522</v>
      </c>
      <c r="H1195" s="17">
        <v>0.11652704227480799</v>
      </c>
      <c r="I1195" s="17">
        <v>0.18717718184833901</v>
      </c>
      <c r="J1195" s="17">
        <v>0.194544684892999</v>
      </c>
      <c r="K1195" s="17">
        <v>0.123368045096759</v>
      </c>
      <c r="L1195" s="17">
        <v>0.107701044366722</v>
      </c>
      <c r="M1195" s="17"/>
      <c r="N1195" s="17">
        <v>0.16137367690760099</v>
      </c>
      <c r="O1195" s="17">
        <v>0.140004629924107</v>
      </c>
      <c r="P1195" s="17">
        <v>0.12910367227144601</v>
      </c>
      <c r="Q1195" s="17">
        <v>0.14502435543162101</v>
      </c>
      <c r="R1195" s="17">
        <v>0.16857421727749899</v>
      </c>
      <c r="S1195" s="17"/>
      <c r="T1195" s="17">
        <v>0.112191490900713</v>
      </c>
      <c r="U1195" s="17">
        <v>0.15680700375610901</v>
      </c>
      <c r="V1195" s="17"/>
      <c r="W1195" s="17">
        <v>0.14017587040809301</v>
      </c>
      <c r="X1195" s="17">
        <v>0.15384092235377</v>
      </c>
      <c r="Y1195" s="17"/>
      <c r="Z1195" s="17">
        <v>0.13190094566586699</v>
      </c>
      <c r="AA1195" s="17">
        <v>0.13776327393611401</v>
      </c>
      <c r="AB1195" s="17">
        <v>0.185552549123777</v>
      </c>
      <c r="AC1195" s="17"/>
      <c r="AD1195" s="17">
        <v>0.14749885959397699</v>
      </c>
      <c r="AE1195" s="17">
        <v>0.14845627907971701</v>
      </c>
      <c r="AF1195" s="17"/>
      <c r="AG1195" s="17">
        <v>0.121616980050807</v>
      </c>
      <c r="AH1195" s="17">
        <v>0.15207091596022401</v>
      </c>
      <c r="AI1195" s="17">
        <v>0.16300881575378601</v>
      </c>
      <c r="AJ1195" s="17"/>
      <c r="AK1195" s="17">
        <v>0.10785633711388</v>
      </c>
      <c r="AL1195" s="17">
        <v>0.16567958951206699</v>
      </c>
      <c r="AM1195" s="17">
        <v>0.180491356981934</v>
      </c>
      <c r="AN1195" s="17"/>
      <c r="AO1195" s="17">
        <v>9.2561962334427594E-2</v>
      </c>
      <c r="AP1195" s="17">
        <v>0.14155732033507901</v>
      </c>
      <c r="AQ1195" s="17">
        <v>0.17246672702229601</v>
      </c>
      <c r="AR1195" s="17"/>
      <c r="AS1195" s="17">
        <v>0.17304216110257301</v>
      </c>
      <c r="AT1195" s="17">
        <v>0.12749661511257199</v>
      </c>
      <c r="AU1195" s="17">
        <v>0.16572494600509599</v>
      </c>
      <c r="AV1195" s="17">
        <v>0.186674495035132</v>
      </c>
      <c r="AW1195" s="17">
        <v>0.18839733678765</v>
      </c>
      <c r="AX1195" s="17">
        <v>0.123584392088686</v>
      </c>
      <c r="AY1195" s="17">
        <v>0.116172958951047</v>
      </c>
      <c r="AZ1195" s="17">
        <v>0.20390716478608101</v>
      </c>
      <c r="BA1195" s="17">
        <v>0.16185852489202901</v>
      </c>
      <c r="BB1195" s="17">
        <v>0.15825307868733701</v>
      </c>
      <c r="BC1195" s="17">
        <v>0.21212288974233801</v>
      </c>
      <c r="BD1195" s="17">
        <v>5.9358195639528599E-2</v>
      </c>
      <c r="BE1195" s="17">
        <v>0</v>
      </c>
      <c r="BF1195" s="17">
        <v>7.6309354552450401E-2</v>
      </c>
      <c r="BG1195" s="17">
        <v>0</v>
      </c>
    </row>
    <row r="1196" spans="2:59" x14ac:dyDescent="0.35">
      <c r="B1196" t="s">
        <v>460</v>
      </c>
      <c r="C1196" s="17">
        <v>5.0209227229210798E-2</v>
      </c>
      <c r="D1196" s="17">
        <v>5.3797819684754999E-2</v>
      </c>
      <c r="E1196" s="17">
        <v>4.7073011648331303E-2</v>
      </c>
      <c r="F1196" s="17"/>
      <c r="G1196" s="17">
        <v>4.5803416349824197E-2</v>
      </c>
      <c r="H1196" s="17">
        <v>5.5169248594397299E-2</v>
      </c>
      <c r="I1196" s="17">
        <v>6.1311433328496298E-2</v>
      </c>
      <c r="J1196" s="17">
        <v>6.9319041501496606E-2</v>
      </c>
      <c r="K1196" s="17">
        <v>4.9826181428156403E-2</v>
      </c>
      <c r="L1196" s="17">
        <v>3.0417916922924899E-2</v>
      </c>
      <c r="M1196" s="17"/>
      <c r="N1196" s="17">
        <v>4.4665765046414098E-2</v>
      </c>
      <c r="O1196" s="17">
        <v>6.2541423220765904E-2</v>
      </c>
      <c r="P1196" s="17">
        <v>5.7616762106598697E-2</v>
      </c>
      <c r="Q1196" s="17">
        <v>3.5959063436836802E-2</v>
      </c>
      <c r="R1196" s="17">
        <v>5.8360108568766597E-2</v>
      </c>
      <c r="S1196" s="17"/>
      <c r="T1196" s="17">
        <v>5.9424810320405898E-2</v>
      </c>
      <c r="U1196" s="17">
        <v>4.7888432465413501E-2</v>
      </c>
      <c r="V1196" s="17"/>
      <c r="W1196" s="17">
        <v>3.6511645884816299E-2</v>
      </c>
      <c r="X1196" s="17">
        <v>5.5413723404687101E-2</v>
      </c>
      <c r="Y1196" s="17"/>
      <c r="Z1196" s="17">
        <v>4.5382143747423602E-2</v>
      </c>
      <c r="AA1196" s="17">
        <v>5.65723207742529E-2</v>
      </c>
      <c r="AB1196" s="17">
        <v>4.8587709047158201E-2</v>
      </c>
      <c r="AC1196" s="17"/>
      <c r="AD1196" s="17">
        <v>5.5131646671672703E-2</v>
      </c>
      <c r="AE1196" s="17">
        <v>4.0968731553319197E-2</v>
      </c>
      <c r="AF1196" s="17"/>
      <c r="AG1196" s="17">
        <v>5.26735210846246E-2</v>
      </c>
      <c r="AH1196" s="17">
        <v>2.34419504666671E-2</v>
      </c>
      <c r="AI1196" s="17">
        <v>6.7598605784897806E-2</v>
      </c>
      <c r="AJ1196" s="17"/>
      <c r="AK1196" s="17">
        <v>4.8500252039894699E-2</v>
      </c>
      <c r="AL1196" s="17">
        <v>3.93298624704349E-2</v>
      </c>
      <c r="AM1196" s="17">
        <v>8.8633054036742404E-2</v>
      </c>
      <c r="AN1196" s="17"/>
      <c r="AO1196" s="17">
        <v>8.2888368671099402E-2</v>
      </c>
      <c r="AP1196" s="17">
        <v>2.6878313656883802E-2</v>
      </c>
      <c r="AQ1196" s="17">
        <v>6.9036799733275006E-2</v>
      </c>
      <c r="AR1196" s="17"/>
      <c r="AS1196" s="17">
        <v>0.112845071372629</v>
      </c>
      <c r="AT1196" s="17">
        <v>9.2096537172581802E-2</v>
      </c>
      <c r="AU1196" s="17">
        <v>5.5860980264985802E-2</v>
      </c>
      <c r="AV1196" s="17">
        <v>5.0789691121599E-2</v>
      </c>
      <c r="AW1196" s="17">
        <v>9.09746195525305E-2</v>
      </c>
      <c r="AX1196" s="17">
        <v>2.5820384810790398E-2</v>
      </c>
      <c r="AY1196" s="17">
        <v>1.4509771941230499E-2</v>
      </c>
      <c r="AZ1196" s="17">
        <v>1.6543620268558702E-2</v>
      </c>
      <c r="BA1196" s="17">
        <v>4.2535152687388098E-2</v>
      </c>
      <c r="BB1196" s="17">
        <v>6.6524552558760303E-3</v>
      </c>
      <c r="BC1196" s="17">
        <v>0</v>
      </c>
      <c r="BD1196" s="17">
        <v>4.5875243145535601E-2</v>
      </c>
      <c r="BE1196" s="17">
        <v>0</v>
      </c>
      <c r="BF1196" s="17">
        <v>0.17959677610142599</v>
      </c>
      <c r="BG1196" s="17">
        <v>9.7609921378035494E-2</v>
      </c>
    </row>
    <row r="1197" spans="2:59" x14ac:dyDescent="0.35">
      <c r="B1197" t="s">
        <v>133</v>
      </c>
      <c r="C1197" s="17">
        <v>0.112378573683689</v>
      </c>
      <c r="D1197" s="17">
        <v>6.8009771992516399E-2</v>
      </c>
      <c r="E1197" s="17">
        <v>0.15417476372651501</v>
      </c>
      <c r="F1197" s="17"/>
      <c r="G1197" s="17">
        <v>0.119328200149121</v>
      </c>
      <c r="H1197" s="17">
        <v>0.14470607874487301</v>
      </c>
      <c r="I1197" s="17">
        <v>0.11794355865242601</v>
      </c>
      <c r="J1197" s="17">
        <v>9.8640333418753001E-2</v>
      </c>
      <c r="K1197" s="17">
        <v>0.15163567249930399</v>
      </c>
      <c r="L1197" s="17">
        <v>7.7930295798518207E-2</v>
      </c>
      <c r="M1197" s="17"/>
      <c r="N1197" s="17">
        <v>8.6987026017982402E-2</v>
      </c>
      <c r="O1197" s="17">
        <v>0.121135175566544</v>
      </c>
      <c r="P1197" s="17">
        <v>0.13145791869191001</v>
      </c>
      <c r="Q1197" s="17">
        <v>9.4651018164670697E-2</v>
      </c>
      <c r="R1197" s="17">
        <v>0.16218677959858999</v>
      </c>
      <c r="S1197" s="17"/>
      <c r="T1197" s="17">
        <v>7.2925789773262306E-2</v>
      </c>
      <c r="U1197" s="17">
        <v>0.12231411584206101</v>
      </c>
      <c r="V1197" s="17"/>
      <c r="W1197" s="17">
        <v>7.5185927610935593E-2</v>
      </c>
      <c r="X1197" s="17">
        <v>0.12947223493473001</v>
      </c>
      <c r="Y1197" s="17"/>
      <c r="Z1197" s="17">
        <v>8.9809147457928104E-2</v>
      </c>
      <c r="AA1197" s="17">
        <v>0.105745033812883</v>
      </c>
      <c r="AB1197" s="17">
        <v>7.0393627129531802E-2</v>
      </c>
      <c r="AC1197" s="17"/>
      <c r="AD1197" s="17">
        <v>7.1808241253560598E-2</v>
      </c>
      <c r="AE1197" s="17">
        <v>0.18853827233842099</v>
      </c>
      <c r="AF1197" s="17"/>
      <c r="AG1197" s="17">
        <v>2.2653393913858198E-2</v>
      </c>
      <c r="AH1197" s="17">
        <v>0.105587718121869</v>
      </c>
      <c r="AI1197" s="17">
        <v>0.102977630522931</v>
      </c>
      <c r="AJ1197" s="17"/>
      <c r="AK1197" s="17">
        <v>7.2288150464179607E-2</v>
      </c>
      <c r="AL1197" s="17">
        <v>9.7683068408962404E-2</v>
      </c>
      <c r="AM1197" s="17">
        <v>0.14847736434071801</v>
      </c>
      <c r="AN1197" s="17"/>
      <c r="AO1197" s="17">
        <v>7.2139368770088697E-2</v>
      </c>
      <c r="AP1197" s="17">
        <v>8.9433726525397897E-2</v>
      </c>
      <c r="AQ1197" s="17">
        <v>0.11589324482051599</v>
      </c>
      <c r="AR1197" s="17"/>
      <c r="AS1197" s="17">
        <v>0.187910586464267</v>
      </c>
      <c r="AT1197" s="17">
        <v>0.18597801346008699</v>
      </c>
      <c r="AU1197" s="17">
        <v>0.13154283915294601</v>
      </c>
      <c r="AV1197" s="17">
        <v>0.105201356176093</v>
      </c>
      <c r="AW1197" s="17">
        <v>7.0421189067035997E-2</v>
      </c>
      <c r="AX1197" s="17">
        <v>0.14094345179585899</v>
      </c>
      <c r="AY1197" s="17">
        <v>5.6250117185493699E-2</v>
      </c>
      <c r="AZ1197" s="17">
        <v>6.1238171818710697E-2</v>
      </c>
      <c r="BA1197" s="17">
        <v>2.5976786412347401E-2</v>
      </c>
      <c r="BB1197" s="17">
        <v>5.9878192548127797E-2</v>
      </c>
      <c r="BC1197" s="17">
        <v>4.04626880145506E-2</v>
      </c>
      <c r="BD1197" s="17">
        <v>5.9433627784577399E-2</v>
      </c>
      <c r="BE1197" s="17">
        <v>0.115745900786889</v>
      </c>
      <c r="BF1197" s="17">
        <v>0.243020757886271</v>
      </c>
      <c r="BG1197" s="17">
        <v>9.3923438339942295E-2</v>
      </c>
    </row>
    <row r="1198" spans="2:59" x14ac:dyDescent="0.35">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row>
    <row r="1199" spans="2:59" x14ac:dyDescent="0.35">
      <c r="B1199" s="6" t="s">
        <v>469</v>
      </c>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row>
    <row r="1200" spans="2:59" x14ac:dyDescent="0.35">
      <c r="B1200" s="24" t="s">
        <v>86</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row>
    <row r="1201" spans="2:59" x14ac:dyDescent="0.35">
      <c r="B1201" t="s">
        <v>456</v>
      </c>
      <c r="C1201" s="17">
        <v>0.112101428230169</v>
      </c>
      <c r="D1201" s="17">
        <v>0.11502427844011499</v>
      </c>
      <c r="E1201" s="17">
        <v>0.10984039369709001</v>
      </c>
      <c r="F1201" s="17"/>
      <c r="G1201" s="17">
        <v>8.1031320652336994E-2</v>
      </c>
      <c r="H1201" s="17">
        <v>0.115578342067263</v>
      </c>
      <c r="I1201" s="17">
        <v>9.4032814673865595E-2</v>
      </c>
      <c r="J1201" s="17">
        <v>0.12180626968427299</v>
      </c>
      <c r="K1201" s="17">
        <v>7.87517944531443E-2</v>
      </c>
      <c r="L1201" s="17">
        <v>0.143460376576792</v>
      </c>
      <c r="M1201" s="17"/>
      <c r="N1201" s="17">
        <v>8.3188685205553503E-2</v>
      </c>
      <c r="O1201" s="17">
        <v>8.1132517029644705E-2</v>
      </c>
      <c r="P1201" s="17">
        <v>0.186922573536842</v>
      </c>
      <c r="Q1201" s="17">
        <v>0.103516939280763</v>
      </c>
      <c r="R1201" s="17">
        <v>0.120973797706003</v>
      </c>
      <c r="S1201" s="17"/>
      <c r="T1201" s="17">
        <v>0.137693162125859</v>
      </c>
      <c r="U1201" s="17">
        <v>0.105656566148858</v>
      </c>
      <c r="V1201" s="17"/>
      <c r="W1201" s="17">
        <v>0.13675645085962501</v>
      </c>
      <c r="X1201" s="17">
        <v>9.1452497234729702E-2</v>
      </c>
      <c r="Y1201" s="17"/>
      <c r="Z1201" s="17">
        <v>0.125417942797696</v>
      </c>
      <c r="AA1201" s="17">
        <v>0.113495213187241</v>
      </c>
      <c r="AB1201" s="17">
        <v>0.10590468938052799</v>
      </c>
      <c r="AC1201" s="17"/>
      <c r="AD1201" s="17">
        <v>0.121293767748514</v>
      </c>
      <c r="AE1201" s="17">
        <v>9.4845325908235606E-2</v>
      </c>
      <c r="AF1201" s="17"/>
      <c r="AG1201" s="17">
        <v>0.10431239658415201</v>
      </c>
      <c r="AH1201" s="17">
        <v>0.126532176272077</v>
      </c>
      <c r="AI1201" s="17">
        <v>0.108785593982028</v>
      </c>
      <c r="AJ1201" s="17"/>
      <c r="AK1201" s="17">
        <v>0.18515012555639701</v>
      </c>
      <c r="AL1201" s="17">
        <v>7.3358545521582205E-2</v>
      </c>
      <c r="AM1201" s="17">
        <v>0.131224670647307</v>
      </c>
      <c r="AN1201" s="17"/>
      <c r="AO1201" s="17">
        <v>0.20414060690069499</v>
      </c>
      <c r="AP1201" s="17">
        <v>0.107265774329702</v>
      </c>
      <c r="AQ1201" s="17">
        <v>0.101524284307368</v>
      </c>
      <c r="AR1201" s="17"/>
      <c r="AS1201" s="17">
        <v>9.5583773527131793E-2</v>
      </c>
      <c r="AT1201" s="17">
        <v>0.14273225865394601</v>
      </c>
      <c r="AU1201" s="17">
        <v>8.1105311888852699E-2</v>
      </c>
      <c r="AV1201" s="17">
        <v>0.10534309444535001</v>
      </c>
      <c r="AW1201" s="17">
        <v>7.0553037103896502E-2</v>
      </c>
      <c r="AX1201" s="17">
        <v>0.124270323811577</v>
      </c>
      <c r="AY1201" s="17">
        <v>0.15961376585929701</v>
      </c>
      <c r="AZ1201" s="17">
        <v>8.7695170187964105E-2</v>
      </c>
      <c r="BA1201" s="17">
        <v>6.5096882531080105E-2</v>
      </c>
      <c r="BB1201" s="17">
        <v>0.118729393212705</v>
      </c>
      <c r="BC1201" s="17">
        <v>0.22035065432731701</v>
      </c>
      <c r="BD1201" s="17">
        <v>7.2266456776940394E-2</v>
      </c>
      <c r="BE1201" s="17">
        <v>0.27648057903149598</v>
      </c>
      <c r="BF1201" s="17">
        <v>0</v>
      </c>
      <c r="BG1201" s="17">
        <v>0.233195141570152</v>
      </c>
    </row>
    <row r="1202" spans="2:59" x14ac:dyDescent="0.35">
      <c r="B1202" t="s">
        <v>457</v>
      </c>
      <c r="C1202" s="17">
        <v>0.25802397115944398</v>
      </c>
      <c r="D1202" s="17">
        <v>0.27706177104084001</v>
      </c>
      <c r="E1202" s="17">
        <v>0.23929177991914199</v>
      </c>
      <c r="F1202" s="17"/>
      <c r="G1202" s="17">
        <v>0.311067106980357</v>
      </c>
      <c r="H1202" s="17">
        <v>0.313091534842101</v>
      </c>
      <c r="I1202" s="17">
        <v>0.25584436741952898</v>
      </c>
      <c r="J1202" s="17">
        <v>0.21597430403318199</v>
      </c>
      <c r="K1202" s="17">
        <v>0.24783676506182101</v>
      </c>
      <c r="L1202" s="17">
        <v>0.25369558979802298</v>
      </c>
      <c r="M1202" s="17"/>
      <c r="N1202" s="17">
        <v>0.25542900714519001</v>
      </c>
      <c r="O1202" s="17">
        <v>0.28298583518244502</v>
      </c>
      <c r="P1202" s="17">
        <v>0.31332078653954398</v>
      </c>
      <c r="Q1202" s="17">
        <v>0.19811528657431601</v>
      </c>
      <c r="R1202" s="17">
        <v>0.245278651669911</v>
      </c>
      <c r="S1202" s="17"/>
      <c r="T1202" s="17">
        <v>0.25674617906525199</v>
      </c>
      <c r="U1202" s="17">
        <v>0.25834576232252898</v>
      </c>
      <c r="V1202" s="17"/>
      <c r="W1202" s="17">
        <v>0.30070522998653199</v>
      </c>
      <c r="X1202" s="17">
        <v>0.224419511624392</v>
      </c>
      <c r="Y1202" s="17"/>
      <c r="Z1202" s="17">
        <v>0.25409012805708597</v>
      </c>
      <c r="AA1202" s="17">
        <v>0.25527756178406302</v>
      </c>
      <c r="AB1202" s="17">
        <v>0.30180545495025402</v>
      </c>
      <c r="AC1202" s="17"/>
      <c r="AD1202" s="17">
        <v>0.27636401222684098</v>
      </c>
      <c r="AE1202" s="17">
        <v>0.22359556208949399</v>
      </c>
      <c r="AF1202" s="17"/>
      <c r="AG1202" s="17">
        <v>0.34432837151738499</v>
      </c>
      <c r="AH1202" s="17">
        <v>0.29986485478431402</v>
      </c>
      <c r="AI1202" s="17">
        <v>0.20359502760711501</v>
      </c>
      <c r="AJ1202" s="17"/>
      <c r="AK1202" s="17">
        <v>0.282478933248416</v>
      </c>
      <c r="AL1202" s="17">
        <v>0.26725874250603598</v>
      </c>
      <c r="AM1202" s="17">
        <v>0.183871310332202</v>
      </c>
      <c r="AN1202" s="17"/>
      <c r="AO1202" s="17">
        <v>0.29111876564286499</v>
      </c>
      <c r="AP1202" s="17">
        <v>0.25183723037167499</v>
      </c>
      <c r="AQ1202" s="17">
        <v>0.274474217200046</v>
      </c>
      <c r="AR1202" s="17"/>
      <c r="AS1202" s="17">
        <v>0.24887424111228301</v>
      </c>
      <c r="AT1202" s="17">
        <v>0.28263326231323899</v>
      </c>
      <c r="AU1202" s="17">
        <v>0.26873050829434098</v>
      </c>
      <c r="AV1202" s="17">
        <v>0.25005155686770197</v>
      </c>
      <c r="AW1202" s="17">
        <v>0.28849631476184201</v>
      </c>
      <c r="AX1202" s="17">
        <v>0.18496085290620001</v>
      </c>
      <c r="AY1202" s="17">
        <v>0.23708010905664401</v>
      </c>
      <c r="AZ1202" s="17">
        <v>0.28946422736491201</v>
      </c>
      <c r="BA1202" s="17">
        <v>0.36939550909070201</v>
      </c>
      <c r="BB1202" s="17">
        <v>0.25807340365317999</v>
      </c>
      <c r="BC1202" s="17">
        <v>0.247282434534878</v>
      </c>
      <c r="BD1202" s="17">
        <v>0.31041846301755599</v>
      </c>
      <c r="BE1202" s="17">
        <v>0.10212378959817001</v>
      </c>
      <c r="BF1202" s="17">
        <v>0.17658828659775699</v>
      </c>
      <c r="BG1202" s="17">
        <v>0.34058145458443501</v>
      </c>
    </row>
    <row r="1203" spans="2:59" x14ac:dyDescent="0.35">
      <c r="B1203" t="s">
        <v>458</v>
      </c>
      <c r="C1203" s="17">
        <v>0.39564709543284599</v>
      </c>
      <c r="D1203" s="17">
        <v>0.40148584952701399</v>
      </c>
      <c r="E1203" s="17">
        <v>0.391837823467241</v>
      </c>
      <c r="F1203" s="17"/>
      <c r="G1203" s="17">
        <v>0.32157943349735402</v>
      </c>
      <c r="H1203" s="17">
        <v>0.29229041375647002</v>
      </c>
      <c r="I1203" s="17">
        <v>0.38195538529012701</v>
      </c>
      <c r="J1203" s="17">
        <v>0.37133035264315201</v>
      </c>
      <c r="K1203" s="17">
        <v>0.43992444853002399</v>
      </c>
      <c r="L1203" s="17">
        <v>0.46110051792159801</v>
      </c>
      <c r="M1203" s="17"/>
      <c r="N1203" s="17">
        <v>0.47242418304853701</v>
      </c>
      <c r="O1203" s="17">
        <v>0.35141634909001301</v>
      </c>
      <c r="P1203" s="17">
        <v>0.265100528359691</v>
      </c>
      <c r="Q1203" s="17">
        <v>0.478795474623461</v>
      </c>
      <c r="R1203" s="17">
        <v>0.34765328525036499</v>
      </c>
      <c r="S1203" s="17"/>
      <c r="T1203" s="17">
        <v>0.41769073507255999</v>
      </c>
      <c r="U1203" s="17">
        <v>0.390095763200839</v>
      </c>
      <c r="V1203" s="17"/>
      <c r="W1203" s="17">
        <v>0.376025761899619</v>
      </c>
      <c r="X1203" s="17">
        <v>0.42902909399789102</v>
      </c>
      <c r="Y1203" s="17"/>
      <c r="Z1203" s="17">
        <v>0.406121157750305</v>
      </c>
      <c r="AA1203" s="17">
        <v>0.40555447865404998</v>
      </c>
      <c r="AB1203" s="17">
        <v>0.39440406508519599</v>
      </c>
      <c r="AC1203" s="17"/>
      <c r="AD1203" s="17">
        <v>0.41088631418814497</v>
      </c>
      <c r="AE1203" s="17">
        <v>0.36703963183525201</v>
      </c>
      <c r="AF1203" s="17"/>
      <c r="AG1203" s="17">
        <v>0.41931523812368199</v>
      </c>
      <c r="AH1203" s="17">
        <v>0.36996283652274498</v>
      </c>
      <c r="AI1203" s="17">
        <v>0.43628024489530398</v>
      </c>
      <c r="AJ1203" s="17"/>
      <c r="AK1203" s="17">
        <v>0.38270382622488403</v>
      </c>
      <c r="AL1203" s="17">
        <v>0.43542731897693199</v>
      </c>
      <c r="AM1203" s="17">
        <v>0.35975335429282801</v>
      </c>
      <c r="AN1203" s="17"/>
      <c r="AO1203" s="17">
        <v>0.286600671826165</v>
      </c>
      <c r="AP1203" s="17">
        <v>0.45527302970723399</v>
      </c>
      <c r="AQ1203" s="17">
        <v>0.35789391064492299</v>
      </c>
      <c r="AR1203" s="17"/>
      <c r="AS1203" s="17">
        <v>0.248136153605478</v>
      </c>
      <c r="AT1203" s="17">
        <v>0.20950859653959</v>
      </c>
      <c r="AU1203" s="17">
        <v>0.30508053118986</v>
      </c>
      <c r="AV1203" s="17">
        <v>0.39359063835903102</v>
      </c>
      <c r="AW1203" s="17">
        <v>0.42324732547535099</v>
      </c>
      <c r="AX1203" s="17">
        <v>0.48558125104639599</v>
      </c>
      <c r="AY1203" s="17">
        <v>0.46259752193174403</v>
      </c>
      <c r="AZ1203" s="17">
        <v>0.48378987782473099</v>
      </c>
      <c r="BA1203" s="17">
        <v>0.45034679123943699</v>
      </c>
      <c r="BB1203" s="17">
        <v>0.460062764395824</v>
      </c>
      <c r="BC1203" s="17">
        <v>0.41842946182107998</v>
      </c>
      <c r="BD1203" s="17">
        <v>0.51731430374843301</v>
      </c>
      <c r="BE1203" s="17">
        <v>0.45930808968229098</v>
      </c>
      <c r="BF1203" s="17">
        <v>0.40079417941454698</v>
      </c>
      <c r="BG1203" s="17">
        <v>0.27637899362395801</v>
      </c>
    </row>
    <row r="1204" spans="2:59" x14ac:dyDescent="0.35">
      <c r="B1204" t="s">
        <v>459</v>
      </c>
      <c r="C1204" s="17">
        <v>8.8527883570661603E-2</v>
      </c>
      <c r="D1204" s="17">
        <v>8.6869208323983899E-2</v>
      </c>
      <c r="E1204" s="17">
        <v>8.8377869724177494E-2</v>
      </c>
      <c r="F1204" s="17"/>
      <c r="G1204" s="17">
        <v>0.1154657636462</v>
      </c>
      <c r="H1204" s="17">
        <v>0.106990637090344</v>
      </c>
      <c r="I1204" s="17">
        <v>0.10855812850537799</v>
      </c>
      <c r="J1204" s="17">
        <v>0.125516000232754</v>
      </c>
      <c r="K1204" s="17">
        <v>6.9726440770145698E-2</v>
      </c>
      <c r="L1204" s="17">
        <v>4.7579447176263397E-2</v>
      </c>
      <c r="M1204" s="17"/>
      <c r="N1204" s="17">
        <v>9.3233080895327503E-2</v>
      </c>
      <c r="O1204" s="17">
        <v>9.1909656052394595E-2</v>
      </c>
      <c r="P1204" s="17">
        <v>9.3476174425054306E-2</v>
      </c>
      <c r="Q1204" s="17">
        <v>7.0368869960880098E-2</v>
      </c>
      <c r="R1204" s="17">
        <v>0.10019777201086701</v>
      </c>
      <c r="S1204" s="17"/>
      <c r="T1204" s="17">
        <v>8.7153933671948305E-2</v>
      </c>
      <c r="U1204" s="17">
        <v>8.88738905133694E-2</v>
      </c>
      <c r="V1204" s="17"/>
      <c r="W1204" s="17">
        <v>9.70885731134154E-2</v>
      </c>
      <c r="X1204" s="17">
        <v>8.0902997658664697E-2</v>
      </c>
      <c r="Y1204" s="17"/>
      <c r="Z1204" s="17">
        <v>7.8490480129005794E-2</v>
      </c>
      <c r="AA1204" s="17">
        <v>8.2610681512933007E-2</v>
      </c>
      <c r="AB1204" s="17">
        <v>9.1517207140278098E-2</v>
      </c>
      <c r="AC1204" s="17"/>
      <c r="AD1204" s="17">
        <v>8.2219912052504104E-2</v>
      </c>
      <c r="AE1204" s="17">
        <v>0.10036937416660099</v>
      </c>
      <c r="AF1204" s="17"/>
      <c r="AG1204" s="17">
        <v>7.0534653350812895E-2</v>
      </c>
      <c r="AH1204" s="17">
        <v>7.1561647617189306E-2</v>
      </c>
      <c r="AI1204" s="17">
        <v>0.10393840235812001</v>
      </c>
      <c r="AJ1204" s="17"/>
      <c r="AK1204" s="17">
        <v>6.5483605730798602E-2</v>
      </c>
      <c r="AL1204" s="17">
        <v>9.5436654595525694E-2</v>
      </c>
      <c r="AM1204" s="17">
        <v>9.9571675129383697E-2</v>
      </c>
      <c r="AN1204" s="17"/>
      <c r="AO1204" s="17">
        <v>0.15472844878306999</v>
      </c>
      <c r="AP1204" s="17">
        <v>7.5380863850951899E-2</v>
      </c>
      <c r="AQ1204" s="17">
        <v>9.4137161991190696E-2</v>
      </c>
      <c r="AR1204" s="17"/>
      <c r="AS1204" s="17">
        <v>0.16102085077202</v>
      </c>
      <c r="AT1204" s="17">
        <v>0.141570798829081</v>
      </c>
      <c r="AU1204" s="17">
        <v>7.4094077552766702E-2</v>
      </c>
      <c r="AV1204" s="17">
        <v>0.117323069889193</v>
      </c>
      <c r="AW1204" s="17">
        <v>0.13159765766701401</v>
      </c>
      <c r="AX1204" s="17">
        <v>7.5041460315299999E-2</v>
      </c>
      <c r="AY1204" s="17">
        <v>4.57662693960064E-2</v>
      </c>
      <c r="AZ1204" s="17">
        <v>7.0439708848090907E-2</v>
      </c>
      <c r="BA1204" s="17">
        <v>3.9958129316275202E-2</v>
      </c>
      <c r="BB1204" s="17">
        <v>4.0882124946226901E-2</v>
      </c>
      <c r="BC1204" s="17">
        <v>8.4418743597716797E-2</v>
      </c>
      <c r="BD1204" s="17">
        <v>4.6725498524260202E-3</v>
      </c>
      <c r="BE1204" s="17">
        <v>4.6341640901154099E-2</v>
      </c>
      <c r="BF1204" s="17">
        <v>0.17959677610142599</v>
      </c>
      <c r="BG1204" s="17">
        <v>5.3400584162569903E-2</v>
      </c>
    </row>
    <row r="1205" spans="2:59" x14ac:dyDescent="0.35">
      <c r="B1205" t="s">
        <v>460</v>
      </c>
      <c r="C1205" s="17">
        <v>3.02948110237857E-2</v>
      </c>
      <c r="D1205" s="17">
        <v>3.3402019561677501E-2</v>
      </c>
      <c r="E1205" s="17">
        <v>2.75249997733398E-2</v>
      </c>
      <c r="F1205" s="17"/>
      <c r="G1205" s="17">
        <v>6.07943182145496E-2</v>
      </c>
      <c r="H1205" s="17">
        <v>3.1362113753089699E-2</v>
      </c>
      <c r="I1205" s="17">
        <v>1.52528223494311E-2</v>
      </c>
      <c r="J1205" s="17">
        <v>5.3314357180373001E-2</v>
      </c>
      <c r="K1205" s="17">
        <v>2.0065280989433699E-2</v>
      </c>
      <c r="L1205" s="17">
        <v>1.9343190390971599E-2</v>
      </c>
      <c r="M1205" s="17"/>
      <c r="N1205" s="17">
        <v>2.3693986716338301E-2</v>
      </c>
      <c r="O1205" s="17">
        <v>3.7739741948854599E-2</v>
      </c>
      <c r="P1205" s="17">
        <v>3.3340818561406999E-2</v>
      </c>
      <c r="Q1205" s="17">
        <v>2.0676609554936599E-2</v>
      </c>
      <c r="R1205" s="17">
        <v>4.8037650257417797E-2</v>
      </c>
      <c r="S1205" s="17"/>
      <c r="T1205" s="17">
        <v>2.57708269667721E-2</v>
      </c>
      <c r="U1205" s="17">
        <v>3.1434102852324501E-2</v>
      </c>
      <c r="V1205" s="17"/>
      <c r="W1205" s="17">
        <v>2.0748709351593401E-2</v>
      </c>
      <c r="X1205" s="17">
        <v>3.8570380679258297E-2</v>
      </c>
      <c r="Y1205" s="17"/>
      <c r="Z1205" s="17">
        <v>2.47802971834165E-2</v>
      </c>
      <c r="AA1205" s="17">
        <v>3.5136356160495603E-2</v>
      </c>
      <c r="AB1205" s="17">
        <v>2.5576222125088501E-2</v>
      </c>
      <c r="AC1205" s="17"/>
      <c r="AD1205" s="17">
        <v>2.6286498205916001E-2</v>
      </c>
      <c r="AE1205" s="17">
        <v>3.7819321621489002E-2</v>
      </c>
      <c r="AF1205" s="17"/>
      <c r="AG1205" s="17">
        <v>3.8009667897731803E-2</v>
      </c>
      <c r="AH1205" s="17">
        <v>1.9174541903952898E-2</v>
      </c>
      <c r="AI1205" s="17">
        <v>3.9978066144728701E-2</v>
      </c>
      <c r="AJ1205" s="17"/>
      <c r="AK1205" s="17">
        <v>1.5735879227371002E-2</v>
      </c>
      <c r="AL1205" s="17">
        <v>2.44664280741596E-2</v>
      </c>
      <c r="AM1205" s="17">
        <v>8.7435644196046505E-2</v>
      </c>
      <c r="AN1205" s="17"/>
      <c r="AO1205" s="17">
        <v>0</v>
      </c>
      <c r="AP1205" s="17">
        <v>2.9905525287150101E-2</v>
      </c>
      <c r="AQ1205" s="17">
        <v>3.6459330986859502E-2</v>
      </c>
      <c r="AR1205" s="17"/>
      <c r="AS1205" s="17">
        <v>4.0561516323177199E-2</v>
      </c>
      <c r="AT1205" s="17">
        <v>5.8057946586434199E-2</v>
      </c>
      <c r="AU1205" s="17">
        <v>6.6177016651032705E-2</v>
      </c>
      <c r="AV1205" s="17">
        <v>1.01345170191605E-2</v>
      </c>
      <c r="AW1205" s="17">
        <v>2.57613577513673E-2</v>
      </c>
      <c r="AX1205" s="17">
        <v>0</v>
      </c>
      <c r="AY1205" s="17">
        <v>2.9111935420305698E-2</v>
      </c>
      <c r="AZ1205" s="17">
        <v>1.6543620268558702E-2</v>
      </c>
      <c r="BA1205" s="17">
        <v>1.1533950652981999E-2</v>
      </c>
      <c r="BB1205" s="17">
        <v>5.2413957117950299E-2</v>
      </c>
      <c r="BC1205" s="17">
        <v>0</v>
      </c>
      <c r="BD1205" s="17">
        <v>3.5894598820066903E-2</v>
      </c>
      <c r="BE1205" s="17">
        <v>0</v>
      </c>
      <c r="BF1205" s="17">
        <v>0</v>
      </c>
      <c r="BG1205" s="17">
        <v>4.4209337215465598E-2</v>
      </c>
    </row>
    <row r="1206" spans="2:59" x14ac:dyDescent="0.35">
      <c r="B1206" t="s">
        <v>133</v>
      </c>
      <c r="C1206" s="17">
        <v>0.115404810583095</v>
      </c>
      <c r="D1206" s="17">
        <v>8.6156873106370602E-2</v>
      </c>
      <c r="E1206" s="17">
        <v>0.14312713341900901</v>
      </c>
      <c r="F1206" s="17"/>
      <c r="G1206" s="17">
        <v>0.11006205700920201</v>
      </c>
      <c r="H1206" s="17">
        <v>0.14068695849073301</v>
      </c>
      <c r="I1206" s="17">
        <v>0.14435648176167001</v>
      </c>
      <c r="J1206" s="17">
        <v>0.11205871622626599</v>
      </c>
      <c r="K1206" s="17">
        <v>0.14369527019543099</v>
      </c>
      <c r="L1206" s="17">
        <v>7.4820878136352603E-2</v>
      </c>
      <c r="M1206" s="17"/>
      <c r="N1206" s="17">
        <v>7.2031056989053197E-2</v>
      </c>
      <c r="O1206" s="17">
        <v>0.154815900696648</v>
      </c>
      <c r="P1206" s="17">
        <v>0.10783911857746201</v>
      </c>
      <c r="Q1206" s="17">
        <v>0.128526820005643</v>
      </c>
      <c r="R1206" s="17">
        <v>0.137858843105435</v>
      </c>
      <c r="S1206" s="17"/>
      <c r="T1206" s="17">
        <v>7.4945163097608E-2</v>
      </c>
      <c r="U1206" s="17">
        <v>0.12559391496208</v>
      </c>
      <c r="V1206" s="17"/>
      <c r="W1206" s="17">
        <v>6.8675274789214799E-2</v>
      </c>
      <c r="X1206" s="17">
        <v>0.13562551880506399</v>
      </c>
      <c r="Y1206" s="17"/>
      <c r="Z1206" s="17">
        <v>0.11109999408248999</v>
      </c>
      <c r="AA1206" s="17">
        <v>0.107925708701217</v>
      </c>
      <c r="AB1206" s="17">
        <v>8.0792361318654804E-2</v>
      </c>
      <c r="AC1206" s="17"/>
      <c r="AD1206" s="17">
        <v>8.2949495578080096E-2</v>
      </c>
      <c r="AE1206" s="17">
        <v>0.17633078437892799</v>
      </c>
      <c r="AF1206" s="17"/>
      <c r="AG1206" s="17">
        <v>2.34996725262362E-2</v>
      </c>
      <c r="AH1206" s="17">
        <v>0.112903942899723</v>
      </c>
      <c r="AI1206" s="17">
        <v>0.10742266501270401</v>
      </c>
      <c r="AJ1206" s="17"/>
      <c r="AK1206" s="17">
        <v>6.8447630012133498E-2</v>
      </c>
      <c r="AL1206" s="17">
        <v>0.10405231032576499</v>
      </c>
      <c r="AM1206" s="17">
        <v>0.138143345402233</v>
      </c>
      <c r="AN1206" s="17"/>
      <c r="AO1206" s="17">
        <v>6.3411506847203897E-2</v>
      </c>
      <c r="AP1206" s="17">
        <v>8.0337576453287096E-2</v>
      </c>
      <c r="AQ1206" s="17">
        <v>0.13551109486961299</v>
      </c>
      <c r="AR1206" s="17"/>
      <c r="AS1206" s="17">
        <v>0.20582346465991</v>
      </c>
      <c r="AT1206" s="17">
        <v>0.16549713707770899</v>
      </c>
      <c r="AU1206" s="17">
        <v>0.204812554423147</v>
      </c>
      <c r="AV1206" s="17">
        <v>0.123557123419564</v>
      </c>
      <c r="AW1206" s="17">
        <v>6.0344307240529298E-2</v>
      </c>
      <c r="AX1206" s="17">
        <v>0.130146111920527</v>
      </c>
      <c r="AY1206" s="17">
        <v>6.5830398336003196E-2</v>
      </c>
      <c r="AZ1206" s="17">
        <v>5.2067395505742901E-2</v>
      </c>
      <c r="BA1206" s="17">
        <v>6.3668737169524106E-2</v>
      </c>
      <c r="BB1206" s="17">
        <v>6.9838356674114602E-2</v>
      </c>
      <c r="BC1206" s="17">
        <v>2.9518705719008598E-2</v>
      </c>
      <c r="BD1206" s="17">
        <v>5.9433627784577399E-2</v>
      </c>
      <c r="BE1206" s="17">
        <v>0.115745900786889</v>
      </c>
      <c r="BF1206" s="17">
        <v>0.243020757886271</v>
      </c>
      <c r="BG1206" s="17">
        <v>5.2234488843420399E-2</v>
      </c>
    </row>
    <row r="1207" spans="2:59" x14ac:dyDescent="0.35">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row>
    <row r="1208" spans="2:59" x14ac:dyDescent="0.35">
      <c r="B1208" s="6" t="s">
        <v>470</v>
      </c>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row>
    <row r="1209" spans="2:59" x14ac:dyDescent="0.35">
      <c r="B1209" s="24" t="s">
        <v>86</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row>
    <row r="1210" spans="2:59" x14ac:dyDescent="0.35">
      <c r="B1210" t="s">
        <v>456</v>
      </c>
      <c r="C1210" s="17">
        <v>0.119253954642888</v>
      </c>
      <c r="D1210" s="17">
        <v>0.12945761224323701</v>
      </c>
      <c r="E1210" s="17">
        <v>0.108179784301992</v>
      </c>
      <c r="F1210" s="17"/>
      <c r="G1210" s="17">
        <v>0.113757343991171</v>
      </c>
      <c r="H1210" s="17">
        <v>0.144383344228769</v>
      </c>
      <c r="I1210" s="17">
        <v>0.11060329293402101</v>
      </c>
      <c r="J1210" s="17">
        <v>0.112219361856555</v>
      </c>
      <c r="K1210" s="17">
        <v>8.5828199164050101E-2</v>
      </c>
      <c r="L1210" s="17">
        <v>0.13967937002696099</v>
      </c>
      <c r="M1210" s="17"/>
      <c r="N1210" s="17">
        <v>8.2865004918125304E-2</v>
      </c>
      <c r="O1210" s="17">
        <v>0.12950440105466901</v>
      </c>
      <c r="P1210" s="17">
        <v>0.17462725972611701</v>
      </c>
      <c r="Q1210" s="17">
        <v>0.111458649849309</v>
      </c>
      <c r="R1210" s="17">
        <v>0.106220852440192</v>
      </c>
      <c r="S1210" s="17"/>
      <c r="T1210" s="17">
        <v>0.136043389976582</v>
      </c>
      <c r="U1210" s="17">
        <v>0.115025808336358</v>
      </c>
      <c r="V1210" s="17"/>
      <c r="W1210" s="17">
        <v>0.1357047274383</v>
      </c>
      <c r="X1210" s="17">
        <v>0.106940673016163</v>
      </c>
      <c r="Y1210" s="17"/>
      <c r="Z1210" s="17">
        <v>0.12328123306515699</v>
      </c>
      <c r="AA1210" s="17">
        <v>0.1020457624096</v>
      </c>
      <c r="AB1210" s="17">
        <v>0.127116103023141</v>
      </c>
      <c r="AC1210" s="17"/>
      <c r="AD1210" s="17">
        <v>0.132574180612789</v>
      </c>
      <c r="AE1210" s="17">
        <v>9.4248874942646596E-2</v>
      </c>
      <c r="AF1210" s="17"/>
      <c r="AG1210" s="17">
        <v>0.18539255103942201</v>
      </c>
      <c r="AH1210" s="17">
        <v>0.113680506566825</v>
      </c>
      <c r="AI1210" s="17">
        <v>0.110281853219557</v>
      </c>
      <c r="AJ1210" s="17"/>
      <c r="AK1210" s="17">
        <v>0.18432767304233899</v>
      </c>
      <c r="AL1210" s="17">
        <v>8.8047223540188305E-2</v>
      </c>
      <c r="AM1210" s="17">
        <v>0.12958226633806799</v>
      </c>
      <c r="AN1210" s="17"/>
      <c r="AO1210" s="17">
        <v>0.24751823327744599</v>
      </c>
      <c r="AP1210" s="17">
        <v>0.11468461386718</v>
      </c>
      <c r="AQ1210" s="17">
        <v>0.105039664542358</v>
      </c>
      <c r="AR1210" s="17"/>
      <c r="AS1210" s="17">
        <v>0.123647642952738</v>
      </c>
      <c r="AT1210" s="17">
        <v>0.10239049048520001</v>
      </c>
      <c r="AU1210" s="17">
        <v>8.0568394973495203E-2</v>
      </c>
      <c r="AV1210" s="17">
        <v>0.121928716297127</v>
      </c>
      <c r="AW1210" s="17">
        <v>9.5230811243075794E-2</v>
      </c>
      <c r="AX1210" s="17">
        <v>0.10698438117754799</v>
      </c>
      <c r="AY1210" s="17">
        <v>0.17414591916854899</v>
      </c>
      <c r="AZ1210" s="17">
        <v>0.11247635807604001</v>
      </c>
      <c r="BA1210" s="17">
        <v>3.8179762725187097E-2</v>
      </c>
      <c r="BB1210" s="17">
        <v>0.13815670537490601</v>
      </c>
      <c r="BC1210" s="17">
        <v>0.23237851196892301</v>
      </c>
      <c r="BD1210" s="17">
        <v>0.10816105559700701</v>
      </c>
      <c r="BE1210" s="17">
        <v>0.326763650818444</v>
      </c>
      <c r="BF1210" s="17">
        <v>0</v>
      </c>
      <c r="BG1210" s="17">
        <v>0.18954157099079699</v>
      </c>
    </row>
    <row r="1211" spans="2:59" x14ac:dyDescent="0.35">
      <c r="B1211" t="s">
        <v>457</v>
      </c>
      <c r="C1211" s="17">
        <v>0.305742673613349</v>
      </c>
      <c r="D1211" s="17">
        <v>0.31456863378296401</v>
      </c>
      <c r="E1211" s="17">
        <v>0.29878017876594298</v>
      </c>
      <c r="F1211" s="17"/>
      <c r="G1211" s="17">
        <v>0.31537862551157197</v>
      </c>
      <c r="H1211" s="17">
        <v>0.29372102083444501</v>
      </c>
      <c r="I1211" s="17">
        <v>0.244441755840897</v>
      </c>
      <c r="J1211" s="17">
        <v>0.27765019121359802</v>
      </c>
      <c r="K1211" s="17">
        <v>0.38596050156622302</v>
      </c>
      <c r="L1211" s="17">
        <v>0.31113377269647002</v>
      </c>
      <c r="M1211" s="17"/>
      <c r="N1211" s="17">
        <v>0.31854362678483999</v>
      </c>
      <c r="O1211" s="17">
        <v>0.28897896890144098</v>
      </c>
      <c r="P1211" s="17">
        <v>0.380911266941247</v>
      </c>
      <c r="Q1211" s="17">
        <v>0.26387781231597002</v>
      </c>
      <c r="R1211" s="17">
        <v>0.25551453711955702</v>
      </c>
      <c r="S1211" s="17"/>
      <c r="T1211" s="17">
        <v>0.29701027751484999</v>
      </c>
      <c r="U1211" s="17">
        <v>0.307941785589255</v>
      </c>
      <c r="V1211" s="17"/>
      <c r="W1211" s="17">
        <v>0.34418566183603699</v>
      </c>
      <c r="X1211" s="17">
        <v>0.28331995877300897</v>
      </c>
      <c r="Y1211" s="17"/>
      <c r="Z1211" s="17">
        <v>0.30877136665015897</v>
      </c>
      <c r="AA1211" s="17">
        <v>0.296303747036334</v>
      </c>
      <c r="AB1211" s="17">
        <v>0.349339266935486</v>
      </c>
      <c r="AC1211" s="17"/>
      <c r="AD1211" s="17">
        <v>0.324360900147112</v>
      </c>
      <c r="AE1211" s="17">
        <v>0.27079204744485702</v>
      </c>
      <c r="AF1211" s="17"/>
      <c r="AG1211" s="17">
        <v>0.36819954758949103</v>
      </c>
      <c r="AH1211" s="17">
        <v>0.40865140308871201</v>
      </c>
      <c r="AI1211" s="17">
        <v>0.215525618639618</v>
      </c>
      <c r="AJ1211" s="17"/>
      <c r="AK1211" s="17">
        <v>0.37292625834133403</v>
      </c>
      <c r="AL1211" s="17">
        <v>0.31127370700083901</v>
      </c>
      <c r="AM1211" s="17">
        <v>0.20081162232678701</v>
      </c>
      <c r="AN1211" s="17"/>
      <c r="AO1211" s="17">
        <v>0.29356906931964299</v>
      </c>
      <c r="AP1211" s="17">
        <v>0.34919403280563299</v>
      </c>
      <c r="AQ1211" s="17">
        <v>0.27408042200663701</v>
      </c>
      <c r="AR1211" s="17"/>
      <c r="AS1211" s="17">
        <v>0.244284567039768</v>
      </c>
      <c r="AT1211" s="17">
        <v>0.36651762388517101</v>
      </c>
      <c r="AU1211" s="17">
        <v>0.36505643880516397</v>
      </c>
      <c r="AV1211" s="17">
        <v>0.27100516698738603</v>
      </c>
      <c r="AW1211" s="17">
        <v>0.28354603400922401</v>
      </c>
      <c r="AX1211" s="17">
        <v>0.31064079505067999</v>
      </c>
      <c r="AY1211" s="17">
        <v>0.38604025835141198</v>
      </c>
      <c r="AZ1211" s="17">
        <v>0.24993334244842499</v>
      </c>
      <c r="BA1211" s="17">
        <v>0.39603646527375003</v>
      </c>
      <c r="BB1211" s="17">
        <v>0.30872144833611498</v>
      </c>
      <c r="BC1211" s="17">
        <v>0.27848300885288102</v>
      </c>
      <c r="BD1211" s="17">
        <v>0.35519750506185199</v>
      </c>
      <c r="BE1211" s="17">
        <v>0.23669599584436901</v>
      </c>
      <c r="BF1211" s="17">
        <v>0.24616396870372001</v>
      </c>
      <c r="BG1211" s="17">
        <v>0.39456072391876201</v>
      </c>
    </row>
    <row r="1212" spans="2:59" x14ac:dyDescent="0.35">
      <c r="B1212" t="s">
        <v>458</v>
      </c>
      <c r="C1212" s="17">
        <v>0.37232165708899101</v>
      </c>
      <c r="D1212" s="17">
        <v>0.39746455332710601</v>
      </c>
      <c r="E1212" s="17">
        <v>0.350432883567939</v>
      </c>
      <c r="F1212" s="17"/>
      <c r="G1212" s="17">
        <v>0.30614197446931601</v>
      </c>
      <c r="H1212" s="17">
        <v>0.30663978536765402</v>
      </c>
      <c r="I1212" s="17">
        <v>0.404788354943728</v>
      </c>
      <c r="J1212" s="17">
        <v>0.343869910686112</v>
      </c>
      <c r="K1212" s="17">
        <v>0.34740267705682198</v>
      </c>
      <c r="L1212" s="17">
        <v>0.43907494312662798</v>
      </c>
      <c r="M1212" s="17"/>
      <c r="N1212" s="17">
        <v>0.42450511124816698</v>
      </c>
      <c r="O1212" s="17">
        <v>0.380471676526556</v>
      </c>
      <c r="P1212" s="17">
        <v>0.28468253057873999</v>
      </c>
      <c r="Q1212" s="17">
        <v>0.36448363766158298</v>
      </c>
      <c r="R1212" s="17">
        <v>0.40515522845374302</v>
      </c>
      <c r="S1212" s="17"/>
      <c r="T1212" s="17">
        <v>0.40540235510678202</v>
      </c>
      <c r="U1212" s="17">
        <v>0.36399082115786002</v>
      </c>
      <c r="V1212" s="17"/>
      <c r="W1212" s="17">
        <v>0.35654054872427998</v>
      </c>
      <c r="X1212" s="17">
        <v>0.38896220874155302</v>
      </c>
      <c r="Y1212" s="17"/>
      <c r="Z1212" s="17">
        <v>0.41212358879663902</v>
      </c>
      <c r="AA1212" s="17">
        <v>0.39555526080590597</v>
      </c>
      <c r="AB1212" s="17">
        <v>0.33316819094769201</v>
      </c>
      <c r="AC1212" s="17"/>
      <c r="AD1212" s="17">
        <v>0.37944547733491202</v>
      </c>
      <c r="AE1212" s="17">
        <v>0.35894863373173402</v>
      </c>
      <c r="AF1212" s="17"/>
      <c r="AG1212" s="17">
        <v>0.30821332814410302</v>
      </c>
      <c r="AH1212" s="17">
        <v>0.30850324483563202</v>
      </c>
      <c r="AI1212" s="17">
        <v>0.463575961916674</v>
      </c>
      <c r="AJ1212" s="17"/>
      <c r="AK1212" s="17">
        <v>0.30149249638616499</v>
      </c>
      <c r="AL1212" s="17">
        <v>0.42809257322819699</v>
      </c>
      <c r="AM1212" s="17">
        <v>0.352432202867352</v>
      </c>
      <c r="AN1212" s="17"/>
      <c r="AO1212" s="17">
        <v>0.35286537483277203</v>
      </c>
      <c r="AP1212" s="17">
        <v>0.397075833959814</v>
      </c>
      <c r="AQ1212" s="17">
        <v>0.36590011438147702</v>
      </c>
      <c r="AR1212" s="17"/>
      <c r="AS1212" s="17">
        <v>0.330831919936244</v>
      </c>
      <c r="AT1212" s="17">
        <v>0.25437147691874401</v>
      </c>
      <c r="AU1212" s="17">
        <v>0.34126953198143201</v>
      </c>
      <c r="AV1212" s="17">
        <v>0.36481951648662098</v>
      </c>
      <c r="AW1212" s="17">
        <v>0.47265592593329098</v>
      </c>
      <c r="AX1212" s="17">
        <v>0.37586346095314399</v>
      </c>
      <c r="AY1212" s="17">
        <v>0.32350805377770397</v>
      </c>
      <c r="AZ1212" s="17">
        <v>0.502955663703756</v>
      </c>
      <c r="BA1212" s="17">
        <v>0.36626156373840102</v>
      </c>
      <c r="BB1212" s="17">
        <v>0.370196074080062</v>
      </c>
      <c r="BC1212" s="17">
        <v>0.41074953988443602</v>
      </c>
      <c r="BD1212" s="17">
        <v>0.342271009045095</v>
      </c>
      <c r="BE1212" s="17">
        <v>0.32079445255029698</v>
      </c>
      <c r="BF1212" s="17">
        <v>0.468013147203652</v>
      </c>
      <c r="BG1212" s="17">
        <v>0.22016448091598501</v>
      </c>
    </row>
    <row r="1213" spans="2:59" x14ac:dyDescent="0.35">
      <c r="B1213" t="s">
        <v>459</v>
      </c>
      <c r="C1213" s="17">
        <v>7.2112035715850106E-2</v>
      </c>
      <c r="D1213" s="17">
        <v>6.8872278134082698E-2</v>
      </c>
      <c r="E1213" s="17">
        <v>7.3367299781374795E-2</v>
      </c>
      <c r="F1213" s="17"/>
      <c r="G1213" s="17">
        <v>0.108679756077183</v>
      </c>
      <c r="H1213" s="17">
        <v>9.3676982248119794E-2</v>
      </c>
      <c r="I1213" s="17">
        <v>7.3512695724754204E-2</v>
      </c>
      <c r="J1213" s="17">
        <v>0.12808610293254299</v>
      </c>
      <c r="K1213" s="17">
        <v>4.4025502380853399E-2</v>
      </c>
      <c r="L1213" s="17">
        <v>2.9637909680415801E-2</v>
      </c>
      <c r="M1213" s="17"/>
      <c r="N1213" s="17">
        <v>6.7290064872039895E-2</v>
      </c>
      <c r="O1213" s="17">
        <v>7.6422244096115005E-2</v>
      </c>
      <c r="P1213" s="17">
        <v>3.7353816838014899E-2</v>
      </c>
      <c r="Q1213" s="17">
        <v>0.104986150303076</v>
      </c>
      <c r="R1213" s="17">
        <v>7.0187989484551599E-2</v>
      </c>
      <c r="S1213" s="17"/>
      <c r="T1213" s="17">
        <v>8.03662151325399E-2</v>
      </c>
      <c r="U1213" s="17">
        <v>7.0033354835852504E-2</v>
      </c>
      <c r="V1213" s="17"/>
      <c r="W1213" s="17">
        <v>7.6158284327609502E-2</v>
      </c>
      <c r="X1213" s="17">
        <v>6.4238561656289203E-2</v>
      </c>
      <c r="Y1213" s="17"/>
      <c r="Z1213" s="17">
        <v>4.8704203632139197E-2</v>
      </c>
      <c r="AA1213" s="17">
        <v>0.102065409152201</v>
      </c>
      <c r="AB1213" s="17">
        <v>8.0431021293264598E-2</v>
      </c>
      <c r="AC1213" s="17"/>
      <c r="AD1213" s="17">
        <v>6.9047234791897893E-2</v>
      </c>
      <c r="AE1213" s="17">
        <v>7.78653608878076E-2</v>
      </c>
      <c r="AF1213" s="17"/>
      <c r="AG1213" s="17">
        <v>6.6189432314336494E-2</v>
      </c>
      <c r="AH1213" s="17">
        <v>8.68666056150183E-2</v>
      </c>
      <c r="AI1213" s="17">
        <v>6.3946572219071504E-2</v>
      </c>
      <c r="AJ1213" s="17"/>
      <c r="AK1213" s="17">
        <v>6.5315628843015394E-2</v>
      </c>
      <c r="AL1213" s="17">
        <v>7.4745457416490801E-2</v>
      </c>
      <c r="AM1213" s="17">
        <v>7.8031019390402107E-2</v>
      </c>
      <c r="AN1213" s="17"/>
      <c r="AO1213" s="17">
        <v>4.5845360144920702E-2</v>
      </c>
      <c r="AP1213" s="17">
        <v>5.4298281526213098E-2</v>
      </c>
      <c r="AQ1213" s="17">
        <v>9.83268615960112E-2</v>
      </c>
      <c r="AR1213" s="17"/>
      <c r="AS1213" s="17">
        <v>8.6110973935118004E-2</v>
      </c>
      <c r="AT1213" s="17">
        <v>0.119197495679825</v>
      </c>
      <c r="AU1213" s="17">
        <v>4.7858568014677701E-2</v>
      </c>
      <c r="AV1213" s="17">
        <v>9.1220053051303804E-2</v>
      </c>
      <c r="AW1213" s="17">
        <v>7.0458831341883299E-2</v>
      </c>
      <c r="AX1213" s="17">
        <v>7.3900310696950702E-2</v>
      </c>
      <c r="AY1213" s="17">
        <v>4.8388160671088698E-2</v>
      </c>
      <c r="AZ1213" s="17">
        <v>5.11436566439889E-2</v>
      </c>
      <c r="BA1213" s="17">
        <v>0.110719655754424</v>
      </c>
      <c r="BB1213" s="17">
        <v>8.7620457122067896E-2</v>
      </c>
      <c r="BC1213" s="17">
        <v>4.7531952711583197E-2</v>
      </c>
      <c r="BD1213" s="17">
        <v>4.5491301914703401E-2</v>
      </c>
      <c r="BE1213" s="17">
        <v>0</v>
      </c>
      <c r="BF1213" s="17">
        <v>0.106226107991202</v>
      </c>
      <c r="BG1213" s="17">
        <v>6.4782533416597399E-2</v>
      </c>
    </row>
    <row r="1214" spans="2:59" x14ac:dyDescent="0.35">
      <c r="B1214" t="s">
        <v>460</v>
      </c>
      <c r="C1214" s="17">
        <v>3.7826235507782698E-2</v>
      </c>
      <c r="D1214" s="17">
        <v>3.7824687238392801E-2</v>
      </c>
      <c r="E1214" s="17">
        <v>3.79835165907162E-2</v>
      </c>
      <c r="F1214" s="17"/>
      <c r="G1214" s="17">
        <v>6.6138930688072403E-2</v>
      </c>
      <c r="H1214" s="17">
        <v>4.4365164518886599E-2</v>
      </c>
      <c r="I1214" s="17">
        <v>3.8790909191465099E-2</v>
      </c>
      <c r="J1214" s="17">
        <v>5.8494376204396702E-2</v>
      </c>
      <c r="K1214" s="17">
        <v>3.4435773609213502E-2</v>
      </c>
      <c r="L1214" s="17">
        <v>1.38201269174534E-2</v>
      </c>
      <c r="M1214" s="17"/>
      <c r="N1214" s="17">
        <v>3.5275175663459002E-2</v>
      </c>
      <c r="O1214" s="17">
        <v>2.5291616695645999E-2</v>
      </c>
      <c r="P1214" s="17">
        <v>9.5015196891093095E-3</v>
      </c>
      <c r="Q1214" s="17">
        <v>5.9512062403142101E-2</v>
      </c>
      <c r="R1214" s="17">
        <v>7.2587058128449899E-2</v>
      </c>
      <c r="S1214" s="17"/>
      <c r="T1214" s="17">
        <v>1.8455781538456999E-2</v>
      </c>
      <c r="U1214" s="17">
        <v>4.27043693924785E-2</v>
      </c>
      <c r="V1214" s="17"/>
      <c r="W1214" s="17">
        <v>4.1796493201380097E-2</v>
      </c>
      <c r="X1214" s="17">
        <v>3.6797182992096798E-2</v>
      </c>
      <c r="Y1214" s="17"/>
      <c r="Z1214" s="17">
        <v>3.9724216681985697E-2</v>
      </c>
      <c r="AA1214" s="17">
        <v>4.1147742278125198E-2</v>
      </c>
      <c r="AB1214" s="17">
        <v>3.6653990495112199E-2</v>
      </c>
      <c r="AC1214" s="17"/>
      <c r="AD1214" s="17">
        <v>4.1097044098441497E-2</v>
      </c>
      <c r="AE1214" s="17">
        <v>3.1686187307514997E-2</v>
      </c>
      <c r="AF1214" s="17"/>
      <c r="AG1214" s="17">
        <v>3.56591023603385E-2</v>
      </c>
      <c r="AH1214" s="17">
        <v>1.5893719223666201E-2</v>
      </c>
      <c r="AI1214" s="17">
        <v>5.8005495351438903E-2</v>
      </c>
      <c r="AJ1214" s="17"/>
      <c r="AK1214" s="17">
        <v>2.8423130866620499E-2</v>
      </c>
      <c r="AL1214" s="17">
        <v>3.1597631598378403E-2</v>
      </c>
      <c r="AM1214" s="17">
        <v>6.8228875972150702E-2</v>
      </c>
      <c r="AN1214" s="17"/>
      <c r="AO1214" s="17">
        <v>2.2472681900307701E-2</v>
      </c>
      <c r="AP1214" s="17">
        <v>2.16805709469662E-2</v>
      </c>
      <c r="AQ1214" s="17">
        <v>6.2579264841721299E-2</v>
      </c>
      <c r="AR1214" s="17"/>
      <c r="AS1214" s="17">
        <v>3.8868634997478599E-2</v>
      </c>
      <c r="AT1214" s="17">
        <v>3.1344957354872097E-2</v>
      </c>
      <c r="AU1214" s="17">
        <v>3.05722863931422E-2</v>
      </c>
      <c r="AV1214" s="17">
        <v>4.1599440587701403E-2</v>
      </c>
      <c r="AW1214" s="17">
        <v>6.7462227338497202E-2</v>
      </c>
      <c r="AX1214" s="17">
        <v>3.4618367737245102E-2</v>
      </c>
      <c r="AY1214" s="17">
        <v>2.09405681654658E-2</v>
      </c>
      <c r="AZ1214" s="17">
        <v>4.64444909225648E-2</v>
      </c>
      <c r="BA1214" s="17">
        <v>1.1533950652981999E-2</v>
      </c>
      <c r="BB1214" s="17">
        <v>5.0188364496705003E-2</v>
      </c>
      <c r="BC1214" s="17">
        <v>0</v>
      </c>
      <c r="BD1214" s="17">
        <v>6.93354438209101E-2</v>
      </c>
      <c r="BE1214" s="17">
        <v>0</v>
      </c>
      <c r="BF1214" s="17">
        <v>0</v>
      </c>
      <c r="BG1214" s="17">
        <v>7.8716201914437206E-2</v>
      </c>
    </row>
    <row r="1215" spans="2:59" x14ac:dyDescent="0.35">
      <c r="B1215" t="s">
        <v>133</v>
      </c>
      <c r="C1215" s="17">
        <v>9.2743443431139494E-2</v>
      </c>
      <c r="D1215" s="17">
        <v>5.1812235274217001E-2</v>
      </c>
      <c r="E1215" s="17">
        <v>0.13125633699203501</v>
      </c>
      <c r="F1215" s="17"/>
      <c r="G1215" s="17">
        <v>8.9903369262685995E-2</v>
      </c>
      <c r="H1215" s="17">
        <v>0.11721370280212599</v>
      </c>
      <c r="I1215" s="17">
        <v>0.12786299136513399</v>
      </c>
      <c r="J1215" s="17">
        <v>7.9680057106795099E-2</v>
      </c>
      <c r="K1215" s="17">
        <v>0.102347346222837</v>
      </c>
      <c r="L1215" s="17">
        <v>6.6653877552072194E-2</v>
      </c>
      <c r="M1215" s="17"/>
      <c r="N1215" s="17">
        <v>7.1521016513369007E-2</v>
      </c>
      <c r="O1215" s="17">
        <v>9.9331092725573597E-2</v>
      </c>
      <c r="P1215" s="17">
        <v>0.112923606226771</v>
      </c>
      <c r="Q1215" s="17">
        <v>9.5681687466919796E-2</v>
      </c>
      <c r="R1215" s="17">
        <v>9.0334334373506797E-2</v>
      </c>
      <c r="S1215" s="17"/>
      <c r="T1215" s="17">
        <v>6.2721980730788607E-2</v>
      </c>
      <c r="U1215" s="17">
        <v>0.10030386068819599</v>
      </c>
      <c r="V1215" s="17"/>
      <c r="W1215" s="17">
        <v>4.5614284472394198E-2</v>
      </c>
      <c r="X1215" s="17">
        <v>0.11974141482089</v>
      </c>
      <c r="Y1215" s="17"/>
      <c r="Z1215" s="17">
        <v>6.7395391173919794E-2</v>
      </c>
      <c r="AA1215" s="17">
        <v>6.2882078317834503E-2</v>
      </c>
      <c r="AB1215" s="17">
        <v>7.3291427305304496E-2</v>
      </c>
      <c r="AC1215" s="17"/>
      <c r="AD1215" s="17">
        <v>5.3475163014847803E-2</v>
      </c>
      <c r="AE1215" s="17">
        <v>0.16645889568544101</v>
      </c>
      <c r="AF1215" s="17"/>
      <c r="AG1215" s="17">
        <v>3.6346038552308703E-2</v>
      </c>
      <c r="AH1215" s="17">
        <v>6.6404520670146905E-2</v>
      </c>
      <c r="AI1215" s="17">
        <v>8.8664498653640206E-2</v>
      </c>
      <c r="AJ1215" s="17"/>
      <c r="AK1215" s="17">
        <v>4.7514812520526799E-2</v>
      </c>
      <c r="AL1215" s="17">
        <v>6.6243407215906894E-2</v>
      </c>
      <c r="AM1215" s="17">
        <v>0.17091401310524101</v>
      </c>
      <c r="AN1215" s="17"/>
      <c r="AO1215" s="17">
        <v>3.7729280524910598E-2</v>
      </c>
      <c r="AP1215" s="17">
        <v>6.3066666894193602E-2</v>
      </c>
      <c r="AQ1215" s="17">
        <v>9.4073672631795405E-2</v>
      </c>
      <c r="AR1215" s="17"/>
      <c r="AS1215" s="17">
        <v>0.176256261138653</v>
      </c>
      <c r="AT1215" s="17">
        <v>0.126177955676187</v>
      </c>
      <c r="AU1215" s="17">
        <v>0.134674779832089</v>
      </c>
      <c r="AV1215" s="17">
        <v>0.10942710658986</v>
      </c>
      <c r="AW1215" s="17">
        <v>1.0646170134028901E-2</v>
      </c>
      <c r="AX1215" s="17">
        <v>9.7992684384432593E-2</v>
      </c>
      <c r="AY1215" s="17">
        <v>4.6977039865781403E-2</v>
      </c>
      <c r="AZ1215" s="17">
        <v>3.7046488205224999E-2</v>
      </c>
      <c r="BA1215" s="17">
        <v>7.7268601855255595E-2</v>
      </c>
      <c r="BB1215" s="17">
        <v>4.5116950590143597E-2</v>
      </c>
      <c r="BC1215" s="17">
        <v>3.08569865821769E-2</v>
      </c>
      <c r="BD1215" s="17">
        <v>7.9543684560432495E-2</v>
      </c>
      <c r="BE1215" s="17">
        <v>0.115745900786889</v>
      </c>
      <c r="BF1215" s="17">
        <v>0.17959677610142599</v>
      </c>
      <c r="BG1215" s="17">
        <v>5.2234488843420399E-2</v>
      </c>
    </row>
    <row r="1216" spans="2:59" x14ac:dyDescent="0.3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row>
    <row r="1217" spans="2:59" x14ac:dyDescent="0.35">
      <c r="B1217" s="6" t="s">
        <v>471</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row>
    <row r="1218" spans="2:59" x14ac:dyDescent="0.35">
      <c r="B1218" s="24" t="s">
        <v>86</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row>
    <row r="1219" spans="2:59" x14ac:dyDescent="0.35">
      <c r="B1219" t="s">
        <v>456</v>
      </c>
      <c r="C1219" s="17">
        <v>7.7833510081495305E-2</v>
      </c>
      <c r="D1219" s="17">
        <v>7.2751162748440706E-2</v>
      </c>
      <c r="E1219" s="17">
        <v>8.2888799775145905E-2</v>
      </c>
      <c r="F1219" s="17"/>
      <c r="G1219" s="17">
        <v>9.6721670265231402E-2</v>
      </c>
      <c r="H1219" s="17">
        <v>7.5961849707689502E-2</v>
      </c>
      <c r="I1219" s="17">
        <v>4.6811299393650703E-2</v>
      </c>
      <c r="J1219" s="17">
        <v>4.5770157196912201E-2</v>
      </c>
      <c r="K1219" s="17">
        <v>7.3486977810849993E-2</v>
      </c>
      <c r="L1219" s="17">
        <v>0.11446633058313201</v>
      </c>
      <c r="M1219" s="17"/>
      <c r="N1219" s="17">
        <v>5.8542672595783399E-2</v>
      </c>
      <c r="O1219" s="17">
        <v>9.1727652238626403E-2</v>
      </c>
      <c r="P1219" s="17">
        <v>0.124005775162148</v>
      </c>
      <c r="Q1219" s="17">
        <v>6.3492417615835198E-2</v>
      </c>
      <c r="R1219" s="17">
        <v>4.6553267384202901E-2</v>
      </c>
      <c r="S1219" s="17"/>
      <c r="T1219" s="17">
        <v>0.10034892427051099</v>
      </c>
      <c r="U1219" s="17">
        <v>7.2163369099909502E-2</v>
      </c>
      <c r="V1219" s="17"/>
      <c r="W1219" s="17">
        <v>7.5778871359636901E-2</v>
      </c>
      <c r="X1219" s="17">
        <v>7.3736718907205095E-2</v>
      </c>
      <c r="Y1219" s="17"/>
      <c r="Z1219" s="17">
        <v>9.7876242240887895E-2</v>
      </c>
      <c r="AA1219" s="17">
        <v>4.5417492310763703E-2</v>
      </c>
      <c r="AB1219" s="17">
        <v>7.35639807304099E-2</v>
      </c>
      <c r="AC1219" s="17"/>
      <c r="AD1219" s="17">
        <v>8.62362674456328E-2</v>
      </c>
      <c r="AE1219" s="17">
        <v>6.2059632215848502E-2</v>
      </c>
      <c r="AF1219" s="17"/>
      <c r="AG1219" s="17">
        <v>8.7251592864994496E-2</v>
      </c>
      <c r="AH1219" s="17">
        <v>5.0744362813784499E-2</v>
      </c>
      <c r="AI1219" s="17">
        <v>0.100879059539887</v>
      </c>
      <c r="AJ1219" s="17"/>
      <c r="AK1219" s="17">
        <v>0.112618257982858</v>
      </c>
      <c r="AL1219" s="17">
        <v>6.7566809755064197E-2</v>
      </c>
      <c r="AM1219" s="17">
        <v>6.5426767654917006E-2</v>
      </c>
      <c r="AN1219" s="17"/>
      <c r="AO1219" s="17">
        <v>0.14810890218179201</v>
      </c>
      <c r="AP1219" s="17">
        <v>7.8724035989509902E-2</v>
      </c>
      <c r="AQ1219" s="17">
        <v>6.3610021621801599E-2</v>
      </c>
      <c r="AR1219" s="17"/>
      <c r="AS1219" s="17">
        <v>0.15549618020241901</v>
      </c>
      <c r="AT1219" s="17">
        <v>5.74998956178309E-2</v>
      </c>
      <c r="AU1219" s="17">
        <v>6.4511374164003196E-2</v>
      </c>
      <c r="AV1219" s="17">
        <v>0.101667463786431</v>
      </c>
      <c r="AW1219" s="17">
        <v>6.7490778952931402E-2</v>
      </c>
      <c r="AX1219" s="17">
        <v>7.4774517482637595E-2</v>
      </c>
      <c r="AY1219" s="17">
        <v>7.4470298691131198E-2</v>
      </c>
      <c r="AZ1219" s="17">
        <v>3.23026990715111E-2</v>
      </c>
      <c r="BA1219" s="17">
        <v>4.2569968016200797E-2</v>
      </c>
      <c r="BB1219" s="17">
        <v>0</v>
      </c>
      <c r="BC1219" s="17">
        <v>0.16145051328233201</v>
      </c>
      <c r="BD1219" s="17">
        <v>5.5482369355981102E-2</v>
      </c>
      <c r="BE1219" s="17">
        <v>0.25684039495796102</v>
      </c>
      <c r="BF1219" s="17">
        <v>4.4750468383038797E-2</v>
      </c>
      <c r="BG1219" s="17">
        <v>0.15031340299903301</v>
      </c>
    </row>
    <row r="1220" spans="2:59" x14ac:dyDescent="0.35">
      <c r="B1220" t="s">
        <v>457</v>
      </c>
      <c r="C1220" s="17">
        <v>0.28161468001926299</v>
      </c>
      <c r="D1220" s="17">
        <v>0.30052158361965098</v>
      </c>
      <c r="E1220" s="17">
        <v>0.263101619869334</v>
      </c>
      <c r="F1220" s="17"/>
      <c r="G1220" s="17">
        <v>0.31721221595351501</v>
      </c>
      <c r="H1220" s="17">
        <v>0.32616436391334602</v>
      </c>
      <c r="I1220" s="17">
        <v>0.30588348086716199</v>
      </c>
      <c r="J1220" s="17">
        <v>0.28082584762074497</v>
      </c>
      <c r="K1220" s="17">
        <v>0.22467131436150201</v>
      </c>
      <c r="L1220" s="17">
        <v>0.27349888338607697</v>
      </c>
      <c r="M1220" s="17"/>
      <c r="N1220" s="17">
        <v>0.27106279463671601</v>
      </c>
      <c r="O1220" s="17">
        <v>0.27516773966133901</v>
      </c>
      <c r="P1220" s="17">
        <v>0.34410149233549597</v>
      </c>
      <c r="Q1220" s="17">
        <v>0.24364034244973001</v>
      </c>
      <c r="R1220" s="17">
        <v>0.285596749161796</v>
      </c>
      <c r="S1220" s="17"/>
      <c r="T1220" s="17">
        <v>0.30375808868835602</v>
      </c>
      <c r="U1220" s="17">
        <v>0.276038222579368</v>
      </c>
      <c r="V1220" s="17"/>
      <c r="W1220" s="17">
        <v>0.32020975135222801</v>
      </c>
      <c r="X1220" s="17">
        <v>0.260917790585321</v>
      </c>
      <c r="Y1220" s="17"/>
      <c r="Z1220" s="17">
        <v>0.31397750151565001</v>
      </c>
      <c r="AA1220" s="17">
        <v>0.269688607184495</v>
      </c>
      <c r="AB1220" s="17">
        <v>0.29712896486976498</v>
      </c>
      <c r="AC1220" s="17"/>
      <c r="AD1220" s="17">
        <v>0.29578312940322898</v>
      </c>
      <c r="AE1220" s="17">
        <v>0.25501729294223802</v>
      </c>
      <c r="AF1220" s="17"/>
      <c r="AG1220" s="17">
        <v>0.3952219100812</v>
      </c>
      <c r="AH1220" s="17">
        <v>0.32596690530396599</v>
      </c>
      <c r="AI1220" s="17">
        <v>0.22583337089577801</v>
      </c>
      <c r="AJ1220" s="17"/>
      <c r="AK1220" s="17">
        <v>0.32041285406464498</v>
      </c>
      <c r="AL1220" s="17">
        <v>0.27756566644663</v>
      </c>
      <c r="AM1220" s="17">
        <v>0.245433263097872</v>
      </c>
      <c r="AN1220" s="17"/>
      <c r="AO1220" s="17">
        <v>0.33713754144156199</v>
      </c>
      <c r="AP1220" s="17">
        <v>0.28328116855389701</v>
      </c>
      <c r="AQ1220" s="17">
        <v>0.28410006423784401</v>
      </c>
      <c r="AR1220" s="17"/>
      <c r="AS1220" s="17">
        <v>0.17494542946633801</v>
      </c>
      <c r="AT1220" s="17">
        <v>0.361995203338011</v>
      </c>
      <c r="AU1220" s="17">
        <v>0.331234241543089</v>
      </c>
      <c r="AV1220" s="17">
        <v>0.244767230945724</v>
      </c>
      <c r="AW1220" s="17">
        <v>0.20646075888852</v>
      </c>
      <c r="AX1220" s="17">
        <v>0.25206312513832002</v>
      </c>
      <c r="AY1220" s="17">
        <v>0.38533793962747198</v>
      </c>
      <c r="AZ1220" s="17">
        <v>0.22345194857967299</v>
      </c>
      <c r="BA1220" s="17">
        <v>0.42100609529488903</v>
      </c>
      <c r="BB1220" s="17">
        <v>0.36999906953418599</v>
      </c>
      <c r="BC1220" s="17">
        <v>0.28468059537984403</v>
      </c>
      <c r="BD1220" s="17">
        <v>0.35928305224159202</v>
      </c>
      <c r="BE1220" s="17">
        <v>0.182955120146129</v>
      </c>
      <c r="BF1220" s="17">
        <v>0.23210455299848401</v>
      </c>
      <c r="BG1220" s="17">
        <v>0.36327659502538601</v>
      </c>
    </row>
    <row r="1221" spans="2:59" x14ac:dyDescent="0.35">
      <c r="B1221" t="s">
        <v>458</v>
      </c>
      <c r="C1221" s="17">
        <v>0.32425534773554299</v>
      </c>
      <c r="D1221" s="17">
        <v>0.36439771784405001</v>
      </c>
      <c r="E1221" s="17">
        <v>0.28819529808038702</v>
      </c>
      <c r="F1221" s="17"/>
      <c r="G1221" s="17">
        <v>0.23042351398732699</v>
      </c>
      <c r="H1221" s="17">
        <v>0.28285372193846497</v>
      </c>
      <c r="I1221" s="17">
        <v>0.338905751171164</v>
      </c>
      <c r="J1221" s="17">
        <v>0.330762867250815</v>
      </c>
      <c r="K1221" s="17">
        <v>0.303086809776691</v>
      </c>
      <c r="L1221" s="17">
        <v>0.37160184354430198</v>
      </c>
      <c r="M1221" s="17"/>
      <c r="N1221" s="17">
        <v>0.36550744311926298</v>
      </c>
      <c r="O1221" s="17">
        <v>0.31030502479953098</v>
      </c>
      <c r="P1221" s="17">
        <v>0.25747504012407302</v>
      </c>
      <c r="Q1221" s="17">
        <v>0.358619016873787</v>
      </c>
      <c r="R1221" s="17">
        <v>0.29647376922151403</v>
      </c>
      <c r="S1221" s="17"/>
      <c r="T1221" s="17">
        <v>0.34680003205492799</v>
      </c>
      <c r="U1221" s="17">
        <v>0.318577835547532</v>
      </c>
      <c r="V1221" s="17"/>
      <c r="W1221" s="17">
        <v>0.330296192981059</v>
      </c>
      <c r="X1221" s="17">
        <v>0.32404283980925702</v>
      </c>
      <c r="Y1221" s="17"/>
      <c r="Z1221" s="17">
        <v>0.30769071153003502</v>
      </c>
      <c r="AA1221" s="17">
        <v>0.360435427401543</v>
      </c>
      <c r="AB1221" s="17">
        <v>0.33770837642651502</v>
      </c>
      <c r="AC1221" s="17"/>
      <c r="AD1221" s="17">
        <v>0.34167955497868302</v>
      </c>
      <c r="AE1221" s="17">
        <v>0.29154616608857298</v>
      </c>
      <c r="AF1221" s="17"/>
      <c r="AG1221" s="17">
        <v>0.321042574572315</v>
      </c>
      <c r="AH1221" s="17">
        <v>0.33589995450113402</v>
      </c>
      <c r="AI1221" s="17">
        <v>0.32778005519286002</v>
      </c>
      <c r="AJ1221" s="17"/>
      <c r="AK1221" s="17">
        <v>0.321562123416542</v>
      </c>
      <c r="AL1221" s="17">
        <v>0.338165690355412</v>
      </c>
      <c r="AM1221" s="17">
        <v>0.30403883694141098</v>
      </c>
      <c r="AN1221" s="17"/>
      <c r="AO1221" s="17">
        <v>0.30419289715828401</v>
      </c>
      <c r="AP1221" s="17">
        <v>0.36199073938670701</v>
      </c>
      <c r="AQ1221" s="17">
        <v>0.28748564073371302</v>
      </c>
      <c r="AR1221" s="17"/>
      <c r="AS1221" s="17">
        <v>0.30933939227787899</v>
      </c>
      <c r="AT1221" s="17">
        <v>0.21378410892848801</v>
      </c>
      <c r="AU1221" s="17">
        <v>0.36790217162457201</v>
      </c>
      <c r="AV1221" s="17">
        <v>0.29118970602188998</v>
      </c>
      <c r="AW1221" s="17">
        <v>0.344960089533842</v>
      </c>
      <c r="AX1221" s="17">
        <v>0.28879343693811699</v>
      </c>
      <c r="AY1221" s="17">
        <v>0.33334386401990201</v>
      </c>
      <c r="AZ1221" s="17">
        <v>0.44253325531808801</v>
      </c>
      <c r="BA1221" s="17">
        <v>0.34962521733312901</v>
      </c>
      <c r="BB1221" s="17">
        <v>0.35358908597981298</v>
      </c>
      <c r="BC1221" s="17">
        <v>0.33803983983096803</v>
      </c>
      <c r="BD1221" s="17">
        <v>0.375621075129282</v>
      </c>
      <c r="BE1221" s="17">
        <v>0.444458584109021</v>
      </c>
      <c r="BF1221" s="17">
        <v>0.33716757286736598</v>
      </c>
      <c r="BG1221" s="17">
        <v>0.31521385237741301</v>
      </c>
    </row>
    <row r="1222" spans="2:59" x14ac:dyDescent="0.35">
      <c r="B1222" t="s">
        <v>459</v>
      </c>
      <c r="C1222" s="17">
        <v>0.13855274272171</v>
      </c>
      <c r="D1222" s="17">
        <v>0.12347903187673499</v>
      </c>
      <c r="E1222" s="17">
        <v>0.151106038740739</v>
      </c>
      <c r="F1222" s="17"/>
      <c r="G1222" s="17">
        <v>0.16698257724024201</v>
      </c>
      <c r="H1222" s="17">
        <v>0.127119680405021</v>
      </c>
      <c r="I1222" s="17">
        <v>0.14192805420565999</v>
      </c>
      <c r="J1222" s="17">
        <v>0.133243723133183</v>
      </c>
      <c r="K1222" s="17">
        <v>0.17644574170414501</v>
      </c>
      <c r="L1222" s="17">
        <v>0.11367280985363799</v>
      </c>
      <c r="M1222" s="17"/>
      <c r="N1222" s="17">
        <v>0.165333885076235</v>
      </c>
      <c r="O1222" s="17">
        <v>0.118706670794904</v>
      </c>
      <c r="P1222" s="17">
        <v>8.7705973329866294E-2</v>
      </c>
      <c r="Q1222" s="17">
        <v>0.15826799447202999</v>
      </c>
      <c r="R1222" s="17">
        <v>0.15916341614820401</v>
      </c>
      <c r="S1222" s="17"/>
      <c r="T1222" s="17">
        <v>0.109773971874069</v>
      </c>
      <c r="U1222" s="17">
        <v>0.14580020824079801</v>
      </c>
      <c r="V1222" s="17"/>
      <c r="W1222" s="17">
        <v>0.139346520682671</v>
      </c>
      <c r="X1222" s="17">
        <v>0.142786473074141</v>
      </c>
      <c r="Y1222" s="17"/>
      <c r="Z1222" s="17">
        <v>0.12698412041385601</v>
      </c>
      <c r="AA1222" s="17">
        <v>0.11760336555953201</v>
      </c>
      <c r="AB1222" s="17">
        <v>0.15499517824289299</v>
      </c>
      <c r="AC1222" s="17"/>
      <c r="AD1222" s="17">
        <v>0.14486428039714699</v>
      </c>
      <c r="AE1222" s="17">
        <v>0.12670455764121699</v>
      </c>
      <c r="AF1222" s="17"/>
      <c r="AG1222" s="17">
        <v>0.10958298118941</v>
      </c>
      <c r="AH1222" s="17">
        <v>0.136609404753504</v>
      </c>
      <c r="AI1222" s="17">
        <v>0.153401787890729</v>
      </c>
      <c r="AJ1222" s="17"/>
      <c r="AK1222" s="17">
        <v>0.139484949372359</v>
      </c>
      <c r="AL1222" s="17">
        <v>0.13927363134609699</v>
      </c>
      <c r="AM1222" s="17">
        <v>0.14016867313206499</v>
      </c>
      <c r="AN1222" s="17"/>
      <c r="AO1222" s="17">
        <v>0.102474928191279</v>
      </c>
      <c r="AP1222" s="17">
        <v>0.12648754170359999</v>
      </c>
      <c r="AQ1222" s="17">
        <v>0.16936641605647201</v>
      </c>
      <c r="AR1222" s="17"/>
      <c r="AS1222" s="17">
        <v>9.1317634082861907E-2</v>
      </c>
      <c r="AT1222" s="17">
        <v>0.16066020895186001</v>
      </c>
      <c r="AU1222" s="17">
        <v>4.9679464684982799E-2</v>
      </c>
      <c r="AV1222" s="17">
        <v>0.177890833664997</v>
      </c>
      <c r="AW1222" s="17">
        <v>0.216484432720807</v>
      </c>
      <c r="AX1222" s="17">
        <v>0.18977529796388301</v>
      </c>
      <c r="AY1222" s="17">
        <v>8.8798225071127501E-2</v>
      </c>
      <c r="AZ1222" s="17">
        <v>0.17095261810538301</v>
      </c>
      <c r="BA1222" s="17">
        <v>0.12312998218625699</v>
      </c>
      <c r="BB1222" s="17">
        <v>0.166008217703141</v>
      </c>
      <c r="BC1222" s="17">
        <v>8.4043111177154406E-2</v>
      </c>
      <c r="BD1222" s="17">
        <v>7.4758950115243805E-2</v>
      </c>
      <c r="BE1222" s="17">
        <v>0</v>
      </c>
      <c r="BF1222" s="17">
        <v>0.17352518976870701</v>
      </c>
      <c r="BG1222" s="17">
        <v>7.4752323539282406E-2</v>
      </c>
    </row>
    <row r="1223" spans="2:59" x14ac:dyDescent="0.35">
      <c r="B1223" t="s">
        <v>460</v>
      </c>
      <c r="C1223" s="17">
        <v>4.7534488607807401E-2</v>
      </c>
      <c r="D1223" s="17">
        <v>5.0405910516036899E-2</v>
      </c>
      <c r="E1223" s="17">
        <v>4.5055357126644997E-2</v>
      </c>
      <c r="F1223" s="17"/>
      <c r="G1223" s="17">
        <v>4.3326683020691301E-2</v>
      </c>
      <c r="H1223" s="17">
        <v>4.6504610890559198E-2</v>
      </c>
      <c r="I1223" s="17">
        <v>2.4982592747449999E-2</v>
      </c>
      <c r="J1223" s="17">
        <v>6.0683151615428803E-2</v>
      </c>
      <c r="K1223" s="17">
        <v>5.8816267249414599E-2</v>
      </c>
      <c r="L1223" s="17">
        <v>4.5429334703114999E-2</v>
      </c>
      <c r="M1223" s="17"/>
      <c r="N1223" s="17">
        <v>4.1809317161034497E-2</v>
      </c>
      <c r="O1223" s="17">
        <v>4.8627085608618198E-2</v>
      </c>
      <c r="P1223" s="17">
        <v>4.8311411432899E-2</v>
      </c>
      <c r="Q1223" s="17">
        <v>4.8355740079753198E-2</v>
      </c>
      <c r="R1223" s="17">
        <v>5.6590949635875201E-2</v>
      </c>
      <c r="S1223" s="17"/>
      <c r="T1223" s="17">
        <v>5.24347590067889E-2</v>
      </c>
      <c r="U1223" s="17">
        <v>4.6300435182147E-2</v>
      </c>
      <c r="V1223" s="17"/>
      <c r="W1223" s="17">
        <v>4.8059823645171598E-2</v>
      </c>
      <c r="X1223" s="17">
        <v>4.9855054353654699E-2</v>
      </c>
      <c r="Y1223" s="17"/>
      <c r="Z1223" s="17">
        <v>4.03665907045496E-2</v>
      </c>
      <c r="AA1223" s="17">
        <v>5.9073894638761101E-2</v>
      </c>
      <c r="AB1223" s="17">
        <v>4.3209135720313999E-2</v>
      </c>
      <c r="AC1223" s="17"/>
      <c r="AD1223" s="17">
        <v>4.7216775926568401E-2</v>
      </c>
      <c r="AE1223" s="17">
        <v>4.8130907237199302E-2</v>
      </c>
      <c r="AF1223" s="17"/>
      <c r="AG1223" s="17">
        <v>3.8573344679998303E-2</v>
      </c>
      <c r="AH1223" s="17">
        <v>2.0988989743079799E-2</v>
      </c>
      <c r="AI1223" s="17">
        <v>7.3817493735522002E-2</v>
      </c>
      <c r="AJ1223" s="17"/>
      <c r="AK1223" s="17">
        <v>3.3043402539906001E-2</v>
      </c>
      <c r="AL1223" s="17">
        <v>4.5917931313738801E-2</v>
      </c>
      <c r="AM1223" s="17">
        <v>8.7832050217026905E-2</v>
      </c>
      <c r="AN1223" s="17"/>
      <c r="AO1223" s="17">
        <v>4.21978673908915E-2</v>
      </c>
      <c r="AP1223" s="17">
        <v>3.3081153696251801E-2</v>
      </c>
      <c r="AQ1223" s="17">
        <v>6.5652985288481194E-2</v>
      </c>
      <c r="AR1223" s="17"/>
      <c r="AS1223" s="17">
        <v>6.6072151903889695E-2</v>
      </c>
      <c r="AT1223" s="17">
        <v>6.6638017884825304E-2</v>
      </c>
      <c r="AU1223" s="17">
        <v>4.4453307420420002E-2</v>
      </c>
      <c r="AV1223" s="17">
        <v>6.7086959085612602E-2</v>
      </c>
      <c r="AW1223" s="17">
        <v>6.5129927952050998E-2</v>
      </c>
      <c r="AX1223" s="17">
        <v>2.62640514598542E-2</v>
      </c>
      <c r="AY1223" s="17">
        <v>2.09405681654658E-2</v>
      </c>
      <c r="AZ1223" s="17">
        <v>4.6552790996792999E-2</v>
      </c>
      <c r="BA1223" s="17">
        <v>1.1533950652981999E-2</v>
      </c>
      <c r="BB1223" s="17">
        <v>3.02211384417123E-2</v>
      </c>
      <c r="BC1223" s="17">
        <v>0</v>
      </c>
      <c r="BD1223" s="17">
        <v>6.93354438209101E-2</v>
      </c>
      <c r="BE1223" s="17">
        <v>0</v>
      </c>
      <c r="BF1223" s="17">
        <v>0.21245221598240499</v>
      </c>
      <c r="BG1223" s="17">
        <v>4.4209337215465598E-2</v>
      </c>
    </row>
    <row r="1224" spans="2:59" x14ac:dyDescent="0.35">
      <c r="B1224" t="s">
        <v>133</v>
      </c>
      <c r="C1224" s="17">
        <v>0.13020923083418101</v>
      </c>
      <c r="D1224" s="17">
        <v>8.8444593395086604E-2</v>
      </c>
      <c r="E1224" s="17">
        <v>0.16965288640775</v>
      </c>
      <c r="F1224" s="17"/>
      <c r="G1224" s="17">
        <v>0.14533333953299399</v>
      </c>
      <c r="H1224" s="17">
        <v>0.141395773144919</v>
      </c>
      <c r="I1224" s="17">
        <v>0.141488821614913</v>
      </c>
      <c r="J1224" s="17">
        <v>0.14871425318291501</v>
      </c>
      <c r="K1224" s="17">
        <v>0.16349288909739701</v>
      </c>
      <c r="L1224" s="17">
        <v>8.1330797929735701E-2</v>
      </c>
      <c r="M1224" s="17"/>
      <c r="N1224" s="17">
        <v>9.7743887410969399E-2</v>
      </c>
      <c r="O1224" s="17">
        <v>0.15546582689698099</v>
      </c>
      <c r="P1224" s="17">
        <v>0.138400307615518</v>
      </c>
      <c r="Q1224" s="17">
        <v>0.12762448850886501</v>
      </c>
      <c r="R1224" s="17">
        <v>0.15562184844840801</v>
      </c>
      <c r="S1224" s="17"/>
      <c r="T1224" s="17">
        <v>8.6884224105347602E-2</v>
      </c>
      <c r="U1224" s="17">
        <v>0.141119929350245</v>
      </c>
      <c r="V1224" s="17"/>
      <c r="W1224" s="17">
        <v>8.6308839979233096E-2</v>
      </c>
      <c r="X1224" s="17">
        <v>0.148661123270422</v>
      </c>
      <c r="Y1224" s="17"/>
      <c r="Z1224" s="17">
        <v>0.11310483359502101</v>
      </c>
      <c r="AA1224" s="17">
        <v>0.14778121290490601</v>
      </c>
      <c r="AB1224" s="17">
        <v>9.33943640101038E-2</v>
      </c>
      <c r="AC1224" s="17"/>
      <c r="AD1224" s="17">
        <v>8.4219991848740197E-2</v>
      </c>
      <c r="AE1224" s="17">
        <v>0.21654144387492399</v>
      </c>
      <c r="AF1224" s="17"/>
      <c r="AG1224" s="17">
        <v>4.8327596612082503E-2</v>
      </c>
      <c r="AH1224" s="17">
        <v>0.12979038288453101</v>
      </c>
      <c r="AI1224" s="17">
        <v>0.118288232745224</v>
      </c>
      <c r="AJ1224" s="17"/>
      <c r="AK1224" s="17">
        <v>7.2878412623689798E-2</v>
      </c>
      <c r="AL1224" s="17">
        <v>0.13151027078305699</v>
      </c>
      <c r="AM1224" s="17">
        <v>0.15710040895670799</v>
      </c>
      <c r="AN1224" s="17"/>
      <c r="AO1224" s="17">
        <v>6.5887863636191493E-2</v>
      </c>
      <c r="AP1224" s="17">
        <v>0.116435360670034</v>
      </c>
      <c r="AQ1224" s="17">
        <v>0.12978487206168801</v>
      </c>
      <c r="AR1224" s="17"/>
      <c r="AS1224" s="17">
        <v>0.202829212066612</v>
      </c>
      <c r="AT1224" s="17">
        <v>0.139422565278984</v>
      </c>
      <c r="AU1224" s="17">
        <v>0.14221944056293301</v>
      </c>
      <c r="AV1224" s="17">
        <v>0.11739780649534499</v>
      </c>
      <c r="AW1224" s="17">
        <v>9.9474011951848296E-2</v>
      </c>
      <c r="AX1224" s="17">
        <v>0.16832957101718801</v>
      </c>
      <c r="AY1224" s="17">
        <v>9.7109104424901102E-2</v>
      </c>
      <c r="AZ1224" s="17">
        <v>8.4206687928551405E-2</v>
      </c>
      <c r="BA1224" s="17">
        <v>5.2134786516542103E-2</v>
      </c>
      <c r="BB1224" s="17">
        <v>8.01824883411488E-2</v>
      </c>
      <c r="BC1224" s="17">
        <v>0.13178594032970201</v>
      </c>
      <c r="BD1224" s="17">
        <v>6.5519109336990899E-2</v>
      </c>
      <c r="BE1224" s="17">
        <v>0.115745900786889</v>
      </c>
      <c r="BF1224" s="17">
        <v>0</v>
      </c>
      <c r="BG1224" s="17">
        <v>5.2234488843420399E-2</v>
      </c>
    </row>
    <row r="1225" spans="2:59" x14ac:dyDescent="0.35">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row>
    <row r="1226" spans="2:59" x14ac:dyDescent="0.35">
      <c r="B1226" s="6" t="s">
        <v>476</v>
      </c>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row>
    <row r="1227" spans="2:59" x14ac:dyDescent="0.35">
      <c r="B1227" s="24" t="s">
        <v>86</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row>
    <row r="1228" spans="2:59" x14ac:dyDescent="0.35">
      <c r="B1228" t="s">
        <v>191</v>
      </c>
      <c r="C1228" s="17">
        <v>9.1853030494494406E-2</v>
      </c>
      <c r="D1228" s="17">
        <v>8.9555591643140794E-2</v>
      </c>
      <c r="E1228" s="17">
        <v>9.4371706184551402E-2</v>
      </c>
      <c r="F1228" s="17"/>
      <c r="G1228" s="17">
        <v>8.8010791423188697E-2</v>
      </c>
      <c r="H1228" s="17">
        <v>5.6177798296028002E-2</v>
      </c>
      <c r="I1228" s="17">
        <v>7.2172456875795502E-2</v>
      </c>
      <c r="J1228" s="17">
        <v>0.121434736883066</v>
      </c>
      <c r="K1228" s="17">
        <v>8.7791715203422896E-2</v>
      </c>
      <c r="L1228" s="17">
        <v>0.10190406135586901</v>
      </c>
      <c r="M1228" s="17"/>
      <c r="N1228" s="17">
        <v>0.112712739775301</v>
      </c>
      <c r="O1228" s="17">
        <v>9.9552374211517997E-2</v>
      </c>
      <c r="P1228" s="17">
        <v>7.6793700176149601E-2</v>
      </c>
      <c r="Q1228" s="17">
        <v>7.3421024440958396E-2</v>
      </c>
      <c r="R1228" s="17">
        <v>9.2866533499966E-2</v>
      </c>
      <c r="S1228" s="17"/>
      <c r="T1228" s="17">
        <v>7.8013153613912103E-2</v>
      </c>
      <c r="U1228" s="17">
        <v>9.5338378461976001E-2</v>
      </c>
      <c r="V1228" s="17"/>
      <c r="W1228" s="17">
        <v>0.10511731436341</v>
      </c>
      <c r="X1228" s="17">
        <v>8.2718115422893701E-2</v>
      </c>
      <c r="Y1228" s="17"/>
      <c r="Z1228" s="17">
        <v>6.7574367385009895E-2</v>
      </c>
      <c r="AA1228" s="17">
        <v>8.1596364358220597E-2</v>
      </c>
      <c r="AB1228" s="17">
        <v>0.11763119489964401</v>
      </c>
      <c r="AC1228" s="17"/>
      <c r="AD1228" s="17">
        <v>9.5267152809604197E-2</v>
      </c>
      <c r="AE1228" s="17">
        <v>8.5443949988758594E-2</v>
      </c>
      <c r="AF1228" s="17"/>
      <c r="AG1228" s="17">
        <v>9.4780227485608798E-2</v>
      </c>
      <c r="AH1228" s="17">
        <v>7.8760665712088604E-2</v>
      </c>
      <c r="AI1228" s="17">
        <v>0.104938726747625</v>
      </c>
      <c r="AJ1228" s="17"/>
      <c r="AK1228" s="17">
        <v>6.8271670196915005E-2</v>
      </c>
      <c r="AL1228" s="17">
        <v>9.0207407982371202E-2</v>
      </c>
      <c r="AM1228" s="17">
        <v>0.164781926507789</v>
      </c>
      <c r="AN1228" s="17"/>
      <c r="AO1228" s="17">
        <v>8.7445453306099097E-2</v>
      </c>
      <c r="AP1228" s="17">
        <v>7.1025014870707504E-2</v>
      </c>
      <c r="AQ1228" s="17">
        <v>0.116267140242995</v>
      </c>
      <c r="AR1228" s="17"/>
      <c r="AS1228" s="17">
        <v>9.2068329995402806E-2</v>
      </c>
      <c r="AT1228" s="17">
        <v>0.15717635971571201</v>
      </c>
      <c r="AU1228" s="17">
        <v>7.3669304748015293E-2</v>
      </c>
      <c r="AV1228" s="17">
        <v>6.4170093640336906E-2</v>
      </c>
      <c r="AW1228" s="17">
        <v>0.14071423255020801</v>
      </c>
      <c r="AX1228" s="17">
        <v>9.3535806045917005E-2</v>
      </c>
      <c r="AY1228" s="17">
        <v>2.8173986764635801E-2</v>
      </c>
      <c r="AZ1228" s="17">
        <v>0.144402727442801</v>
      </c>
      <c r="BA1228" s="17">
        <v>8.3668611911389398E-2</v>
      </c>
      <c r="BB1228" s="17">
        <v>0.11444114788844099</v>
      </c>
      <c r="BC1228" s="17">
        <v>2.50887987497426E-2</v>
      </c>
      <c r="BD1228" s="17">
        <v>6.93354438209101E-2</v>
      </c>
      <c r="BE1228" s="17">
        <v>0.14784749554510199</v>
      </c>
      <c r="BF1228" s="17">
        <v>0.106226107991202</v>
      </c>
      <c r="BG1228" s="17">
        <v>2.94882668086364E-2</v>
      </c>
    </row>
    <row r="1229" spans="2:59" x14ac:dyDescent="0.35">
      <c r="B1229" t="s">
        <v>192</v>
      </c>
      <c r="C1229" s="17">
        <v>0.112853205219185</v>
      </c>
      <c r="D1229" s="17">
        <v>0.13759746814250101</v>
      </c>
      <c r="E1229" s="17">
        <v>9.0266818245755304E-2</v>
      </c>
      <c r="F1229" s="17"/>
      <c r="G1229" s="17">
        <v>0.17752717877048099</v>
      </c>
      <c r="H1229" s="17">
        <v>0.124128990046643</v>
      </c>
      <c r="I1229" s="17">
        <v>0.141054847756412</v>
      </c>
      <c r="J1229" s="17">
        <v>7.2640116932022394E-2</v>
      </c>
      <c r="K1229" s="17">
        <v>9.3749161022333799E-2</v>
      </c>
      <c r="L1229" s="17">
        <v>0.11266404215233</v>
      </c>
      <c r="M1229" s="17"/>
      <c r="N1229" s="17">
        <v>9.5588255186610696E-2</v>
      </c>
      <c r="O1229" s="17">
        <v>0.170944439938297</v>
      </c>
      <c r="P1229" s="17">
        <v>8.4381745177475695E-2</v>
      </c>
      <c r="Q1229" s="17">
        <v>0.10995812600431</v>
      </c>
      <c r="R1229" s="17">
        <v>0.10908866327083699</v>
      </c>
      <c r="S1229" s="17"/>
      <c r="T1229" s="17">
        <v>0.14702410997378301</v>
      </c>
      <c r="U1229" s="17">
        <v>0.104247818447245</v>
      </c>
      <c r="V1229" s="17"/>
      <c r="W1229" s="17">
        <v>0.12779775863097101</v>
      </c>
      <c r="X1229" s="17">
        <v>0.100410790341331</v>
      </c>
      <c r="Y1229" s="17"/>
      <c r="Z1229" s="17">
        <v>0.107966156085829</v>
      </c>
      <c r="AA1229" s="17">
        <v>0.126702143187748</v>
      </c>
      <c r="AB1229" s="17">
        <v>0.12760751136519</v>
      </c>
      <c r="AC1229" s="17"/>
      <c r="AD1229" s="17">
        <v>0.116866243847144</v>
      </c>
      <c r="AE1229" s="17">
        <v>0.105319823206071</v>
      </c>
      <c r="AF1229" s="17"/>
      <c r="AG1229" s="17">
        <v>0.143633430747727</v>
      </c>
      <c r="AH1229" s="17">
        <v>0.13400870603832099</v>
      </c>
      <c r="AI1229" s="17">
        <v>9.1586063029279394E-2</v>
      </c>
      <c r="AJ1229" s="17"/>
      <c r="AK1229" s="17">
        <v>0.10773244680812499</v>
      </c>
      <c r="AL1229" s="17">
        <v>0.114960496916147</v>
      </c>
      <c r="AM1229" s="17">
        <v>0.14943944298034301</v>
      </c>
      <c r="AN1229" s="17"/>
      <c r="AO1229" s="17">
        <v>0.20250564155626499</v>
      </c>
      <c r="AP1229" s="17">
        <v>9.7859821444109693E-2</v>
      </c>
      <c r="AQ1229" s="17">
        <v>0.120207801777902</v>
      </c>
      <c r="AR1229" s="17"/>
      <c r="AS1229" s="17">
        <v>0.10929365535350399</v>
      </c>
      <c r="AT1229" s="17">
        <v>9.9648624750140594E-2</v>
      </c>
      <c r="AU1229" s="17">
        <v>5.5974675213700698E-2</v>
      </c>
      <c r="AV1229" s="17">
        <v>0.112803379403103</v>
      </c>
      <c r="AW1229" s="17">
        <v>0.13380641826564299</v>
      </c>
      <c r="AX1229" s="17">
        <v>0.158462475148202</v>
      </c>
      <c r="AY1229" s="17">
        <v>4.34203104014865E-2</v>
      </c>
      <c r="AZ1229" s="17">
        <v>0.113832731251028</v>
      </c>
      <c r="BA1229" s="17">
        <v>0.18266156000647099</v>
      </c>
      <c r="BB1229" s="17">
        <v>0.10800476406397901</v>
      </c>
      <c r="BC1229" s="17">
        <v>0.15342581403772401</v>
      </c>
      <c r="BD1229" s="17">
        <v>0.13624235443145299</v>
      </c>
      <c r="BE1229" s="17">
        <v>4.6341640901154099E-2</v>
      </c>
      <c r="BF1229" s="17">
        <v>0.107837615283516</v>
      </c>
      <c r="BG1229" s="17">
        <v>0.32661759043195998</v>
      </c>
    </row>
    <row r="1230" spans="2:59" x14ac:dyDescent="0.35">
      <c r="B1230" t="s">
        <v>193</v>
      </c>
      <c r="C1230" s="17">
        <v>0.24300103754576599</v>
      </c>
      <c r="D1230" s="17">
        <v>0.197389371701093</v>
      </c>
      <c r="E1230" s="17">
        <v>0.28649320436248299</v>
      </c>
      <c r="F1230" s="17"/>
      <c r="G1230" s="17">
        <v>0.150381211252894</v>
      </c>
      <c r="H1230" s="17">
        <v>0.31915161485157001</v>
      </c>
      <c r="I1230" s="17">
        <v>0.31213985365693703</v>
      </c>
      <c r="J1230" s="17">
        <v>0.23319712864411701</v>
      </c>
      <c r="K1230" s="17">
        <v>0.257677249600539</v>
      </c>
      <c r="L1230" s="17">
        <v>0.196659749682077</v>
      </c>
      <c r="M1230" s="17"/>
      <c r="N1230" s="17">
        <v>0.24562722017767</v>
      </c>
      <c r="O1230" s="17">
        <v>0.19980787280614601</v>
      </c>
      <c r="P1230" s="17">
        <v>0.226779031258177</v>
      </c>
      <c r="Q1230" s="17">
        <v>0.28570723518899199</v>
      </c>
      <c r="R1230" s="17">
        <v>0.25354522807198798</v>
      </c>
      <c r="S1230" s="17"/>
      <c r="T1230" s="17">
        <v>0.199006406515921</v>
      </c>
      <c r="U1230" s="17">
        <v>0.25408037005450501</v>
      </c>
      <c r="V1230" s="17"/>
      <c r="W1230" s="17">
        <v>0.201012543420447</v>
      </c>
      <c r="X1230" s="17">
        <v>0.26716919018760699</v>
      </c>
      <c r="Y1230" s="17"/>
      <c r="Z1230" s="17">
        <v>0.22952035267370799</v>
      </c>
      <c r="AA1230" s="17">
        <v>0.21920989659715701</v>
      </c>
      <c r="AB1230" s="17">
        <v>0.198918752691291</v>
      </c>
      <c r="AC1230" s="17"/>
      <c r="AD1230" s="17">
        <v>0.19989237832503401</v>
      </c>
      <c r="AE1230" s="17">
        <v>0.32392575023612502</v>
      </c>
      <c r="AF1230" s="17"/>
      <c r="AG1230" s="17">
        <v>0.229223836781903</v>
      </c>
      <c r="AH1230" s="17">
        <v>0.21915122980603799</v>
      </c>
      <c r="AI1230" s="17">
        <v>0.25268383046653198</v>
      </c>
      <c r="AJ1230" s="17"/>
      <c r="AK1230" s="17">
        <v>0.15286274788774201</v>
      </c>
      <c r="AL1230" s="17">
        <v>0.258380611799645</v>
      </c>
      <c r="AM1230" s="17">
        <v>0.30301454746595002</v>
      </c>
      <c r="AN1230" s="17"/>
      <c r="AO1230" s="17">
        <v>0.165492169530047</v>
      </c>
      <c r="AP1230" s="17">
        <v>0.240377471291155</v>
      </c>
      <c r="AQ1230" s="17">
        <v>0.24115914576918401</v>
      </c>
      <c r="AR1230" s="17"/>
      <c r="AS1230" s="17">
        <v>0.37341793659878098</v>
      </c>
      <c r="AT1230" s="17">
        <v>0.19363365975840099</v>
      </c>
      <c r="AU1230" s="17">
        <v>0.256919778768394</v>
      </c>
      <c r="AV1230" s="17">
        <v>0.24987692729356301</v>
      </c>
      <c r="AW1230" s="17">
        <v>0.18276678906673099</v>
      </c>
      <c r="AX1230" s="17">
        <v>0.30550239670032198</v>
      </c>
      <c r="AY1230" s="17">
        <v>0.236980517278959</v>
      </c>
      <c r="AZ1230" s="17">
        <v>0.17765992780246301</v>
      </c>
      <c r="BA1230" s="17">
        <v>0.151927853886347</v>
      </c>
      <c r="BB1230" s="17">
        <v>0.16622251639201199</v>
      </c>
      <c r="BC1230" s="17">
        <v>0.20196261376892299</v>
      </c>
      <c r="BD1230" s="17">
        <v>0.20862738838290501</v>
      </c>
      <c r="BE1230" s="17">
        <v>0.35985961861186599</v>
      </c>
      <c r="BF1230" s="17">
        <v>0.41637873836475298</v>
      </c>
      <c r="BG1230" s="17">
        <v>8.7420354081218801E-2</v>
      </c>
    </row>
    <row r="1231" spans="2:59" x14ac:dyDescent="0.35">
      <c r="B1231" t="s">
        <v>194</v>
      </c>
      <c r="C1231" s="17">
        <v>0.38162782836804998</v>
      </c>
      <c r="D1231" s="17">
        <v>0.40041953911255201</v>
      </c>
      <c r="E1231" s="17">
        <v>0.36363411991526501</v>
      </c>
      <c r="F1231" s="17"/>
      <c r="G1231" s="17">
        <v>0.41262985380099498</v>
      </c>
      <c r="H1231" s="17">
        <v>0.34624059636382598</v>
      </c>
      <c r="I1231" s="17">
        <v>0.33073729797317197</v>
      </c>
      <c r="J1231" s="17">
        <v>0.414645907471278</v>
      </c>
      <c r="K1231" s="17">
        <v>0.39215167073373303</v>
      </c>
      <c r="L1231" s="17">
        <v>0.38663201903109401</v>
      </c>
      <c r="M1231" s="17"/>
      <c r="N1231" s="17">
        <v>0.41143675828346299</v>
      </c>
      <c r="O1231" s="17">
        <v>0.34971028188166497</v>
      </c>
      <c r="P1231" s="17">
        <v>0.40185277913644701</v>
      </c>
      <c r="Q1231" s="17">
        <v>0.346748073713048</v>
      </c>
      <c r="R1231" s="17">
        <v>0.40222952340193902</v>
      </c>
      <c r="S1231" s="17"/>
      <c r="T1231" s="17">
        <v>0.40215613321361598</v>
      </c>
      <c r="U1231" s="17">
        <v>0.37645810856586498</v>
      </c>
      <c r="V1231" s="17"/>
      <c r="W1231" s="17">
        <v>0.38928580694999099</v>
      </c>
      <c r="X1231" s="17">
        <v>0.37596448897279999</v>
      </c>
      <c r="Y1231" s="17"/>
      <c r="Z1231" s="17">
        <v>0.417765246505095</v>
      </c>
      <c r="AA1231" s="17">
        <v>0.34387102863741698</v>
      </c>
      <c r="AB1231" s="17">
        <v>0.400598784450514</v>
      </c>
      <c r="AC1231" s="17"/>
      <c r="AD1231" s="17">
        <v>0.39440789684209998</v>
      </c>
      <c r="AE1231" s="17">
        <v>0.35763674657332201</v>
      </c>
      <c r="AF1231" s="17"/>
      <c r="AG1231" s="17">
        <v>0.37493529880173998</v>
      </c>
      <c r="AH1231" s="17">
        <v>0.41663821211691399</v>
      </c>
      <c r="AI1231" s="17">
        <v>0.35160866452732298</v>
      </c>
      <c r="AJ1231" s="17"/>
      <c r="AK1231" s="17">
        <v>0.40978760067363101</v>
      </c>
      <c r="AL1231" s="17">
        <v>0.38264263888503303</v>
      </c>
      <c r="AM1231" s="17">
        <v>0.30520617521729199</v>
      </c>
      <c r="AN1231" s="17"/>
      <c r="AO1231" s="17">
        <v>0.41113155779872701</v>
      </c>
      <c r="AP1231" s="17">
        <v>0.39270387533578899</v>
      </c>
      <c r="AQ1231" s="17">
        <v>0.36784220643495902</v>
      </c>
      <c r="AR1231" s="17"/>
      <c r="AS1231" s="17">
        <v>0.29201841704926601</v>
      </c>
      <c r="AT1231" s="17">
        <v>0.39691786634051102</v>
      </c>
      <c r="AU1231" s="17">
        <v>0.37437428359263603</v>
      </c>
      <c r="AV1231" s="17">
        <v>0.37244660674434199</v>
      </c>
      <c r="AW1231" s="17">
        <v>0.349495875654599</v>
      </c>
      <c r="AX1231" s="17">
        <v>0.34862219852888299</v>
      </c>
      <c r="AY1231" s="17">
        <v>0.451172288962574</v>
      </c>
      <c r="AZ1231" s="17">
        <v>0.42948184962624902</v>
      </c>
      <c r="BA1231" s="17">
        <v>0.46737734853393198</v>
      </c>
      <c r="BB1231" s="17">
        <v>0.51567316723300605</v>
      </c>
      <c r="BC1231" s="17">
        <v>0.346946751197932</v>
      </c>
      <c r="BD1231" s="17">
        <v>0.36563953095290103</v>
      </c>
      <c r="BE1231" s="17">
        <v>0.44595124494187899</v>
      </c>
      <c r="BF1231" s="17">
        <v>0.22454033519372399</v>
      </c>
      <c r="BG1231" s="17">
        <v>0.34543396580751601</v>
      </c>
    </row>
    <row r="1232" spans="2:59" x14ac:dyDescent="0.35">
      <c r="B1232" t="s">
        <v>195</v>
      </c>
      <c r="C1232" s="17">
        <v>0.17066489837250501</v>
      </c>
      <c r="D1232" s="17">
        <v>0.175038029400714</v>
      </c>
      <c r="E1232" s="17">
        <v>0.16523415129194499</v>
      </c>
      <c r="F1232" s="17"/>
      <c r="G1232" s="17">
        <v>0.17145096475244101</v>
      </c>
      <c r="H1232" s="17">
        <v>0.15430100044193301</v>
      </c>
      <c r="I1232" s="17">
        <v>0.14389554373768401</v>
      </c>
      <c r="J1232" s="17">
        <v>0.158082110069517</v>
      </c>
      <c r="K1232" s="17">
        <v>0.16863020343997101</v>
      </c>
      <c r="L1232" s="17">
        <v>0.202140127778631</v>
      </c>
      <c r="M1232" s="17"/>
      <c r="N1232" s="17">
        <v>0.134635026576956</v>
      </c>
      <c r="O1232" s="17">
        <v>0.17998503116237399</v>
      </c>
      <c r="P1232" s="17">
        <v>0.210192744251751</v>
      </c>
      <c r="Q1232" s="17">
        <v>0.184165540652691</v>
      </c>
      <c r="R1232" s="17">
        <v>0.14227005175526899</v>
      </c>
      <c r="S1232" s="17"/>
      <c r="T1232" s="17">
        <v>0.173800196682768</v>
      </c>
      <c r="U1232" s="17">
        <v>0.16987532447040901</v>
      </c>
      <c r="V1232" s="17"/>
      <c r="W1232" s="17">
        <v>0.17678657663518099</v>
      </c>
      <c r="X1232" s="17">
        <v>0.173737415075368</v>
      </c>
      <c r="Y1232" s="17"/>
      <c r="Z1232" s="17">
        <v>0.177173877350359</v>
      </c>
      <c r="AA1232" s="17">
        <v>0.228620567219458</v>
      </c>
      <c r="AB1232" s="17">
        <v>0.15524375659336101</v>
      </c>
      <c r="AC1232" s="17"/>
      <c r="AD1232" s="17">
        <v>0.19356632817611799</v>
      </c>
      <c r="AE1232" s="17">
        <v>0.12767372999572299</v>
      </c>
      <c r="AF1232" s="17"/>
      <c r="AG1232" s="17">
        <v>0.157427206183021</v>
      </c>
      <c r="AH1232" s="17">
        <v>0.151441186326638</v>
      </c>
      <c r="AI1232" s="17">
        <v>0.199182715229241</v>
      </c>
      <c r="AJ1232" s="17"/>
      <c r="AK1232" s="17">
        <v>0.26134553443358599</v>
      </c>
      <c r="AL1232" s="17">
        <v>0.15380884441680401</v>
      </c>
      <c r="AM1232" s="17">
        <v>7.7557907828625899E-2</v>
      </c>
      <c r="AN1232" s="17"/>
      <c r="AO1232" s="17">
        <v>0.13342517780886201</v>
      </c>
      <c r="AP1232" s="17">
        <v>0.198033817058239</v>
      </c>
      <c r="AQ1232" s="17">
        <v>0.15452370577496</v>
      </c>
      <c r="AR1232" s="17"/>
      <c r="AS1232" s="17">
        <v>0.13320166100304601</v>
      </c>
      <c r="AT1232" s="17">
        <v>0.15262348943523499</v>
      </c>
      <c r="AU1232" s="17">
        <v>0.239061957677253</v>
      </c>
      <c r="AV1232" s="17">
        <v>0.20070299291865501</v>
      </c>
      <c r="AW1232" s="17">
        <v>0.19321668446282</v>
      </c>
      <c r="AX1232" s="17">
        <v>9.3877123576676005E-2</v>
      </c>
      <c r="AY1232" s="17">
        <v>0.240252896592344</v>
      </c>
      <c r="AZ1232" s="17">
        <v>0.13462276387746</v>
      </c>
      <c r="BA1232" s="17">
        <v>0.11436462566186099</v>
      </c>
      <c r="BB1232" s="17">
        <v>9.5658404422561794E-2</v>
      </c>
      <c r="BC1232" s="17">
        <v>0.27257602224567801</v>
      </c>
      <c r="BD1232" s="17">
        <v>0.22015528241183099</v>
      </c>
      <c r="BE1232" s="17">
        <v>0</v>
      </c>
      <c r="BF1232" s="17">
        <v>0.145017203166805</v>
      </c>
      <c r="BG1232" s="17">
        <v>0.211039822870669</v>
      </c>
    </row>
    <row r="1233" spans="2:59" x14ac:dyDescent="0.35">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row>
    <row r="1234" spans="2:59" x14ac:dyDescent="0.35">
      <c r="B1234" s="6" t="s">
        <v>477</v>
      </c>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c r="BA1234" s="17"/>
      <c r="BB1234" s="17"/>
      <c r="BC1234" s="17"/>
      <c r="BD1234" s="17"/>
      <c r="BE1234" s="17"/>
      <c r="BF1234" s="17"/>
      <c r="BG1234" s="17"/>
    </row>
    <row r="1235" spans="2:59" x14ac:dyDescent="0.35">
      <c r="B1235" s="24" t="s">
        <v>86</v>
      </c>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row>
    <row r="1236" spans="2:59" x14ac:dyDescent="0.35">
      <c r="B1236" t="s">
        <v>191</v>
      </c>
      <c r="C1236" s="17">
        <v>0.124752482711926</v>
      </c>
      <c r="D1236" s="17">
        <v>0.138506684173831</v>
      </c>
      <c r="E1236" s="17">
        <v>0.11245326974632699</v>
      </c>
      <c r="F1236" s="17"/>
      <c r="G1236" s="17">
        <v>0.110861536005009</v>
      </c>
      <c r="H1236" s="17">
        <v>9.7254929209075303E-2</v>
      </c>
      <c r="I1236" s="17">
        <v>0.121542919330888</v>
      </c>
      <c r="J1236" s="17">
        <v>8.4060240832290301E-2</v>
      </c>
      <c r="K1236" s="17">
        <v>0.115342362234559</v>
      </c>
      <c r="L1236" s="17">
        <v>0.176764827711614</v>
      </c>
      <c r="M1236" s="17"/>
      <c r="N1236" s="17">
        <v>0.123696766199174</v>
      </c>
      <c r="O1236" s="17">
        <v>0.127646923997079</v>
      </c>
      <c r="P1236" s="17">
        <v>0.146575677817984</v>
      </c>
      <c r="Q1236" s="17">
        <v>9.4456118521461394E-2</v>
      </c>
      <c r="R1236" s="17">
        <v>0.146439280980183</v>
      </c>
      <c r="S1236" s="17"/>
      <c r="T1236" s="17">
        <v>0.119945077993074</v>
      </c>
      <c r="U1236" s="17">
        <v>0.12596314942596501</v>
      </c>
      <c r="V1236" s="17"/>
      <c r="W1236" s="17">
        <v>0.12709748641483501</v>
      </c>
      <c r="X1236" s="17">
        <v>0.12852425316524599</v>
      </c>
      <c r="Y1236" s="17"/>
      <c r="Z1236" s="17">
        <v>9.2848915901453999E-2</v>
      </c>
      <c r="AA1236" s="17">
        <v>0.12506678185289799</v>
      </c>
      <c r="AB1236" s="17">
        <v>0.15374423260249501</v>
      </c>
      <c r="AC1236" s="17"/>
      <c r="AD1236" s="17">
        <v>0.12608526780989299</v>
      </c>
      <c r="AE1236" s="17">
        <v>0.12225054335494601</v>
      </c>
      <c r="AF1236" s="17"/>
      <c r="AG1236" s="17">
        <v>0.16727243547798701</v>
      </c>
      <c r="AH1236" s="17">
        <v>9.67289918940165E-2</v>
      </c>
      <c r="AI1236" s="17">
        <v>0.14394594837182501</v>
      </c>
      <c r="AJ1236" s="17"/>
      <c r="AK1236" s="17">
        <v>0.12578059554424401</v>
      </c>
      <c r="AL1236" s="17">
        <v>0.112946912948172</v>
      </c>
      <c r="AM1236" s="17">
        <v>0.20528261731722799</v>
      </c>
      <c r="AN1236" s="17"/>
      <c r="AO1236" s="17">
        <v>0.10619104804606801</v>
      </c>
      <c r="AP1236" s="17">
        <v>0.11019789459786999</v>
      </c>
      <c r="AQ1236" s="17">
        <v>0.146404445938176</v>
      </c>
      <c r="AR1236" s="17"/>
      <c r="AS1236" s="17">
        <v>0.101540014849181</v>
      </c>
      <c r="AT1236" s="17">
        <v>0.19346124347193899</v>
      </c>
      <c r="AU1236" s="17">
        <v>0.15119827827392901</v>
      </c>
      <c r="AV1236" s="17">
        <v>0.11227076480968699</v>
      </c>
      <c r="AW1236" s="17">
        <v>0.170434157644096</v>
      </c>
      <c r="AX1236" s="17">
        <v>0.122720465987616</v>
      </c>
      <c r="AY1236" s="17">
        <v>9.2038501294012906E-2</v>
      </c>
      <c r="AZ1236" s="17">
        <v>0.13161846869973201</v>
      </c>
      <c r="BA1236" s="17">
        <v>8.1087015052491399E-2</v>
      </c>
      <c r="BB1236" s="17">
        <v>7.9804296820921605E-2</v>
      </c>
      <c r="BC1236" s="17">
        <v>0.10843923279461699</v>
      </c>
      <c r="BD1236" s="17">
        <v>0.13401280588018299</v>
      </c>
      <c r="BE1236" s="17">
        <v>0.14784749554510199</v>
      </c>
      <c r="BF1236" s="17">
        <v>0.150976576374241</v>
      </c>
      <c r="BG1236" s="17">
        <v>8.9296730954648004E-2</v>
      </c>
    </row>
    <row r="1237" spans="2:59" x14ac:dyDescent="0.35">
      <c r="B1237" t="s">
        <v>192</v>
      </c>
      <c r="C1237" s="17">
        <v>0.18813748111001699</v>
      </c>
      <c r="D1237" s="17">
        <v>0.22479207696108999</v>
      </c>
      <c r="E1237" s="17">
        <v>0.15476579510313099</v>
      </c>
      <c r="F1237" s="17"/>
      <c r="G1237" s="17">
        <v>0.16719520337535401</v>
      </c>
      <c r="H1237" s="17">
        <v>0.188941967426589</v>
      </c>
      <c r="I1237" s="17">
        <v>0.16339113960596899</v>
      </c>
      <c r="J1237" s="17">
        <v>0.171106134776216</v>
      </c>
      <c r="K1237" s="17">
        <v>0.217849254921722</v>
      </c>
      <c r="L1237" s="17">
        <v>0.20072115546053401</v>
      </c>
      <c r="M1237" s="17"/>
      <c r="N1237" s="17">
        <v>0.19743050750164901</v>
      </c>
      <c r="O1237" s="17">
        <v>0.201330326253578</v>
      </c>
      <c r="P1237" s="17">
        <v>0.16889229012871301</v>
      </c>
      <c r="Q1237" s="17">
        <v>0.19662454691140199</v>
      </c>
      <c r="R1237" s="17">
        <v>0.158528398100617</v>
      </c>
      <c r="S1237" s="17"/>
      <c r="T1237" s="17">
        <v>0.235257870595002</v>
      </c>
      <c r="U1237" s="17">
        <v>0.17627097715658499</v>
      </c>
      <c r="V1237" s="17"/>
      <c r="W1237" s="17">
        <v>0.222987969985979</v>
      </c>
      <c r="X1237" s="17">
        <v>0.164458218315785</v>
      </c>
      <c r="Y1237" s="17"/>
      <c r="Z1237" s="17">
        <v>0.19688432651593701</v>
      </c>
      <c r="AA1237" s="17">
        <v>0.15515404507050001</v>
      </c>
      <c r="AB1237" s="17">
        <v>0.191699909578216</v>
      </c>
      <c r="AC1237" s="17"/>
      <c r="AD1237" s="17">
        <v>0.18021072615146</v>
      </c>
      <c r="AE1237" s="17">
        <v>0.20301779469860401</v>
      </c>
      <c r="AF1237" s="17"/>
      <c r="AG1237" s="17">
        <v>0.19084221822726</v>
      </c>
      <c r="AH1237" s="17">
        <v>0.20452334391115901</v>
      </c>
      <c r="AI1237" s="17">
        <v>0.17915067049123801</v>
      </c>
      <c r="AJ1237" s="17"/>
      <c r="AK1237" s="17">
        <v>0.18804848959668799</v>
      </c>
      <c r="AL1237" s="17">
        <v>0.18987953618690401</v>
      </c>
      <c r="AM1237" s="17">
        <v>0.19803595835341101</v>
      </c>
      <c r="AN1237" s="17"/>
      <c r="AO1237" s="17">
        <v>0.21508537298198899</v>
      </c>
      <c r="AP1237" s="17">
        <v>0.184049224278932</v>
      </c>
      <c r="AQ1237" s="17">
        <v>0.192890884207714</v>
      </c>
      <c r="AR1237" s="17"/>
      <c r="AS1237" s="17">
        <v>0.169935406796103</v>
      </c>
      <c r="AT1237" s="17">
        <v>0.104478312176233</v>
      </c>
      <c r="AU1237" s="17">
        <v>0.148378312541359</v>
      </c>
      <c r="AV1237" s="17">
        <v>0.21839637828286401</v>
      </c>
      <c r="AW1237" s="17">
        <v>0.21502026023264101</v>
      </c>
      <c r="AX1237" s="17">
        <v>0.15381683116011299</v>
      </c>
      <c r="AY1237" s="17">
        <v>0.18223373252645</v>
      </c>
      <c r="AZ1237" s="17">
        <v>0.29000205879742202</v>
      </c>
      <c r="BA1237" s="17">
        <v>0.28328188671308002</v>
      </c>
      <c r="BB1237" s="17">
        <v>0.184725971733953</v>
      </c>
      <c r="BC1237" s="17">
        <v>0.150545955514121</v>
      </c>
      <c r="BD1237" s="17">
        <v>0.167856190856151</v>
      </c>
      <c r="BE1237" s="17">
        <v>0.177056272627031</v>
      </c>
      <c r="BF1237" s="17">
        <v>0.23371777799595</v>
      </c>
      <c r="BG1237" s="17">
        <v>0.26561908482431601</v>
      </c>
    </row>
    <row r="1238" spans="2:59" x14ac:dyDescent="0.35">
      <c r="B1238" t="s">
        <v>193</v>
      </c>
      <c r="C1238" s="17">
        <v>0.274213951073354</v>
      </c>
      <c r="D1238" s="17">
        <v>0.23953893232427501</v>
      </c>
      <c r="E1238" s="17">
        <v>0.30764631991046598</v>
      </c>
      <c r="F1238" s="17"/>
      <c r="G1238" s="17">
        <v>0.19556312256573799</v>
      </c>
      <c r="H1238" s="17">
        <v>0.32329568982489398</v>
      </c>
      <c r="I1238" s="17">
        <v>0.32818857560577502</v>
      </c>
      <c r="J1238" s="17">
        <v>0.28569891248729401</v>
      </c>
      <c r="K1238" s="17">
        <v>0.27686545311158101</v>
      </c>
      <c r="L1238" s="17">
        <v>0.23690148826474999</v>
      </c>
      <c r="M1238" s="17"/>
      <c r="N1238" s="17">
        <v>0.25449308116390001</v>
      </c>
      <c r="O1238" s="17">
        <v>0.26122332141166799</v>
      </c>
      <c r="P1238" s="17">
        <v>0.24985329452982999</v>
      </c>
      <c r="Q1238" s="17">
        <v>0.29590855083202899</v>
      </c>
      <c r="R1238" s="17">
        <v>0.34507698705489598</v>
      </c>
      <c r="S1238" s="17"/>
      <c r="T1238" s="17">
        <v>0.24869218006284699</v>
      </c>
      <c r="U1238" s="17">
        <v>0.28064119413956901</v>
      </c>
      <c r="V1238" s="17"/>
      <c r="W1238" s="17">
        <v>0.24216816173723399</v>
      </c>
      <c r="X1238" s="17">
        <v>0.29547656410798601</v>
      </c>
      <c r="Y1238" s="17"/>
      <c r="Z1238" s="17">
        <v>0.26332522447078099</v>
      </c>
      <c r="AA1238" s="17">
        <v>0.29669995932210402</v>
      </c>
      <c r="AB1238" s="17">
        <v>0.224861734952325</v>
      </c>
      <c r="AC1238" s="17"/>
      <c r="AD1238" s="17">
        <v>0.24809467644191199</v>
      </c>
      <c r="AE1238" s="17">
        <v>0.32324574267714801</v>
      </c>
      <c r="AF1238" s="17"/>
      <c r="AG1238" s="17">
        <v>0.28567147503411</v>
      </c>
      <c r="AH1238" s="17">
        <v>0.27503577048870997</v>
      </c>
      <c r="AI1238" s="17">
        <v>0.25660542736102798</v>
      </c>
      <c r="AJ1238" s="17"/>
      <c r="AK1238" s="17">
        <v>0.17919061656913499</v>
      </c>
      <c r="AL1238" s="17">
        <v>0.303238173076192</v>
      </c>
      <c r="AM1238" s="17">
        <v>0.28337831283508103</v>
      </c>
      <c r="AN1238" s="17"/>
      <c r="AO1238" s="17">
        <v>0.26577004624447298</v>
      </c>
      <c r="AP1238" s="17">
        <v>0.28800725867690702</v>
      </c>
      <c r="AQ1238" s="17">
        <v>0.243860704791449</v>
      </c>
      <c r="AR1238" s="17"/>
      <c r="AS1238" s="17">
        <v>0.39477370306919801</v>
      </c>
      <c r="AT1238" s="17">
        <v>0.207093410670146</v>
      </c>
      <c r="AU1238" s="17">
        <v>0.272082725157548</v>
      </c>
      <c r="AV1238" s="17">
        <v>0.25787755633913401</v>
      </c>
      <c r="AW1238" s="17">
        <v>0.20260003397252399</v>
      </c>
      <c r="AX1238" s="17">
        <v>0.33252914920225402</v>
      </c>
      <c r="AY1238" s="17">
        <v>0.27255769693625198</v>
      </c>
      <c r="AZ1238" s="17">
        <v>0.19604526251850901</v>
      </c>
      <c r="BA1238" s="17">
        <v>0.21665449033234699</v>
      </c>
      <c r="BB1238" s="17">
        <v>0.22528465936486</v>
      </c>
      <c r="BC1238" s="17">
        <v>0.28175873537034701</v>
      </c>
      <c r="BD1238" s="17">
        <v>0.27024111989814897</v>
      </c>
      <c r="BE1238" s="17">
        <v>0.33469004475345399</v>
      </c>
      <c r="BF1238" s="17">
        <v>0.18423071877802899</v>
      </c>
      <c r="BG1238" s="17">
        <v>0.32336355981234399</v>
      </c>
    </row>
    <row r="1239" spans="2:59" x14ac:dyDescent="0.35">
      <c r="B1239" t="s">
        <v>194</v>
      </c>
      <c r="C1239" s="17">
        <v>0.28599594191981498</v>
      </c>
      <c r="D1239" s="17">
        <v>0.28351448355086001</v>
      </c>
      <c r="E1239" s="17">
        <v>0.28742595904156099</v>
      </c>
      <c r="F1239" s="17"/>
      <c r="G1239" s="17">
        <v>0.39617537239636702</v>
      </c>
      <c r="H1239" s="17">
        <v>0.25398602763898898</v>
      </c>
      <c r="I1239" s="17">
        <v>0.27251879297314902</v>
      </c>
      <c r="J1239" s="17">
        <v>0.30718026237193602</v>
      </c>
      <c r="K1239" s="17">
        <v>0.27629508048844098</v>
      </c>
      <c r="L1239" s="17">
        <v>0.26629271654112702</v>
      </c>
      <c r="M1239" s="17"/>
      <c r="N1239" s="17">
        <v>0.30162624582523401</v>
      </c>
      <c r="O1239" s="17">
        <v>0.25572279070913001</v>
      </c>
      <c r="P1239" s="17">
        <v>0.29800550063139802</v>
      </c>
      <c r="Q1239" s="17">
        <v>0.29684186694477099</v>
      </c>
      <c r="R1239" s="17">
        <v>0.25690892750885602</v>
      </c>
      <c r="S1239" s="17"/>
      <c r="T1239" s="17">
        <v>0.26552227463297501</v>
      </c>
      <c r="U1239" s="17">
        <v>0.29115190214119502</v>
      </c>
      <c r="V1239" s="17"/>
      <c r="W1239" s="17">
        <v>0.273970308338779</v>
      </c>
      <c r="X1239" s="17">
        <v>0.28505650476135203</v>
      </c>
      <c r="Y1239" s="17"/>
      <c r="Z1239" s="17">
        <v>0.30844196619972802</v>
      </c>
      <c r="AA1239" s="17">
        <v>0.29315961754744102</v>
      </c>
      <c r="AB1239" s="17">
        <v>0.28917006796781303</v>
      </c>
      <c r="AC1239" s="17"/>
      <c r="AD1239" s="17">
        <v>0.29998226125244298</v>
      </c>
      <c r="AE1239" s="17">
        <v>0.25974045418142</v>
      </c>
      <c r="AF1239" s="17"/>
      <c r="AG1239" s="17">
        <v>0.27859758519939198</v>
      </c>
      <c r="AH1239" s="17">
        <v>0.29621645442774303</v>
      </c>
      <c r="AI1239" s="17">
        <v>0.28223313910648301</v>
      </c>
      <c r="AJ1239" s="17"/>
      <c r="AK1239" s="17">
        <v>0.34008500230835298</v>
      </c>
      <c r="AL1239" s="17">
        <v>0.266538040095956</v>
      </c>
      <c r="AM1239" s="17">
        <v>0.24653797826329699</v>
      </c>
      <c r="AN1239" s="17"/>
      <c r="AO1239" s="17">
        <v>0.26463809073369499</v>
      </c>
      <c r="AP1239" s="17">
        <v>0.285269361518243</v>
      </c>
      <c r="AQ1239" s="17">
        <v>0.29552059307108303</v>
      </c>
      <c r="AR1239" s="17"/>
      <c r="AS1239" s="17">
        <v>0.23090693688993</v>
      </c>
      <c r="AT1239" s="17">
        <v>0.34234003326368201</v>
      </c>
      <c r="AU1239" s="17">
        <v>0.30105770721132202</v>
      </c>
      <c r="AV1239" s="17">
        <v>0.31892636951511599</v>
      </c>
      <c r="AW1239" s="17">
        <v>0.20530918903822501</v>
      </c>
      <c r="AX1239" s="17">
        <v>0.34567181427311799</v>
      </c>
      <c r="AY1239" s="17">
        <v>0.259674349624817</v>
      </c>
      <c r="AZ1239" s="17">
        <v>0.30378870378535999</v>
      </c>
      <c r="BA1239" s="17">
        <v>0.33981286941786198</v>
      </c>
      <c r="BB1239" s="17">
        <v>0.39095798447186803</v>
      </c>
      <c r="BC1239" s="17">
        <v>0.22624988050373099</v>
      </c>
      <c r="BD1239" s="17">
        <v>0.30232078266682899</v>
      </c>
      <c r="BE1239" s="17">
        <v>0.27048293121393002</v>
      </c>
      <c r="BF1239" s="17">
        <v>0.33080819206801398</v>
      </c>
      <c r="BG1239" s="17">
        <v>0.121313070513731</v>
      </c>
    </row>
    <row r="1240" spans="2:59" x14ac:dyDescent="0.35">
      <c r="B1240" t="s">
        <v>195</v>
      </c>
      <c r="C1240" s="17">
        <v>0.12690014318488901</v>
      </c>
      <c r="D1240" s="17">
        <v>0.113647822989944</v>
      </c>
      <c r="E1240" s="17">
        <v>0.137708656198514</v>
      </c>
      <c r="F1240" s="17"/>
      <c r="G1240" s="17">
        <v>0.130204765657532</v>
      </c>
      <c r="H1240" s="17">
        <v>0.13652138590045201</v>
      </c>
      <c r="I1240" s="17">
        <v>0.114358572484219</v>
      </c>
      <c r="J1240" s="17">
        <v>0.151954449532265</v>
      </c>
      <c r="K1240" s="17">
        <v>0.113647849243697</v>
      </c>
      <c r="L1240" s="17">
        <v>0.119319812021975</v>
      </c>
      <c r="M1240" s="17"/>
      <c r="N1240" s="17">
        <v>0.122753399310044</v>
      </c>
      <c r="O1240" s="17">
        <v>0.15407663762854601</v>
      </c>
      <c r="P1240" s="17">
        <v>0.136673236892076</v>
      </c>
      <c r="Q1240" s="17">
        <v>0.116168916790336</v>
      </c>
      <c r="R1240" s="17">
        <v>9.3046406355448405E-2</v>
      </c>
      <c r="S1240" s="17"/>
      <c r="T1240" s="17">
        <v>0.13058259671610101</v>
      </c>
      <c r="U1240" s="17">
        <v>0.125972777136686</v>
      </c>
      <c r="V1240" s="17"/>
      <c r="W1240" s="17">
        <v>0.133776073523174</v>
      </c>
      <c r="X1240" s="17">
        <v>0.12648445964963101</v>
      </c>
      <c r="Y1240" s="17"/>
      <c r="Z1240" s="17">
        <v>0.1384995669121</v>
      </c>
      <c r="AA1240" s="17">
        <v>0.12991959620705701</v>
      </c>
      <c r="AB1240" s="17">
        <v>0.14052405489915001</v>
      </c>
      <c r="AC1240" s="17"/>
      <c r="AD1240" s="17">
        <v>0.14562706834429101</v>
      </c>
      <c r="AE1240" s="17">
        <v>9.17454650878817E-2</v>
      </c>
      <c r="AF1240" s="17"/>
      <c r="AG1240" s="17">
        <v>7.7616286061251205E-2</v>
      </c>
      <c r="AH1240" s="17">
        <v>0.12749543927837201</v>
      </c>
      <c r="AI1240" s="17">
        <v>0.13806481466942599</v>
      </c>
      <c r="AJ1240" s="17"/>
      <c r="AK1240" s="17">
        <v>0.16689529598158001</v>
      </c>
      <c r="AL1240" s="17">
        <v>0.127397337692776</v>
      </c>
      <c r="AM1240" s="17">
        <v>6.6765133230982196E-2</v>
      </c>
      <c r="AN1240" s="17"/>
      <c r="AO1240" s="17">
        <v>0.148315441993775</v>
      </c>
      <c r="AP1240" s="17">
        <v>0.13247626092804801</v>
      </c>
      <c r="AQ1240" s="17">
        <v>0.121323371991579</v>
      </c>
      <c r="AR1240" s="17"/>
      <c r="AS1240" s="17">
        <v>0.102843938395588</v>
      </c>
      <c r="AT1240" s="17">
        <v>0.15262700041800001</v>
      </c>
      <c r="AU1240" s="17">
        <v>0.127282976815841</v>
      </c>
      <c r="AV1240" s="17">
        <v>9.2528931053198399E-2</v>
      </c>
      <c r="AW1240" s="17">
        <v>0.20663635911251399</v>
      </c>
      <c r="AX1240" s="17">
        <v>4.5261739376899097E-2</v>
      </c>
      <c r="AY1240" s="17">
        <v>0.19349571961846701</v>
      </c>
      <c r="AZ1240" s="17">
        <v>7.85455061989766E-2</v>
      </c>
      <c r="BA1240" s="17">
        <v>7.9163738484219204E-2</v>
      </c>
      <c r="BB1240" s="17">
        <v>0.11922708760839799</v>
      </c>
      <c r="BC1240" s="17">
        <v>0.23300619581718399</v>
      </c>
      <c r="BD1240" s="17">
        <v>0.12556910069868901</v>
      </c>
      <c r="BE1240" s="17">
        <v>6.9923255860482897E-2</v>
      </c>
      <c r="BF1240" s="17">
        <v>0.10026673478376601</v>
      </c>
      <c r="BG1240" s="17">
        <v>0.20040755389496101</v>
      </c>
    </row>
    <row r="1241" spans="2:59" x14ac:dyDescent="0.35">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row>
    <row r="1242" spans="2:59" x14ac:dyDescent="0.35">
      <c r="B1242" s="6" t="s">
        <v>478</v>
      </c>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c r="BA1242" s="17"/>
      <c r="BB1242" s="17"/>
      <c r="BC1242" s="17"/>
      <c r="BD1242" s="17"/>
      <c r="BE1242" s="17"/>
      <c r="BF1242" s="17"/>
      <c r="BG1242" s="17"/>
    </row>
    <row r="1243" spans="2:59" x14ac:dyDescent="0.35">
      <c r="B1243" s="24" t="s">
        <v>86</v>
      </c>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row>
    <row r="1244" spans="2:59" x14ac:dyDescent="0.35">
      <c r="B1244" t="s">
        <v>191</v>
      </c>
      <c r="C1244" s="17">
        <v>0.103298640611868</v>
      </c>
      <c r="D1244" s="17">
        <v>0.117403907110167</v>
      </c>
      <c r="E1244" s="17">
        <v>9.0583994750479194E-2</v>
      </c>
      <c r="F1244" s="17"/>
      <c r="G1244" s="17">
        <v>7.8367395632459105E-2</v>
      </c>
      <c r="H1244" s="17">
        <v>8.0961505473638701E-2</v>
      </c>
      <c r="I1244" s="17">
        <v>9.90622342960603E-2</v>
      </c>
      <c r="J1244" s="17">
        <v>9.3372170848313105E-2</v>
      </c>
      <c r="K1244" s="17">
        <v>0.109623946659759</v>
      </c>
      <c r="L1244" s="17">
        <v>0.126002078344639</v>
      </c>
      <c r="M1244" s="17"/>
      <c r="N1244" s="17">
        <v>0.12712715085412801</v>
      </c>
      <c r="O1244" s="17">
        <v>9.7200201116603602E-2</v>
      </c>
      <c r="P1244" s="17">
        <v>9.0378329341821495E-2</v>
      </c>
      <c r="Q1244" s="17">
        <v>8.7498741778284206E-2</v>
      </c>
      <c r="R1244" s="17">
        <v>0.112344615770228</v>
      </c>
      <c r="S1244" s="17"/>
      <c r="T1244" s="17">
        <v>8.4714446355604198E-2</v>
      </c>
      <c r="U1244" s="17">
        <v>0.10797876777175899</v>
      </c>
      <c r="V1244" s="17"/>
      <c r="W1244" s="17">
        <v>9.7570037267276005E-2</v>
      </c>
      <c r="X1244" s="17">
        <v>0.10954549351587101</v>
      </c>
      <c r="Y1244" s="17"/>
      <c r="Z1244" s="17">
        <v>6.65943033199137E-2</v>
      </c>
      <c r="AA1244" s="17">
        <v>0.108174410334094</v>
      </c>
      <c r="AB1244" s="17">
        <v>0.126431769984999</v>
      </c>
      <c r="AC1244" s="17"/>
      <c r="AD1244" s="17">
        <v>0.10224550398523601</v>
      </c>
      <c r="AE1244" s="17">
        <v>0.105275616478772</v>
      </c>
      <c r="AF1244" s="17"/>
      <c r="AG1244" s="17">
        <v>0.13363315182435001</v>
      </c>
      <c r="AH1244" s="17">
        <v>8.7463139091980696E-2</v>
      </c>
      <c r="AI1244" s="17">
        <v>0.11269950802668199</v>
      </c>
      <c r="AJ1244" s="17"/>
      <c r="AK1244" s="17">
        <v>0.106038687595258</v>
      </c>
      <c r="AL1244" s="17">
        <v>8.9265089301976297E-2</v>
      </c>
      <c r="AM1244" s="17">
        <v>0.181439787940987</v>
      </c>
      <c r="AN1244" s="17"/>
      <c r="AO1244" s="17">
        <v>5.5879112783109502E-2</v>
      </c>
      <c r="AP1244" s="17">
        <v>9.0241790271235994E-2</v>
      </c>
      <c r="AQ1244" s="17">
        <v>0.125259762425176</v>
      </c>
      <c r="AR1244" s="17"/>
      <c r="AS1244" s="17">
        <v>7.5349525877985699E-2</v>
      </c>
      <c r="AT1244" s="17">
        <v>0.139152260423475</v>
      </c>
      <c r="AU1244" s="17">
        <v>0.197519171917483</v>
      </c>
      <c r="AV1244" s="17">
        <v>6.3121902113364506E-2</v>
      </c>
      <c r="AW1244" s="17">
        <v>0.157961244269263</v>
      </c>
      <c r="AX1244" s="17">
        <v>0.131388733673134</v>
      </c>
      <c r="AY1244" s="17">
        <v>6.5975514461138599E-2</v>
      </c>
      <c r="AZ1244" s="17">
        <v>0.143374008361393</v>
      </c>
      <c r="BA1244" s="17">
        <v>9.8800465535776899E-2</v>
      </c>
      <c r="BB1244" s="17">
        <v>6.8615476484681498E-2</v>
      </c>
      <c r="BC1244" s="17">
        <v>5.0614832701486999E-2</v>
      </c>
      <c r="BD1244" s="17">
        <v>0.13209209231217001</v>
      </c>
      <c r="BE1244" s="17">
        <v>0.115646961807415</v>
      </c>
      <c r="BF1244" s="17">
        <v>0.106226107991202</v>
      </c>
      <c r="BG1244" s="17">
        <v>0</v>
      </c>
    </row>
    <row r="1245" spans="2:59" x14ac:dyDescent="0.35">
      <c r="B1245" t="s">
        <v>192</v>
      </c>
      <c r="C1245" s="17">
        <v>0.179617754988041</v>
      </c>
      <c r="D1245" s="17">
        <v>0.218957010177601</v>
      </c>
      <c r="E1245" s="17">
        <v>0.14370998683196501</v>
      </c>
      <c r="F1245" s="17"/>
      <c r="G1245" s="17">
        <v>0.189377392778806</v>
      </c>
      <c r="H1245" s="17">
        <v>0.22286152640863399</v>
      </c>
      <c r="I1245" s="17">
        <v>0.17197442183638501</v>
      </c>
      <c r="J1245" s="17">
        <v>0.14192538236605601</v>
      </c>
      <c r="K1245" s="17">
        <v>0.19882048814749601</v>
      </c>
      <c r="L1245" s="17">
        <v>0.17534858963780001</v>
      </c>
      <c r="M1245" s="17"/>
      <c r="N1245" s="17">
        <v>0.16356994776334199</v>
      </c>
      <c r="O1245" s="17">
        <v>0.222786069031328</v>
      </c>
      <c r="P1245" s="17">
        <v>0.213455335917449</v>
      </c>
      <c r="Q1245" s="17">
        <v>0.14599027132466</v>
      </c>
      <c r="R1245" s="17">
        <v>0.15093534001232001</v>
      </c>
      <c r="S1245" s="17"/>
      <c r="T1245" s="17">
        <v>0.21948525429320001</v>
      </c>
      <c r="U1245" s="17">
        <v>0.16957777350043399</v>
      </c>
      <c r="V1245" s="17"/>
      <c r="W1245" s="17">
        <v>0.21384239320140799</v>
      </c>
      <c r="X1245" s="17">
        <v>0.154434758341462</v>
      </c>
      <c r="Y1245" s="17"/>
      <c r="Z1245" s="17">
        <v>0.19052081291867301</v>
      </c>
      <c r="AA1245" s="17">
        <v>0.17809444241769501</v>
      </c>
      <c r="AB1245" s="17">
        <v>0.18614892349186099</v>
      </c>
      <c r="AC1245" s="17"/>
      <c r="AD1245" s="17">
        <v>0.185127356433476</v>
      </c>
      <c r="AE1245" s="17">
        <v>0.169274985760929</v>
      </c>
      <c r="AF1245" s="17"/>
      <c r="AG1245" s="17">
        <v>0.17986824836733001</v>
      </c>
      <c r="AH1245" s="17">
        <v>0.18356774719817501</v>
      </c>
      <c r="AI1245" s="17">
        <v>0.18281064930877999</v>
      </c>
      <c r="AJ1245" s="17"/>
      <c r="AK1245" s="17">
        <v>0.140617879152687</v>
      </c>
      <c r="AL1245" s="17">
        <v>0.20238080693454299</v>
      </c>
      <c r="AM1245" s="17">
        <v>0.189793724967495</v>
      </c>
      <c r="AN1245" s="17"/>
      <c r="AO1245" s="17">
        <v>0.218398353287793</v>
      </c>
      <c r="AP1245" s="17">
        <v>0.186514940462428</v>
      </c>
      <c r="AQ1245" s="17">
        <v>0.171200913376785</v>
      </c>
      <c r="AR1245" s="17"/>
      <c r="AS1245" s="17">
        <v>9.2785295562607895E-2</v>
      </c>
      <c r="AT1245" s="17">
        <v>0.18717574819236499</v>
      </c>
      <c r="AU1245" s="17">
        <v>0.11710338763275201</v>
      </c>
      <c r="AV1245" s="17">
        <v>0.163157629365695</v>
      </c>
      <c r="AW1245" s="17">
        <v>0.23175718357948499</v>
      </c>
      <c r="AX1245" s="17">
        <v>0.14428649169371999</v>
      </c>
      <c r="AY1245" s="17">
        <v>0.115074854473372</v>
      </c>
      <c r="AZ1245" s="17">
        <v>0.28521696652219702</v>
      </c>
      <c r="BA1245" s="17">
        <v>0.246994581196048</v>
      </c>
      <c r="BB1245" s="17">
        <v>0.23310608531594401</v>
      </c>
      <c r="BC1245" s="17">
        <v>0.227462932766473</v>
      </c>
      <c r="BD1245" s="17">
        <v>0.31457168761898102</v>
      </c>
      <c r="BE1245" s="17">
        <v>0.216353771398338</v>
      </c>
      <c r="BF1245" s="17">
        <v>0.18085169662303299</v>
      </c>
      <c r="BG1245" s="17">
        <v>0.33481206522035001</v>
      </c>
    </row>
    <row r="1246" spans="2:59" x14ac:dyDescent="0.35">
      <c r="B1246" t="s">
        <v>193</v>
      </c>
      <c r="C1246" s="17">
        <v>0.235923215816186</v>
      </c>
      <c r="D1246" s="17">
        <v>0.20462697049949599</v>
      </c>
      <c r="E1246" s="17">
        <v>0.26605022550330698</v>
      </c>
      <c r="F1246" s="17"/>
      <c r="G1246" s="17">
        <v>0.179606575046385</v>
      </c>
      <c r="H1246" s="17">
        <v>0.243504655514312</v>
      </c>
      <c r="I1246" s="17">
        <v>0.29388588346466399</v>
      </c>
      <c r="J1246" s="17">
        <v>0.24089096142479999</v>
      </c>
      <c r="K1246" s="17">
        <v>0.261574366843282</v>
      </c>
      <c r="L1246" s="17">
        <v>0.19879824484290601</v>
      </c>
      <c r="M1246" s="17"/>
      <c r="N1246" s="17">
        <v>0.23311842798596899</v>
      </c>
      <c r="O1246" s="17">
        <v>0.209371397519164</v>
      </c>
      <c r="P1246" s="17">
        <v>0.188586772148611</v>
      </c>
      <c r="Q1246" s="17">
        <v>0.27588246534685501</v>
      </c>
      <c r="R1246" s="17">
        <v>0.29262811213582601</v>
      </c>
      <c r="S1246" s="17"/>
      <c r="T1246" s="17">
        <v>0.22281660325723701</v>
      </c>
      <c r="U1246" s="17">
        <v>0.23922390308653299</v>
      </c>
      <c r="V1246" s="17"/>
      <c r="W1246" s="17">
        <v>0.21641506292753801</v>
      </c>
      <c r="X1246" s="17">
        <v>0.24607330066547001</v>
      </c>
      <c r="Y1246" s="17"/>
      <c r="Z1246" s="17">
        <v>0.20452899700815799</v>
      </c>
      <c r="AA1246" s="17">
        <v>0.232502814049243</v>
      </c>
      <c r="AB1246" s="17">
        <v>0.20519385133981699</v>
      </c>
      <c r="AC1246" s="17"/>
      <c r="AD1246" s="17">
        <v>0.201883306297964</v>
      </c>
      <c r="AE1246" s="17">
        <v>0.29982383224832698</v>
      </c>
      <c r="AF1246" s="17"/>
      <c r="AG1246" s="17">
        <v>0.24673258828692701</v>
      </c>
      <c r="AH1246" s="17">
        <v>0.257901660283826</v>
      </c>
      <c r="AI1246" s="17">
        <v>0.19471858932247199</v>
      </c>
      <c r="AJ1246" s="17"/>
      <c r="AK1246" s="17">
        <v>0.15885331065333699</v>
      </c>
      <c r="AL1246" s="17">
        <v>0.25177355711122001</v>
      </c>
      <c r="AM1246" s="17">
        <v>0.26053648627075698</v>
      </c>
      <c r="AN1246" s="17"/>
      <c r="AO1246" s="17">
        <v>0.22814950479548601</v>
      </c>
      <c r="AP1246" s="17">
        <v>0.24404841685299</v>
      </c>
      <c r="AQ1246" s="17">
        <v>0.213906834565081</v>
      </c>
      <c r="AR1246" s="17"/>
      <c r="AS1246" s="17">
        <v>0.37864883720665699</v>
      </c>
      <c r="AT1246" s="17">
        <v>0.206420442950596</v>
      </c>
      <c r="AU1246" s="17">
        <v>0.206999385926603</v>
      </c>
      <c r="AV1246" s="17">
        <v>0.197456336981016</v>
      </c>
      <c r="AW1246" s="17">
        <v>0.18386672035059201</v>
      </c>
      <c r="AX1246" s="17">
        <v>0.23655345299730701</v>
      </c>
      <c r="AY1246" s="17">
        <v>0.21475814282107</v>
      </c>
      <c r="AZ1246" s="17">
        <v>0.16219182997723999</v>
      </c>
      <c r="BA1246" s="17">
        <v>0.21124120469903199</v>
      </c>
      <c r="BB1246" s="17">
        <v>0.13329674649272699</v>
      </c>
      <c r="BC1246" s="17">
        <v>0.19184750308722201</v>
      </c>
      <c r="BD1246" s="17">
        <v>0.198829765030545</v>
      </c>
      <c r="BE1246" s="17">
        <v>0.44222283212903302</v>
      </c>
      <c r="BF1246" s="17">
        <v>0.31783572399858301</v>
      </c>
      <c r="BG1246" s="17">
        <v>0.28725364944215398</v>
      </c>
    </row>
    <row r="1247" spans="2:59" x14ac:dyDescent="0.35">
      <c r="B1247" t="s">
        <v>194</v>
      </c>
      <c r="C1247" s="17">
        <v>0.32578747780103201</v>
      </c>
      <c r="D1247" s="17">
        <v>0.32026290337330299</v>
      </c>
      <c r="E1247" s="17">
        <v>0.32815641526614903</v>
      </c>
      <c r="F1247" s="17"/>
      <c r="G1247" s="17">
        <v>0.42412012912984598</v>
      </c>
      <c r="H1247" s="17">
        <v>0.30703670001059102</v>
      </c>
      <c r="I1247" s="17">
        <v>0.29508289088780798</v>
      </c>
      <c r="J1247" s="17">
        <v>0.33679495288662498</v>
      </c>
      <c r="K1247" s="17">
        <v>0.27356667069852197</v>
      </c>
      <c r="L1247" s="17">
        <v>0.34615096683917701</v>
      </c>
      <c r="M1247" s="17"/>
      <c r="N1247" s="17">
        <v>0.34236457939014198</v>
      </c>
      <c r="O1247" s="17">
        <v>0.27582980038748001</v>
      </c>
      <c r="P1247" s="17">
        <v>0.33714038778325101</v>
      </c>
      <c r="Q1247" s="17">
        <v>0.33998212510276099</v>
      </c>
      <c r="R1247" s="17">
        <v>0.32394975026945499</v>
      </c>
      <c r="S1247" s="17"/>
      <c r="T1247" s="17">
        <v>0.318874545671398</v>
      </c>
      <c r="U1247" s="17">
        <v>0.32752838735935103</v>
      </c>
      <c r="V1247" s="17"/>
      <c r="W1247" s="17">
        <v>0.29012434723568298</v>
      </c>
      <c r="X1247" s="17">
        <v>0.34504923928688702</v>
      </c>
      <c r="Y1247" s="17"/>
      <c r="Z1247" s="17">
        <v>0.352692136057704</v>
      </c>
      <c r="AA1247" s="17">
        <v>0.30645349572694702</v>
      </c>
      <c r="AB1247" s="17">
        <v>0.34179776712632398</v>
      </c>
      <c r="AC1247" s="17"/>
      <c r="AD1247" s="17">
        <v>0.32654218114431399</v>
      </c>
      <c r="AE1247" s="17">
        <v>0.324370728769038</v>
      </c>
      <c r="AF1247" s="17"/>
      <c r="AG1247" s="17">
        <v>0.32495815288996299</v>
      </c>
      <c r="AH1247" s="17">
        <v>0.34133450751811301</v>
      </c>
      <c r="AI1247" s="17">
        <v>0.315690373112609</v>
      </c>
      <c r="AJ1247" s="17"/>
      <c r="AK1247" s="17">
        <v>0.34539121306564002</v>
      </c>
      <c r="AL1247" s="17">
        <v>0.326323982446038</v>
      </c>
      <c r="AM1247" s="17">
        <v>0.27869607229061599</v>
      </c>
      <c r="AN1247" s="17"/>
      <c r="AO1247" s="17">
        <v>0.28213202498189299</v>
      </c>
      <c r="AP1247" s="17">
        <v>0.31295381280878198</v>
      </c>
      <c r="AQ1247" s="17">
        <v>0.35286499553791101</v>
      </c>
      <c r="AR1247" s="17"/>
      <c r="AS1247" s="17">
        <v>0.312011829565294</v>
      </c>
      <c r="AT1247" s="17">
        <v>0.28857732970477201</v>
      </c>
      <c r="AU1247" s="17">
        <v>0.33234926313832702</v>
      </c>
      <c r="AV1247" s="17">
        <v>0.42526229530383702</v>
      </c>
      <c r="AW1247" s="17">
        <v>0.25689270275573201</v>
      </c>
      <c r="AX1247" s="17">
        <v>0.36748933229303699</v>
      </c>
      <c r="AY1247" s="17">
        <v>0.42470270401894</v>
      </c>
      <c r="AZ1247" s="17">
        <v>0.291796460390709</v>
      </c>
      <c r="BA1247" s="17">
        <v>0.36380001008492402</v>
      </c>
      <c r="BB1247" s="17">
        <v>0.390189916130259</v>
      </c>
      <c r="BC1247" s="17">
        <v>0.30142023973835103</v>
      </c>
      <c r="BD1247" s="17">
        <v>0.21470189655488101</v>
      </c>
      <c r="BE1247" s="17">
        <v>0.14879716977513899</v>
      </c>
      <c r="BF1247" s="17">
        <v>0.25006926822037601</v>
      </c>
      <c r="BG1247" s="17">
        <v>0.153108146243424</v>
      </c>
    </row>
    <row r="1248" spans="2:59" x14ac:dyDescent="0.35">
      <c r="B1248" t="s">
        <v>195</v>
      </c>
      <c r="C1248" s="17">
        <v>0.15537291078287199</v>
      </c>
      <c r="D1248" s="17">
        <v>0.13874920883943301</v>
      </c>
      <c r="E1248" s="17">
        <v>0.171499377648099</v>
      </c>
      <c r="F1248" s="17"/>
      <c r="G1248" s="17">
        <v>0.12852850741250399</v>
      </c>
      <c r="H1248" s="17">
        <v>0.14563561259282401</v>
      </c>
      <c r="I1248" s="17">
        <v>0.13999456951508299</v>
      </c>
      <c r="J1248" s="17">
        <v>0.18701653247420599</v>
      </c>
      <c r="K1248" s="17">
        <v>0.15641452765093999</v>
      </c>
      <c r="L1248" s="17">
        <v>0.153700120335478</v>
      </c>
      <c r="M1248" s="17"/>
      <c r="N1248" s="17">
        <v>0.13381989400642</v>
      </c>
      <c r="O1248" s="17">
        <v>0.194812531945424</v>
      </c>
      <c r="P1248" s="17">
        <v>0.170439174808867</v>
      </c>
      <c r="Q1248" s="17">
        <v>0.15064639644743899</v>
      </c>
      <c r="R1248" s="17">
        <v>0.12014218181217</v>
      </c>
      <c r="S1248" s="17"/>
      <c r="T1248" s="17">
        <v>0.15410915042256099</v>
      </c>
      <c r="U1248" s="17">
        <v>0.155691168281924</v>
      </c>
      <c r="V1248" s="17"/>
      <c r="W1248" s="17">
        <v>0.18204815936809601</v>
      </c>
      <c r="X1248" s="17">
        <v>0.14489720819031099</v>
      </c>
      <c r="Y1248" s="17"/>
      <c r="Z1248" s="17">
        <v>0.18566375069555199</v>
      </c>
      <c r="AA1248" s="17">
        <v>0.17477483747202099</v>
      </c>
      <c r="AB1248" s="17">
        <v>0.14042768805699901</v>
      </c>
      <c r="AC1248" s="17"/>
      <c r="AD1248" s="17">
        <v>0.18420165213900999</v>
      </c>
      <c r="AE1248" s="17">
        <v>0.10125483674293299</v>
      </c>
      <c r="AF1248" s="17"/>
      <c r="AG1248" s="17">
        <v>0.11480785863143</v>
      </c>
      <c r="AH1248" s="17">
        <v>0.12973294590790599</v>
      </c>
      <c r="AI1248" s="17">
        <v>0.19408088022945699</v>
      </c>
      <c r="AJ1248" s="17"/>
      <c r="AK1248" s="17">
        <v>0.249098909533079</v>
      </c>
      <c r="AL1248" s="17">
        <v>0.130256564206223</v>
      </c>
      <c r="AM1248" s="17">
        <v>8.9533928530144205E-2</v>
      </c>
      <c r="AN1248" s="17"/>
      <c r="AO1248" s="17">
        <v>0.21544100415171899</v>
      </c>
      <c r="AP1248" s="17">
        <v>0.16624103960456299</v>
      </c>
      <c r="AQ1248" s="17">
        <v>0.13676749409504599</v>
      </c>
      <c r="AR1248" s="17"/>
      <c r="AS1248" s="17">
        <v>0.14120451178745599</v>
      </c>
      <c r="AT1248" s="17">
        <v>0.17867421872879199</v>
      </c>
      <c r="AU1248" s="17">
        <v>0.14602879138483399</v>
      </c>
      <c r="AV1248" s="17">
        <v>0.15100183623608701</v>
      </c>
      <c r="AW1248" s="17">
        <v>0.16952214904492899</v>
      </c>
      <c r="AX1248" s="17">
        <v>0.120281989342801</v>
      </c>
      <c r="AY1248" s="17">
        <v>0.17948878422548001</v>
      </c>
      <c r="AZ1248" s="17">
        <v>0.117420734748461</v>
      </c>
      <c r="BA1248" s="17">
        <v>7.9163738484219204E-2</v>
      </c>
      <c r="BB1248" s="17">
        <v>0.174791775576388</v>
      </c>
      <c r="BC1248" s="17">
        <v>0.22865449170646701</v>
      </c>
      <c r="BD1248" s="17">
        <v>0.13980455848342199</v>
      </c>
      <c r="BE1248" s="17">
        <v>7.6979264890075394E-2</v>
      </c>
      <c r="BF1248" s="17">
        <v>0.145017203166805</v>
      </c>
      <c r="BG1248" s="17">
        <v>0.22482613909407201</v>
      </c>
    </row>
    <row r="1249" spans="2:59" x14ac:dyDescent="0.35">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row>
    <row r="1250" spans="2:59" x14ac:dyDescent="0.35">
      <c r="B1250" s="6" t="s">
        <v>479</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row>
    <row r="1251" spans="2:59" x14ac:dyDescent="0.35">
      <c r="B1251" s="24" t="s">
        <v>86</v>
      </c>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c r="BF1251" s="17"/>
      <c r="BG1251" s="17"/>
    </row>
    <row r="1252" spans="2:59" x14ac:dyDescent="0.35">
      <c r="B1252" t="s">
        <v>191</v>
      </c>
      <c r="C1252" s="17">
        <v>9.2974828816043506E-2</v>
      </c>
      <c r="D1252" s="17">
        <v>9.9305115878900299E-2</v>
      </c>
      <c r="E1252" s="17">
        <v>8.74606863175445E-2</v>
      </c>
      <c r="F1252" s="17"/>
      <c r="G1252" s="17">
        <v>9.5669736473683598E-2</v>
      </c>
      <c r="H1252" s="17">
        <v>6.5130614060836006E-2</v>
      </c>
      <c r="I1252" s="17">
        <v>8.2629296722557796E-2</v>
      </c>
      <c r="J1252" s="17">
        <v>0.11022446318663599</v>
      </c>
      <c r="K1252" s="17">
        <v>0.100461214891511</v>
      </c>
      <c r="L1252" s="17">
        <v>9.3849082503089404E-2</v>
      </c>
      <c r="M1252" s="17"/>
      <c r="N1252" s="17">
        <v>0.107055610272901</v>
      </c>
      <c r="O1252" s="17">
        <v>8.8121017366276103E-2</v>
      </c>
      <c r="P1252" s="17">
        <v>9.1017627239829604E-2</v>
      </c>
      <c r="Q1252" s="17">
        <v>8.2861684896795407E-2</v>
      </c>
      <c r="R1252" s="17">
        <v>9.1839149725766497E-2</v>
      </c>
      <c r="S1252" s="17"/>
      <c r="T1252" s="17">
        <v>7.8046587645266702E-2</v>
      </c>
      <c r="U1252" s="17">
        <v>9.6734263634112E-2</v>
      </c>
      <c r="V1252" s="17"/>
      <c r="W1252" s="17">
        <v>0.101551840531466</v>
      </c>
      <c r="X1252" s="17">
        <v>8.82363730081972E-2</v>
      </c>
      <c r="Y1252" s="17"/>
      <c r="Z1252" s="17">
        <v>7.8504060667063294E-2</v>
      </c>
      <c r="AA1252" s="17">
        <v>0.106612826174421</v>
      </c>
      <c r="AB1252" s="17">
        <v>9.3569924180520694E-2</v>
      </c>
      <c r="AC1252" s="17"/>
      <c r="AD1252" s="17">
        <v>9.4877175865832705E-2</v>
      </c>
      <c r="AE1252" s="17">
        <v>8.9403692732843196E-2</v>
      </c>
      <c r="AF1252" s="17"/>
      <c r="AG1252" s="17">
        <v>9.0732645913477197E-2</v>
      </c>
      <c r="AH1252" s="17">
        <v>7.7273451161077505E-2</v>
      </c>
      <c r="AI1252" s="17">
        <v>0.113192795315895</v>
      </c>
      <c r="AJ1252" s="17"/>
      <c r="AK1252" s="17">
        <v>6.9272734128550006E-2</v>
      </c>
      <c r="AL1252" s="17">
        <v>8.9105102334098199E-2</v>
      </c>
      <c r="AM1252" s="17">
        <v>0.176740768509902</v>
      </c>
      <c r="AN1252" s="17"/>
      <c r="AO1252" s="17">
        <v>8.4370671487449103E-2</v>
      </c>
      <c r="AP1252" s="17">
        <v>6.2890932270686803E-2</v>
      </c>
      <c r="AQ1252" s="17">
        <v>0.13238967683969399</v>
      </c>
      <c r="AR1252" s="17"/>
      <c r="AS1252" s="17">
        <v>2.30445130298415E-2</v>
      </c>
      <c r="AT1252" s="17">
        <v>0.133001629684702</v>
      </c>
      <c r="AU1252" s="17">
        <v>0.10896561250761</v>
      </c>
      <c r="AV1252" s="17">
        <v>8.1634698920437801E-2</v>
      </c>
      <c r="AW1252" s="17">
        <v>0.13524283012386801</v>
      </c>
      <c r="AX1252" s="17">
        <v>0.12623477603601699</v>
      </c>
      <c r="AY1252" s="17">
        <v>3.4061788656612399E-2</v>
      </c>
      <c r="AZ1252" s="17">
        <v>0.14795607475544201</v>
      </c>
      <c r="BA1252" s="17">
        <v>0.15740274750563299</v>
      </c>
      <c r="BB1252" s="17">
        <v>9.0646677075624293E-2</v>
      </c>
      <c r="BC1252" s="17">
        <v>5.7094458845917399E-2</v>
      </c>
      <c r="BD1252" s="17">
        <v>5.0916185213109498E-2</v>
      </c>
      <c r="BE1252" s="17">
        <v>0.115646961807415</v>
      </c>
      <c r="BF1252" s="17">
        <v>4.4750468383038797E-2</v>
      </c>
      <c r="BG1252" s="17">
        <v>6.4878145755536701E-2</v>
      </c>
    </row>
    <row r="1253" spans="2:59" x14ac:dyDescent="0.35">
      <c r="B1253" t="s">
        <v>192</v>
      </c>
      <c r="C1253" s="17">
        <v>0.137351367463387</v>
      </c>
      <c r="D1253" s="17">
        <v>0.16354052796955099</v>
      </c>
      <c r="E1253" s="17">
        <v>0.113519867923933</v>
      </c>
      <c r="F1253" s="17"/>
      <c r="G1253" s="17">
        <v>0.160955129710318</v>
      </c>
      <c r="H1253" s="17">
        <v>0.15784963662169901</v>
      </c>
      <c r="I1253" s="17">
        <v>0.15265393832702001</v>
      </c>
      <c r="J1253" s="17">
        <v>0.10297145626849601</v>
      </c>
      <c r="K1253" s="17">
        <v>0.12390425208688199</v>
      </c>
      <c r="L1253" s="17">
        <v>0.14471128762340299</v>
      </c>
      <c r="M1253" s="17"/>
      <c r="N1253" s="17">
        <v>0.12417957050198999</v>
      </c>
      <c r="O1253" s="17">
        <v>0.169672792025785</v>
      </c>
      <c r="P1253" s="17">
        <v>0.116694613495223</v>
      </c>
      <c r="Q1253" s="17">
        <v>0.15242606583308599</v>
      </c>
      <c r="R1253" s="17">
        <v>0.117545440029645</v>
      </c>
      <c r="S1253" s="17"/>
      <c r="T1253" s="17">
        <v>0.15594897010827599</v>
      </c>
      <c r="U1253" s="17">
        <v>0.13266786361883101</v>
      </c>
      <c r="V1253" s="17"/>
      <c r="W1253" s="17">
        <v>0.12979864155816501</v>
      </c>
      <c r="X1253" s="17">
        <v>0.14582829780134801</v>
      </c>
      <c r="Y1253" s="17"/>
      <c r="Z1253" s="17">
        <v>0.126096956687794</v>
      </c>
      <c r="AA1253" s="17">
        <v>0.13282466248208999</v>
      </c>
      <c r="AB1253" s="17">
        <v>0.139343553214102</v>
      </c>
      <c r="AC1253" s="17"/>
      <c r="AD1253" s="17">
        <v>0.123902593026671</v>
      </c>
      <c r="AE1253" s="17">
        <v>0.16259776173781801</v>
      </c>
      <c r="AF1253" s="17"/>
      <c r="AG1253" s="17">
        <v>0.17337391403271599</v>
      </c>
      <c r="AH1253" s="17">
        <v>0.14501863721847899</v>
      </c>
      <c r="AI1253" s="17">
        <v>0.121162594541508</v>
      </c>
      <c r="AJ1253" s="17"/>
      <c r="AK1253" s="17">
        <v>0.12084920224212101</v>
      </c>
      <c r="AL1253" s="17">
        <v>0.127320496745046</v>
      </c>
      <c r="AM1253" s="17">
        <v>0.20090542821719501</v>
      </c>
      <c r="AN1253" s="17"/>
      <c r="AO1253" s="17">
        <v>0.16280238386646101</v>
      </c>
      <c r="AP1253" s="17">
        <v>0.125049685982631</v>
      </c>
      <c r="AQ1253" s="17">
        <v>0.14608328675061999</v>
      </c>
      <c r="AR1253" s="17"/>
      <c r="AS1253" s="17">
        <v>0.17953849169181901</v>
      </c>
      <c r="AT1253" s="17">
        <v>0.110494508199015</v>
      </c>
      <c r="AU1253" s="17">
        <v>0.113487882506304</v>
      </c>
      <c r="AV1253" s="17">
        <v>0.13027130348768301</v>
      </c>
      <c r="AW1253" s="17">
        <v>0.18385042904011101</v>
      </c>
      <c r="AX1253" s="17">
        <v>0.125955897244757</v>
      </c>
      <c r="AY1253" s="17">
        <v>0.104390756417105</v>
      </c>
      <c r="AZ1253" s="17">
        <v>0.15825340301892599</v>
      </c>
      <c r="BA1253" s="17">
        <v>0.14938984326322899</v>
      </c>
      <c r="BB1253" s="17">
        <v>0.121879409063016</v>
      </c>
      <c r="BC1253" s="17">
        <v>0.13383172013446901</v>
      </c>
      <c r="BD1253" s="17">
        <v>0.142702978262299</v>
      </c>
      <c r="BE1253" s="17">
        <v>0.13747985748368199</v>
      </c>
      <c r="BF1253" s="17">
        <v>4.41692598532476E-2</v>
      </c>
      <c r="BG1253" s="17">
        <v>0.162705074611912</v>
      </c>
    </row>
    <row r="1254" spans="2:59" x14ac:dyDescent="0.35">
      <c r="B1254" t="s">
        <v>193</v>
      </c>
      <c r="C1254" s="17">
        <v>0.20046174290091601</v>
      </c>
      <c r="D1254" s="17">
        <v>0.17354621970506601</v>
      </c>
      <c r="E1254" s="17">
        <v>0.22636165157657001</v>
      </c>
      <c r="F1254" s="17"/>
      <c r="G1254" s="17">
        <v>0.16791668221004899</v>
      </c>
      <c r="H1254" s="17">
        <v>0.243449184003872</v>
      </c>
      <c r="I1254" s="17">
        <v>0.288741074784228</v>
      </c>
      <c r="J1254" s="17">
        <v>0.195240790868902</v>
      </c>
      <c r="K1254" s="17">
        <v>0.20631226236764</v>
      </c>
      <c r="L1254" s="17">
        <v>0.14314172155157701</v>
      </c>
      <c r="M1254" s="17"/>
      <c r="N1254" s="17">
        <v>0.189453610629358</v>
      </c>
      <c r="O1254" s="17">
        <v>0.17759969078027099</v>
      </c>
      <c r="P1254" s="17">
        <v>0.19319551671812901</v>
      </c>
      <c r="Q1254" s="17">
        <v>0.22084175633449299</v>
      </c>
      <c r="R1254" s="17">
        <v>0.23906404067147799</v>
      </c>
      <c r="S1254" s="17"/>
      <c r="T1254" s="17">
        <v>0.138897148114387</v>
      </c>
      <c r="U1254" s="17">
        <v>0.21596578510877101</v>
      </c>
      <c r="V1254" s="17"/>
      <c r="W1254" s="17">
        <v>0.17936018361183501</v>
      </c>
      <c r="X1254" s="17">
        <v>0.21025138503111801</v>
      </c>
      <c r="Y1254" s="17"/>
      <c r="Z1254" s="17">
        <v>0.16954519089048001</v>
      </c>
      <c r="AA1254" s="17">
        <v>0.193024560089498</v>
      </c>
      <c r="AB1254" s="17">
        <v>0.18913821668169101</v>
      </c>
      <c r="AC1254" s="17"/>
      <c r="AD1254" s="17">
        <v>0.167385752653471</v>
      </c>
      <c r="AE1254" s="17">
        <v>0.26255286464093902</v>
      </c>
      <c r="AF1254" s="17"/>
      <c r="AG1254" s="17">
        <v>0.19729199886388599</v>
      </c>
      <c r="AH1254" s="17">
        <v>0.20525195494273299</v>
      </c>
      <c r="AI1254" s="17">
        <v>0.182884137162346</v>
      </c>
      <c r="AJ1254" s="17"/>
      <c r="AK1254" s="17">
        <v>0.118935247371911</v>
      </c>
      <c r="AL1254" s="17">
        <v>0.23438397213975301</v>
      </c>
      <c r="AM1254" s="17">
        <v>0.193633120051174</v>
      </c>
      <c r="AN1254" s="17"/>
      <c r="AO1254" s="17">
        <v>0.125212687610747</v>
      </c>
      <c r="AP1254" s="17">
        <v>0.20020880723207801</v>
      </c>
      <c r="AQ1254" s="17">
        <v>0.20053406295872001</v>
      </c>
      <c r="AR1254" s="17"/>
      <c r="AS1254" s="17">
        <v>0.33521121031609702</v>
      </c>
      <c r="AT1254" s="17">
        <v>0.214441721473904</v>
      </c>
      <c r="AU1254" s="17">
        <v>0.17389824152292499</v>
      </c>
      <c r="AV1254" s="17">
        <v>0.153891861217237</v>
      </c>
      <c r="AW1254" s="17">
        <v>0.14753937470919301</v>
      </c>
      <c r="AX1254" s="17">
        <v>0.203328492545685</v>
      </c>
      <c r="AY1254" s="17">
        <v>0.26474865409920301</v>
      </c>
      <c r="AZ1254" s="17">
        <v>0.12614369497457201</v>
      </c>
      <c r="BA1254" s="17">
        <v>6.5131125768414996E-2</v>
      </c>
      <c r="BB1254" s="17">
        <v>0.13917641620266899</v>
      </c>
      <c r="BC1254" s="17">
        <v>0.21161386322567399</v>
      </c>
      <c r="BD1254" s="17">
        <v>0.21623866198942199</v>
      </c>
      <c r="BE1254" s="17">
        <v>0.34501011303859502</v>
      </c>
      <c r="BF1254" s="17">
        <v>0.24652602382637001</v>
      </c>
      <c r="BG1254" s="17">
        <v>5.4592966119780699E-2</v>
      </c>
    </row>
    <row r="1255" spans="2:59" x14ac:dyDescent="0.35">
      <c r="B1255" t="s">
        <v>194</v>
      </c>
      <c r="C1255" s="17">
        <v>0.36716554883040597</v>
      </c>
      <c r="D1255" s="17">
        <v>0.374027010700964</v>
      </c>
      <c r="E1255" s="17">
        <v>0.36022627078648201</v>
      </c>
      <c r="F1255" s="17"/>
      <c r="G1255" s="17">
        <v>0.43588674296255397</v>
      </c>
      <c r="H1255" s="17">
        <v>0.37090270466763903</v>
      </c>
      <c r="I1255" s="17">
        <v>0.29317468626007698</v>
      </c>
      <c r="J1255" s="17">
        <v>0.383870793984537</v>
      </c>
      <c r="K1255" s="17">
        <v>0.35481179182766898</v>
      </c>
      <c r="L1255" s="17">
        <v>0.38104938502003799</v>
      </c>
      <c r="M1255" s="17"/>
      <c r="N1255" s="17">
        <v>0.41696445006666999</v>
      </c>
      <c r="O1255" s="17">
        <v>0.33743495933512901</v>
      </c>
      <c r="P1255" s="17">
        <v>0.367136169161352</v>
      </c>
      <c r="Q1255" s="17">
        <v>0.33115741044002001</v>
      </c>
      <c r="R1255" s="17">
        <v>0.37371144337316398</v>
      </c>
      <c r="S1255" s="17"/>
      <c r="T1255" s="17">
        <v>0.42360460706562503</v>
      </c>
      <c r="U1255" s="17">
        <v>0.35295228966603598</v>
      </c>
      <c r="V1255" s="17"/>
      <c r="W1255" s="17">
        <v>0.38658718346759702</v>
      </c>
      <c r="X1255" s="17">
        <v>0.35267406776280402</v>
      </c>
      <c r="Y1255" s="17"/>
      <c r="Z1255" s="17">
        <v>0.43377705307869202</v>
      </c>
      <c r="AA1255" s="17">
        <v>0.31471221237288299</v>
      </c>
      <c r="AB1255" s="17">
        <v>0.35699513020243401</v>
      </c>
      <c r="AC1255" s="17"/>
      <c r="AD1255" s="17">
        <v>0.39062283576331802</v>
      </c>
      <c r="AE1255" s="17">
        <v>0.32313091078190498</v>
      </c>
      <c r="AF1255" s="17"/>
      <c r="AG1255" s="17">
        <v>0.370525211536468</v>
      </c>
      <c r="AH1255" s="17">
        <v>0.38083115878106799</v>
      </c>
      <c r="AI1255" s="17">
        <v>0.35640468558413702</v>
      </c>
      <c r="AJ1255" s="17"/>
      <c r="AK1255" s="17">
        <v>0.39475763206289799</v>
      </c>
      <c r="AL1255" s="17">
        <v>0.36801909462986998</v>
      </c>
      <c r="AM1255" s="17">
        <v>0.32240159503446197</v>
      </c>
      <c r="AN1255" s="17"/>
      <c r="AO1255" s="17">
        <v>0.39818151542468</v>
      </c>
      <c r="AP1255" s="17">
        <v>0.384398138622285</v>
      </c>
      <c r="AQ1255" s="17">
        <v>0.348179112808222</v>
      </c>
      <c r="AR1255" s="17"/>
      <c r="AS1255" s="17">
        <v>0.26746237051571697</v>
      </c>
      <c r="AT1255" s="17">
        <v>0.377986287601422</v>
      </c>
      <c r="AU1255" s="17">
        <v>0.35930106375651</v>
      </c>
      <c r="AV1255" s="17">
        <v>0.47826014049320398</v>
      </c>
      <c r="AW1255" s="17">
        <v>0.32117865594304201</v>
      </c>
      <c r="AX1255" s="17">
        <v>0.419131476191139</v>
      </c>
      <c r="AY1255" s="17">
        <v>0.29058789619734299</v>
      </c>
      <c r="AZ1255" s="17">
        <v>0.407172570421026</v>
      </c>
      <c r="BA1255" s="17">
        <v>0.49657209344431302</v>
      </c>
      <c r="BB1255" s="17">
        <v>0.42756445571796398</v>
      </c>
      <c r="BC1255" s="17">
        <v>0.236026738167324</v>
      </c>
      <c r="BD1255" s="17">
        <v>0.31434622872680301</v>
      </c>
      <c r="BE1255" s="17">
        <v>0.32298915375565201</v>
      </c>
      <c r="BF1255" s="17">
        <v>0.39443479861519398</v>
      </c>
      <c r="BG1255" s="17">
        <v>0.418069436731759</v>
      </c>
    </row>
    <row r="1256" spans="2:59" x14ac:dyDescent="0.35">
      <c r="B1256" t="s">
        <v>195</v>
      </c>
      <c r="C1256" s="17">
        <v>0.202046511989247</v>
      </c>
      <c r="D1256" s="17">
        <v>0.18958112574552</v>
      </c>
      <c r="E1256" s="17">
        <v>0.212431523395471</v>
      </c>
      <c r="F1256" s="17"/>
      <c r="G1256" s="17">
        <v>0.13957170864339499</v>
      </c>
      <c r="H1256" s="17">
        <v>0.16266786064595401</v>
      </c>
      <c r="I1256" s="17">
        <v>0.182801003906117</v>
      </c>
      <c r="J1256" s="17">
        <v>0.207692495691428</v>
      </c>
      <c r="K1256" s="17">
        <v>0.21451047882629901</v>
      </c>
      <c r="L1256" s="17">
        <v>0.237248523301892</v>
      </c>
      <c r="M1256" s="17"/>
      <c r="N1256" s="17">
        <v>0.16234675852908001</v>
      </c>
      <c r="O1256" s="17">
        <v>0.22717154049253899</v>
      </c>
      <c r="P1256" s="17">
        <v>0.23195607338546601</v>
      </c>
      <c r="Q1256" s="17">
        <v>0.212713082495605</v>
      </c>
      <c r="R1256" s="17">
        <v>0.17783992619994701</v>
      </c>
      <c r="S1256" s="17"/>
      <c r="T1256" s="17">
        <v>0.203502687066446</v>
      </c>
      <c r="U1256" s="17">
        <v>0.20167979797225</v>
      </c>
      <c r="V1256" s="17"/>
      <c r="W1256" s="17">
        <v>0.20270215083093801</v>
      </c>
      <c r="X1256" s="17">
        <v>0.20300987639653201</v>
      </c>
      <c r="Y1256" s="17"/>
      <c r="Z1256" s="17">
        <v>0.192076738675972</v>
      </c>
      <c r="AA1256" s="17">
        <v>0.25282573888110799</v>
      </c>
      <c r="AB1256" s="17">
        <v>0.220953175721252</v>
      </c>
      <c r="AC1256" s="17"/>
      <c r="AD1256" s="17">
        <v>0.22321164269070801</v>
      </c>
      <c r="AE1256" s="17">
        <v>0.162314770106496</v>
      </c>
      <c r="AF1256" s="17"/>
      <c r="AG1256" s="17">
        <v>0.16807622965345401</v>
      </c>
      <c r="AH1256" s="17">
        <v>0.191624797896642</v>
      </c>
      <c r="AI1256" s="17">
        <v>0.22635578739611401</v>
      </c>
      <c r="AJ1256" s="17"/>
      <c r="AK1256" s="17">
        <v>0.29618518419452</v>
      </c>
      <c r="AL1256" s="17">
        <v>0.18117133415123199</v>
      </c>
      <c r="AM1256" s="17">
        <v>0.106319088187267</v>
      </c>
      <c r="AN1256" s="17"/>
      <c r="AO1256" s="17">
        <v>0.22943274161066299</v>
      </c>
      <c r="AP1256" s="17">
        <v>0.22745243589232</v>
      </c>
      <c r="AQ1256" s="17">
        <v>0.17281386064274401</v>
      </c>
      <c r="AR1256" s="17"/>
      <c r="AS1256" s="17">
        <v>0.19474341444652499</v>
      </c>
      <c r="AT1256" s="17">
        <v>0.16407585304095701</v>
      </c>
      <c r="AU1256" s="17">
        <v>0.244347199706651</v>
      </c>
      <c r="AV1256" s="17">
        <v>0.15594199588143801</v>
      </c>
      <c r="AW1256" s="17">
        <v>0.21218871018378599</v>
      </c>
      <c r="AX1256" s="17">
        <v>0.12534935798240299</v>
      </c>
      <c r="AY1256" s="17">
        <v>0.30621090462973699</v>
      </c>
      <c r="AZ1256" s="17">
        <v>0.160474256830034</v>
      </c>
      <c r="BA1256" s="17">
        <v>0.13150419001840899</v>
      </c>
      <c r="BB1256" s="17">
        <v>0.22073304194072699</v>
      </c>
      <c r="BC1256" s="17">
        <v>0.36143321962661601</v>
      </c>
      <c r="BD1256" s="17">
        <v>0.27579594580836703</v>
      </c>
      <c r="BE1256" s="17">
        <v>7.8873913914655994E-2</v>
      </c>
      <c r="BF1256" s="17">
        <v>0.27011944932214899</v>
      </c>
      <c r="BG1256" s="17">
        <v>0.29975437678101202</v>
      </c>
    </row>
    <row r="1257" spans="2:59" x14ac:dyDescent="0.35">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row>
    <row r="1258" spans="2:59" x14ac:dyDescent="0.35">
      <c r="B1258" s="6" t="s">
        <v>496</v>
      </c>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c r="AX1258" s="17"/>
      <c r="AY1258" s="17"/>
      <c r="AZ1258" s="17"/>
      <c r="BA1258" s="17"/>
      <c r="BB1258" s="17"/>
      <c r="BC1258" s="17"/>
      <c r="BD1258" s="17"/>
      <c r="BE1258" s="17"/>
      <c r="BF1258" s="17"/>
      <c r="BG1258" s="17"/>
    </row>
    <row r="1259" spans="2:59" x14ac:dyDescent="0.35">
      <c r="B1259" s="24" t="s">
        <v>86</v>
      </c>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c r="AY1259" s="17"/>
      <c r="AZ1259" s="17"/>
      <c r="BA1259" s="17"/>
      <c r="BB1259" s="17"/>
      <c r="BC1259" s="17"/>
      <c r="BD1259" s="17"/>
      <c r="BE1259" s="17"/>
      <c r="BF1259" s="17"/>
      <c r="BG1259" s="17"/>
    </row>
    <row r="1260" spans="2:59" x14ac:dyDescent="0.35">
      <c r="B1260" t="s">
        <v>480</v>
      </c>
      <c r="C1260" s="17">
        <v>0.40121564917707297</v>
      </c>
      <c r="D1260" s="17">
        <v>0.39993465976812498</v>
      </c>
      <c r="E1260" s="17">
        <v>0.402002019137221</v>
      </c>
      <c r="F1260" s="17"/>
      <c r="G1260" s="17">
        <v>0.33474198526300403</v>
      </c>
      <c r="H1260" s="17">
        <v>0.31765149415232902</v>
      </c>
      <c r="I1260" s="17">
        <v>0.32710677580359598</v>
      </c>
      <c r="J1260" s="17">
        <v>0.37747390634877898</v>
      </c>
      <c r="K1260" s="17">
        <v>0.442817399412054</v>
      </c>
      <c r="L1260" s="17">
        <v>0.48931804959417602</v>
      </c>
      <c r="M1260" s="17"/>
      <c r="N1260" s="17">
        <v>0.44906010641875199</v>
      </c>
      <c r="O1260" s="17">
        <v>0.39090913606163702</v>
      </c>
      <c r="P1260" s="17">
        <v>0.41896278837809597</v>
      </c>
      <c r="Q1260" s="17">
        <v>0.33399199909104299</v>
      </c>
      <c r="R1260" s="17">
        <v>0.41121951735614198</v>
      </c>
      <c r="S1260" s="17"/>
      <c r="T1260" s="17">
        <v>0.42829828018920502</v>
      </c>
      <c r="U1260" s="17">
        <v>0.39439532889773499</v>
      </c>
      <c r="V1260" s="17"/>
      <c r="W1260" s="17">
        <v>0.387715675384664</v>
      </c>
      <c r="X1260" s="17">
        <v>0.41488420411557703</v>
      </c>
      <c r="Y1260" s="17"/>
      <c r="Z1260" s="17">
        <v>0.44467901720518999</v>
      </c>
      <c r="AA1260" s="17">
        <v>0.47097992969555302</v>
      </c>
      <c r="AB1260" s="17">
        <v>0.33573736924199099</v>
      </c>
      <c r="AC1260" s="17"/>
      <c r="AD1260" s="17">
        <v>0.44496450283197603</v>
      </c>
      <c r="AE1260" s="17">
        <v>0.31908914660069898</v>
      </c>
      <c r="AF1260" s="17"/>
      <c r="AG1260" s="17">
        <v>0.30400351574560902</v>
      </c>
      <c r="AH1260" s="17">
        <v>0.39977864760024501</v>
      </c>
      <c r="AI1260" s="17">
        <v>0.43040970383173699</v>
      </c>
      <c r="AJ1260" s="17"/>
      <c r="AK1260" s="17">
        <v>0.48147566361710598</v>
      </c>
      <c r="AL1260" s="17">
        <v>0.40423284961934902</v>
      </c>
      <c r="AM1260" s="17">
        <v>0.24373388393005699</v>
      </c>
      <c r="AN1260" s="17"/>
      <c r="AO1260" s="17">
        <v>0.41389900239824701</v>
      </c>
      <c r="AP1260" s="17">
        <v>0.42693662224123302</v>
      </c>
      <c r="AQ1260" s="17">
        <v>0.368543864457063</v>
      </c>
      <c r="AR1260" s="17"/>
      <c r="AS1260" s="17">
        <v>0.25632590089640001</v>
      </c>
      <c r="AT1260" s="17">
        <v>0.43912315717755301</v>
      </c>
      <c r="AU1260" s="17">
        <v>0.46097732041030798</v>
      </c>
      <c r="AV1260" s="17">
        <v>0.40606038514791298</v>
      </c>
      <c r="AW1260" s="17">
        <v>0.37298376896852398</v>
      </c>
      <c r="AX1260" s="17">
        <v>0.41853961803039802</v>
      </c>
      <c r="AY1260" s="17">
        <v>0.45082805404147702</v>
      </c>
      <c r="AZ1260" s="17">
        <v>0.37734112249158702</v>
      </c>
      <c r="BA1260" s="17">
        <v>0.43540953898600998</v>
      </c>
      <c r="BB1260" s="17">
        <v>0.48142838223137002</v>
      </c>
      <c r="BC1260" s="17">
        <v>0.467677185816677</v>
      </c>
      <c r="BD1260" s="17">
        <v>0.40565057690474199</v>
      </c>
      <c r="BE1260" s="17">
        <v>0.115303736039921</v>
      </c>
      <c r="BF1260" s="17">
        <v>0.54512165492527398</v>
      </c>
      <c r="BG1260" s="17">
        <v>0.37089242234277398</v>
      </c>
    </row>
    <row r="1261" spans="2:59" x14ac:dyDescent="0.35">
      <c r="B1261" t="s">
        <v>481</v>
      </c>
      <c r="C1261" s="17">
        <v>0.381689247504926</v>
      </c>
      <c r="D1261" s="17">
        <v>0.38438959037272302</v>
      </c>
      <c r="E1261" s="17">
        <v>0.37868623134656898</v>
      </c>
      <c r="F1261" s="17"/>
      <c r="G1261" s="17">
        <v>0.267165023082855</v>
      </c>
      <c r="H1261" s="17">
        <v>0.24375958643585099</v>
      </c>
      <c r="I1261" s="17">
        <v>0.32641842662382697</v>
      </c>
      <c r="J1261" s="17">
        <v>0.35366577344106198</v>
      </c>
      <c r="K1261" s="17">
        <v>0.45528091853345598</v>
      </c>
      <c r="L1261" s="17">
        <v>0.48167827612249797</v>
      </c>
      <c r="M1261" s="17"/>
      <c r="N1261" s="17">
        <v>0.45045665043467098</v>
      </c>
      <c r="O1261" s="17">
        <v>0.38284428529816</v>
      </c>
      <c r="P1261" s="17">
        <v>0.35617626494650501</v>
      </c>
      <c r="Q1261" s="17">
        <v>0.33491254703055501</v>
      </c>
      <c r="R1261" s="17">
        <v>0.35495401201878901</v>
      </c>
      <c r="S1261" s="17"/>
      <c r="T1261" s="17">
        <v>0.42053519613873203</v>
      </c>
      <c r="U1261" s="17">
        <v>0.37190652694433401</v>
      </c>
      <c r="V1261" s="17"/>
      <c r="W1261" s="17">
        <v>0.37091441197361003</v>
      </c>
      <c r="X1261" s="17">
        <v>0.39329359888221499</v>
      </c>
      <c r="Y1261" s="17"/>
      <c r="Z1261" s="17">
        <v>0.376972437027848</v>
      </c>
      <c r="AA1261" s="17">
        <v>0.39576069104054901</v>
      </c>
      <c r="AB1261" s="17">
        <v>0.39700806388117699</v>
      </c>
      <c r="AC1261" s="17"/>
      <c r="AD1261" s="17">
        <v>0.39457114009086702</v>
      </c>
      <c r="AE1261" s="17">
        <v>0.357507018800303</v>
      </c>
      <c r="AF1261" s="17"/>
      <c r="AG1261" s="17">
        <v>0.41218286764329698</v>
      </c>
      <c r="AH1261" s="17">
        <v>0.37725057998100198</v>
      </c>
      <c r="AI1261" s="17">
        <v>0.38206411114509098</v>
      </c>
      <c r="AJ1261" s="17"/>
      <c r="AK1261" s="17">
        <v>0.45193009406335699</v>
      </c>
      <c r="AL1261" s="17">
        <v>0.37891749184021301</v>
      </c>
      <c r="AM1261" s="17">
        <v>0.27561766673848498</v>
      </c>
      <c r="AN1261" s="17"/>
      <c r="AO1261" s="17">
        <v>0.50051243964526404</v>
      </c>
      <c r="AP1261" s="17">
        <v>0.39854084569223702</v>
      </c>
      <c r="AQ1261" s="17">
        <v>0.35112775670727597</v>
      </c>
      <c r="AR1261" s="17"/>
      <c r="AS1261" s="17">
        <v>0.19418801694899801</v>
      </c>
      <c r="AT1261" s="17">
        <v>0.30810353866182</v>
      </c>
      <c r="AU1261" s="17">
        <v>0.43901493380840501</v>
      </c>
      <c r="AV1261" s="17">
        <v>0.412800627210474</v>
      </c>
      <c r="AW1261" s="17">
        <v>0.46811354881209399</v>
      </c>
      <c r="AX1261" s="17">
        <v>0.30434566426041498</v>
      </c>
      <c r="AY1261" s="17">
        <v>0.46278368570717698</v>
      </c>
      <c r="AZ1261" s="17">
        <v>0.42485512703265599</v>
      </c>
      <c r="BA1261" s="17">
        <v>0.43445622568490599</v>
      </c>
      <c r="BB1261" s="17">
        <v>0.39297853401418598</v>
      </c>
      <c r="BC1261" s="17">
        <v>0.42285385398859998</v>
      </c>
      <c r="BD1261" s="17">
        <v>0.24702796797775201</v>
      </c>
      <c r="BE1261" s="17">
        <v>0.60623449631543302</v>
      </c>
      <c r="BF1261" s="17">
        <v>0.34426441667142399</v>
      </c>
      <c r="BG1261" s="17">
        <v>0.227201072389384</v>
      </c>
    </row>
    <row r="1262" spans="2:59" x14ac:dyDescent="0.35">
      <c r="B1262" t="s">
        <v>482</v>
      </c>
      <c r="C1262" s="17">
        <v>0.37001018816772602</v>
      </c>
      <c r="D1262" s="17">
        <v>0.379774111028162</v>
      </c>
      <c r="E1262" s="17">
        <v>0.360378747312185</v>
      </c>
      <c r="F1262" s="17"/>
      <c r="G1262" s="17">
        <v>0.324790498484259</v>
      </c>
      <c r="H1262" s="17">
        <v>0.254083371890514</v>
      </c>
      <c r="I1262" s="17">
        <v>0.32174702862195698</v>
      </c>
      <c r="J1262" s="17">
        <v>0.361517554792115</v>
      </c>
      <c r="K1262" s="17">
        <v>0.42942947989399699</v>
      </c>
      <c r="L1262" s="17">
        <v>0.43097039234821599</v>
      </c>
      <c r="M1262" s="17"/>
      <c r="N1262" s="17">
        <v>0.381075264576405</v>
      </c>
      <c r="O1262" s="17">
        <v>0.380347202584983</v>
      </c>
      <c r="P1262" s="17">
        <v>0.43212194696461698</v>
      </c>
      <c r="Q1262" s="17">
        <v>0.314921242939668</v>
      </c>
      <c r="R1262" s="17">
        <v>0.32711218428676297</v>
      </c>
      <c r="S1262" s="17"/>
      <c r="T1262" s="17">
        <v>0.41631695552422499</v>
      </c>
      <c r="U1262" s="17">
        <v>0.35834858171853401</v>
      </c>
      <c r="V1262" s="17"/>
      <c r="W1262" s="17">
        <v>0.36451663683388502</v>
      </c>
      <c r="X1262" s="17">
        <v>0.38540954873460098</v>
      </c>
      <c r="Y1262" s="17"/>
      <c r="Z1262" s="17">
        <v>0.39411468043635001</v>
      </c>
      <c r="AA1262" s="17">
        <v>0.43679161049491</v>
      </c>
      <c r="AB1262" s="17">
        <v>0.32750963292630603</v>
      </c>
      <c r="AC1262" s="17"/>
      <c r="AD1262" s="17">
        <v>0.42369911561791102</v>
      </c>
      <c r="AE1262" s="17">
        <v>0.26922391675267499</v>
      </c>
      <c r="AF1262" s="17"/>
      <c r="AG1262" s="17">
        <v>0.30837173855710798</v>
      </c>
      <c r="AH1262" s="17">
        <v>0.37504683322446802</v>
      </c>
      <c r="AI1262" s="17">
        <v>0.38803237975675497</v>
      </c>
      <c r="AJ1262" s="17"/>
      <c r="AK1262" s="17">
        <v>0.416008091648148</v>
      </c>
      <c r="AL1262" s="17">
        <v>0.39764633885975698</v>
      </c>
      <c r="AM1262" s="17">
        <v>0.211606506579154</v>
      </c>
      <c r="AN1262" s="17"/>
      <c r="AO1262" s="17">
        <v>0.34078093317839497</v>
      </c>
      <c r="AP1262" s="17">
        <v>0.41529259210354302</v>
      </c>
      <c r="AQ1262" s="17">
        <v>0.33121095617994001</v>
      </c>
      <c r="AR1262" s="17"/>
      <c r="AS1262" s="17">
        <v>0.30575663524594399</v>
      </c>
      <c r="AT1262" s="17">
        <v>0.35361903283156998</v>
      </c>
      <c r="AU1262" s="17">
        <v>0.32432183124675201</v>
      </c>
      <c r="AV1262" s="17">
        <v>0.43438059263991202</v>
      </c>
      <c r="AW1262" s="17">
        <v>0.36727677631276801</v>
      </c>
      <c r="AX1262" s="17">
        <v>0.35067354673434997</v>
      </c>
      <c r="AY1262" s="17">
        <v>0.40503110526305502</v>
      </c>
      <c r="AZ1262" s="17">
        <v>0.32470583267083297</v>
      </c>
      <c r="BA1262" s="17">
        <v>0.40720153448763202</v>
      </c>
      <c r="BB1262" s="17">
        <v>0.34018021404732102</v>
      </c>
      <c r="BC1262" s="17">
        <v>0.46226326373549997</v>
      </c>
      <c r="BD1262" s="17">
        <v>0.38122360245227899</v>
      </c>
      <c r="BE1262" s="17">
        <v>0.33773200994616898</v>
      </c>
      <c r="BF1262" s="17">
        <v>0.20455481152524299</v>
      </c>
      <c r="BG1262" s="17">
        <v>0.37000688325792302</v>
      </c>
    </row>
    <row r="1263" spans="2:59" x14ac:dyDescent="0.35">
      <c r="B1263" t="s">
        <v>483</v>
      </c>
      <c r="C1263" s="17">
        <v>0.32284768425003701</v>
      </c>
      <c r="D1263" s="17">
        <v>0.31387931904862498</v>
      </c>
      <c r="E1263" s="17">
        <v>0.33047261524840499</v>
      </c>
      <c r="F1263" s="17"/>
      <c r="G1263" s="17">
        <v>0.31258156010622701</v>
      </c>
      <c r="H1263" s="17">
        <v>0.235973823074456</v>
      </c>
      <c r="I1263" s="17">
        <v>0.26888488563913998</v>
      </c>
      <c r="J1263" s="17">
        <v>0.260933868858232</v>
      </c>
      <c r="K1263" s="17">
        <v>0.41478316661083697</v>
      </c>
      <c r="L1263" s="17">
        <v>0.37995901133412902</v>
      </c>
      <c r="M1263" s="17"/>
      <c r="N1263" s="17">
        <v>0.40149521949851702</v>
      </c>
      <c r="O1263" s="17">
        <v>0.30578701575099698</v>
      </c>
      <c r="P1263" s="17">
        <v>0.30719563644671999</v>
      </c>
      <c r="Q1263" s="17">
        <v>0.27888020484334602</v>
      </c>
      <c r="R1263" s="17">
        <v>0.28049096775109</v>
      </c>
      <c r="S1263" s="17"/>
      <c r="T1263" s="17">
        <v>0.36012173694756699</v>
      </c>
      <c r="U1263" s="17">
        <v>0.31346082012327497</v>
      </c>
      <c r="V1263" s="17"/>
      <c r="W1263" s="17">
        <v>0.30833429345097402</v>
      </c>
      <c r="X1263" s="17">
        <v>0.33891617115758599</v>
      </c>
      <c r="Y1263" s="17"/>
      <c r="Z1263" s="17">
        <v>0.41722574801877699</v>
      </c>
      <c r="AA1263" s="17">
        <v>0.34185836158363297</v>
      </c>
      <c r="AB1263" s="17">
        <v>0.25414072765687901</v>
      </c>
      <c r="AC1263" s="17"/>
      <c r="AD1263" s="17">
        <v>0.37897857722716399</v>
      </c>
      <c r="AE1263" s="17">
        <v>0.21747729070639699</v>
      </c>
      <c r="AF1263" s="17"/>
      <c r="AG1263" s="17">
        <v>0.29521530881458302</v>
      </c>
      <c r="AH1263" s="17">
        <v>0.30737503893398899</v>
      </c>
      <c r="AI1263" s="17">
        <v>0.34919043588609</v>
      </c>
      <c r="AJ1263" s="17"/>
      <c r="AK1263" s="17">
        <v>0.38365520834863398</v>
      </c>
      <c r="AL1263" s="17">
        <v>0.33746765493797298</v>
      </c>
      <c r="AM1263" s="17">
        <v>0.16992220757809801</v>
      </c>
      <c r="AN1263" s="17"/>
      <c r="AO1263" s="17">
        <v>0.38797373880472302</v>
      </c>
      <c r="AP1263" s="17">
        <v>0.35218302186160799</v>
      </c>
      <c r="AQ1263" s="17">
        <v>0.29212771807168603</v>
      </c>
      <c r="AR1263" s="17"/>
      <c r="AS1263" s="17">
        <v>0.26682325482721297</v>
      </c>
      <c r="AT1263" s="17">
        <v>0.23294800711234301</v>
      </c>
      <c r="AU1263" s="17">
        <v>0.34083678143368201</v>
      </c>
      <c r="AV1263" s="17">
        <v>0.324475971636005</v>
      </c>
      <c r="AW1263" s="17">
        <v>0.28158756246050598</v>
      </c>
      <c r="AX1263" s="17">
        <v>0.29822028040758403</v>
      </c>
      <c r="AY1263" s="17">
        <v>0.37866294048792298</v>
      </c>
      <c r="AZ1263" s="17">
        <v>0.36425630236360601</v>
      </c>
      <c r="BA1263" s="17">
        <v>0.336721108839655</v>
      </c>
      <c r="BB1263" s="17">
        <v>0.45845169697668198</v>
      </c>
      <c r="BC1263" s="17">
        <v>0.349728591643165</v>
      </c>
      <c r="BD1263" s="17">
        <v>0.34910446379642701</v>
      </c>
      <c r="BE1263" s="17">
        <v>0.18805371254241801</v>
      </c>
      <c r="BF1263" s="17">
        <v>0.321025368673097</v>
      </c>
      <c r="BG1263" s="17">
        <v>0.29092890680878097</v>
      </c>
    </row>
    <row r="1264" spans="2:59" x14ac:dyDescent="0.35">
      <c r="B1264" t="s">
        <v>484</v>
      </c>
      <c r="C1264" s="17">
        <v>0.316377117500039</v>
      </c>
      <c r="D1264" s="17">
        <v>0.324617746353697</v>
      </c>
      <c r="E1264" s="17">
        <v>0.30794379025619401</v>
      </c>
      <c r="F1264" s="17"/>
      <c r="G1264" s="17">
        <v>0.21042693701003601</v>
      </c>
      <c r="H1264" s="17">
        <v>0.25899427232374</v>
      </c>
      <c r="I1264" s="17">
        <v>0.26691741059296797</v>
      </c>
      <c r="J1264" s="17">
        <v>0.33162639434111202</v>
      </c>
      <c r="K1264" s="17">
        <v>0.34931564236039497</v>
      </c>
      <c r="L1264" s="17">
        <v>0.36973183195028902</v>
      </c>
      <c r="M1264" s="17"/>
      <c r="N1264" s="17">
        <v>0.33334491898624302</v>
      </c>
      <c r="O1264" s="17">
        <v>0.24188483221246801</v>
      </c>
      <c r="P1264" s="17">
        <v>0.371187286821134</v>
      </c>
      <c r="Q1264" s="17">
        <v>0.31812013703022402</v>
      </c>
      <c r="R1264" s="17">
        <v>0.30473393314464697</v>
      </c>
      <c r="S1264" s="17"/>
      <c r="T1264" s="17">
        <v>0.357434122772193</v>
      </c>
      <c r="U1264" s="17">
        <v>0.30603757827502198</v>
      </c>
      <c r="V1264" s="17"/>
      <c r="W1264" s="17">
        <v>0.30779793620790302</v>
      </c>
      <c r="X1264" s="17">
        <v>0.33342675069801703</v>
      </c>
      <c r="Y1264" s="17"/>
      <c r="Z1264" s="17">
        <v>0.36394561152927901</v>
      </c>
      <c r="AA1264" s="17">
        <v>0.35619182111852599</v>
      </c>
      <c r="AB1264" s="17">
        <v>0.28481123101681599</v>
      </c>
      <c r="AC1264" s="17"/>
      <c r="AD1264" s="17">
        <v>0.368948001978673</v>
      </c>
      <c r="AE1264" s="17">
        <v>0.21768966585539401</v>
      </c>
      <c r="AF1264" s="17"/>
      <c r="AG1264" s="17">
        <v>0.38299668193373099</v>
      </c>
      <c r="AH1264" s="17">
        <v>0.30786570167273197</v>
      </c>
      <c r="AI1264" s="17">
        <v>0.32159106438812302</v>
      </c>
      <c r="AJ1264" s="17"/>
      <c r="AK1264" s="17">
        <v>0.39183752655178899</v>
      </c>
      <c r="AL1264" s="17">
        <v>0.31948882742358298</v>
      </c>
      <c r="AM1264" s="17">
        <v>0.19182484386481999</v>
      </c>
      <c r="AN1264" s="17"/>
      <c r="AO1264" s="17">
        <v>0.37297276543386498</v>
      </c>
      <c r="AP1264" s="17">
        <v>0.362566255540616</v>
      </c>
      <c r="AQ1264" s="17">
        <v>0.26833670745352001</v>
      </c>
      <c r="AR1264" s="17"/>
      <c r="AS1264" s="17">
        <v>0.29498947935067898</v>
      </c>
      <c r="AT1264" s="17">
        <v>0.296701722009028</v>
      </c>
      <c r="AU1264" s="17">
        <v>0.38568994035063597</v>
      </c>
      <c r="AV1264" s="17">
        <v>0.29135751095083601</v>
      </c>
      <c r="AW1264" s="17">
        <v>0.27261471405391902</v>
      </c>
      <c r="AX1264" s="17">
        <v>0.30408670197479398</v>
      </c>
      <c r="AY1264" s="17">
        <v>0.351128360412018</v>
      </c>
      <c r="AZ1264" s="17">
        <v>0.223297531321866</v>
      </c>
      <c r="BA1264" s="17">
        <v>0.271799912433008</v>
      </c>
      <c r="BB1264" s="17">
        <v>0.40563431738445099</v>
      </c>
      <c r="BC1264" s="17">
        <v>0.49536243704199301</v>
      </c>
      <c r="BD1264" s="17">
        <v>0.306360826783447</v>
      </c>
      <c r="BE1264" s="17">
        <v>0.29250541251289303</v>
      </c>
      <c r="BF1264" s="17">
        <v>0.241936713949647</v>
      </c>
      <c r="BG1264" s="17">
        <v>0.40805420961279998</v>
      </c>
    </row>
    <row r="1265" spans="2:59" x14ac:dyDescent="0.35">
      <c r="B1265" t="s">
        <v>485</v>
      </c>
      <c r="C1265" s="17">
        <v>0.305211918581824</v>
      </c>
      <c r="D1265" s="17">
        <v>0.319480309988184</v>
      </c>
      <c r="E1265" s="17">
        <v>0.29317716254161702</v>
      </c>
      <c r="F1265" s="17"/>
      <c r="G1265" s="17">
        <v>0.25393457495479699</v>
      </c>
      <c r="H1265" s="17">
        <v>0.25216160265510001</v>
      </c>
      <c r="I1265" s="17">
        <v>0.30635810333334301</v>
      </c>
      <c r="J1265" s="17">
        <v>0.26069207415448897</v>
      </c>
      <c r="K1265" s="17">
        <v>0.332656037033917</v>
      </c>
      <c r="L1265" s="17">
        <v>0.35743325396747699</v>
      </c>
      <c r="M1265" s="17"/>
      <c r="N1265" s="17">
        <v>0.37495563547333699</v>
      </c>
      <c r="O1265" s="17">
        <v>0.31575075736915897</v>
      </c>
      <c r="P1265" s="17">
        <v>0.237262577621072</v>
      </c>
      <c r="Q1265" s="17">
        <v>0.30071969727112302</v>
      </c>
      <c r="R1265" s="17">
        <v>0.247137702437388</v>
      </c>
      <c r="S1265" s="17"/>
      <c r="T1265" s="17">
        <v>0.30768456258820198</v>
      </c>
      <c r="U1265" s="17">
        <v>0.30458922339195399</v>
      </c>
      <c r="V1265" s="17"/>
      <c r="W1265" s="17">
        <v>0.30455487242588802</v>
      </c>
      <c r="X1265" s="17">
        <v>0.30947581742519598</v>
      </c>
      <c r="Y1265" s="17"/>
      <c r="Z1265" s="17">
        <v>0.33960289439563901</v>
      </c>
      <c r="AA1265" s="17">
        <v>0.33609608099049099</v>
      </c>
      <c r="AB1265" s="17">
        <v>0.27627016835278601</v>
      </c>
      <c r="AC1265" s="17"/>
      <c r="AD1265" s="17">
        <v>0.32442785577410199</v>
      </c>
      <c r="AE1265" s="17">
        <v>0.26913925419208601</v>
      </c>
      <c r="AF1265" s="17"/>
      <c r="AG1265" s="17">
        <v>0.32861773750531598</v>
      </c>
      <c r="AH1265" s="17">
        <v>0.29347640805152198</v>
      </c>
      <c r="AI1265" s="17">
        <v>0.323324270370557</v>
      </c>
      <c r="AJ1265" s="17"/>
      <c r="AK1265" s="17">
        <v>0.32267473941639402</v>
      </c>
      <c r="AL1265" s="17">
        <v>0.32341795909631099</v>
      </c>
      <c r="AM1265" s="17">
        <v>0.22767964158308099</v>
      </c>
      <c r="AN1265" s="17"/>
      <c r="AO1265" s="17">
        <v>0.326037336285802</v>
      </c>
      <c r="AP1265" s="17">
        <v>0.326169058031127</v>
      </c>
      <c r="AQ1265" s="17">
        <v>0.28838135550953198</v>
      </c>
      <c r="AR1265" s="17"/>
      <c r="AS1265" s="17">
        <v>0.17719002780023299</v>
      </c>
      <c r="AT1265" s="17">
        <v>0.24321224466885799</v>
      </c>
      <c r="AU1265" s="17">
        <v>0.30801045690769602</v>
      </c>
      <c r="AV1265" s="17">
        <v>0.28249845508240801</v>
      </c>
      <c r="AW1265" s="17">
        <v>0.25100829644987899</v>
      </c>
      <c r="AX1265" s="17">
        <v>0.29602747952005098</v>
      </c>
      <c r="AY1265" s="17">
        <v>0.32507054528100598</v>
      </c>
      <c r="AZ1265" s="17">
        <v>0.40323165818727802</v>
      </c>
      <c r="BA1265" s="17">
        <v>0.39970156777969001</v>
      </c>
      <c r="BB1265" s="17">
        <v>0.35804595095696501</v>
      </c>
      <c r="BC1265" s="17">
        <v>0.39606756602884302</v>
      </c>
      <c r="BD1265" s="17">
        <v>0.32927638188270097</v>
      </c>
      <c r="BE1265" s="17">
        <v>0.29898590498613298</v>
      </c>
      <c r="BF1265" s="17">
        <v>0.420679502737972</v>
      </c>
      <c r="BG1265" s="17">
        <v>0.30372813555981998</v>
      </c>
    </row>
    <row r="1266" spans="2:59" x14ac:dyDescent="0.35">
      <c r="B1266" t="s">
        <v>486</v>
      </c>
      <c r="C1266" s="17">
        <v>0.28383143518005099</v>
      </c>
      <c r="D1266" s="17">
        <v>0.30049169208461202</v>
      </c>
      <c r="E1266" s="17">
        <v>0.26948037415300702</v>
      </c>
      <c r="F1266" s="17"/>
      <c r="G1266" s="17">
        <v>0.21778287115479</v>
      </c>
      <c r="H1266" s="17">
        <v>0.251326115158029</v>
      </c>
      <c r="I1266" s="17">
        <v>0.20459520899651301</v>
      </c>
      <c r="J1266" s="17">
        <v>0.26509984206160903</v>
      </c>
      <c r="K1266" s="17">
        <v>0.31957215430214497</v>
      </c>
      <c r="L1266" s="17">
        <v>0.35172196473296602</v>
      </c>
      <c r="M1266" s="17"/>
      <c r="N1266" s="17">
        <v>0.306674786979523</v>
      </c>
      <c r="O1266" s="17">
        <v>0.27931795192181402</v>
      </c>
      <c r="P1266" s="17">
        <v>0.256487888398576</v>
      </c>
      <c r="Q1266" s="17">
        <v>0.28576664593455497</v>
      </c>
      <c r="R1266" s="17">
        <v>0.28125582837520702</v>
      </c>
      <c r="S1266" s="17"/>
      <c r="T1266" s="17">
        <v>0.32655508625885699</v>
      </c>
      <c r="U1266" s="17">
        <v>0.273072178306904</v>
      </c>
      <c r="V1266" s="17"/>
      <c r="W1266" s="17">
        <v>0.294066307915548</v>
      </c>
      <c r="X1266" s="17">
        <v>0.28448185337487703</v>
      </c>
      <c r="Y1266" s="17"/>
      <c r="Z1266" s="17">
        <v>0.31483336873270901</v>
      </c>
      <c r="AA1266" s="17">
        <v>0.341328961343763</v>
      </c>
      <c r="AB1266" s="17">
        <v>0.266202362612733</v>
      </c>
      <c r="AC1266" s="17"/>
      <c r="AD1266" s="17">
        <v>0.32185767627077499</v>
      </c>
      <c r="AE1266" s="17">
        <v>0.21244757192407601</v>
      </c>
      <c r="AF1266" s="17"/>
      <c r="AG1266" s="17">
        <v>0.353876181213508</v>
      </c>
      <c r="AH1266" s="17">
        <v>0.29684484203420203</v>
      </c>
      <c r="AI1266" s="17">
        <v>0.26677818134659098</v>
      </c>
      <c r="AJ1266" s="17"/>
      <c r="AK1266" s="17">
        <v>0.32998850263379698</v>
      </c>
      <c r="AL1266" s="17">
        <v>0.27959211471796802</v>
      </c>
      <c r="AM1266" s="17">
        <v>0.225753541203669</v>
      </c>
      <c r="AN1266" s="17"/>
      <c r="AO1266" s="17">
        <v>0.30853833121405699</v>
      </c>
      <c r="AP1266" s="17">
        <v>0.31057069721411901</v>
      </c>
      <c r="AQ1266" s="17">
        <v>0.26323395214484402</v>
      </c>
      <c r="AR1266" s="17"/>
      <c r="AS1266" s="17">
        <v>0.160325460195307</v>
      </c>
      <c r="AT1266" s="17">
        <v>0.220854734212932</v>
      </c>
      <c r="AU1266" s="17">
        <v>0.22661675129226899</v>
      </c>
      <c r="AV1266" s="17">
        <v>0.30908045610393697</v>
      </c>
      <c r="AW1266" s="17">
        <v>0.237976200069311</v>
      </c>
      <c r="AX1266" s="17">
        <v>0.28662070036311399</v>
      </c>
      <c r="AY1266" s="17">
        <v>0.337179090049332</v>
      </c>
      <c r="AZ1266" s="17">
        <v>0.31327628248865902</v>
      </c>
      <c r="BA1266" s="17">
        <v>0.321229621334717</v>
      </c>
      <c r="BB1266" s="17">
        <v>0.39521968890704301</v>
      </c>
      <c r="BC1266" s="17">
        <v>0.26314392267105502</v>
      </c>
      <c r="BD1266" s="17">
        <v>0.390201886572898</v>
      </c>
      <c r="BE1266" s="17">
        <v>0.22874673829297801</v>
      </c>
      <c r="BF1266" s="17">
        <v>0.200309043316967</v>
      </c>
      <c r="BG1266" s="17">
        <v>0.27776957537303898</v>
      </c>
    </row>
    <row r="1267" spans="2:59" x14ac:dyDescent="0.35">
      <c r="B1267" t="s">
        <v>487</v>
      </c>
      <c r="C1267" s="17">
        <v>0.27632931849979497</v>
      </c>
      <c r="D1267" s="17">
        <v>0.28165030346074998</v>
      </c>
      <c r="E1267" s="17">
        <v>0.27251081890894302</v>
      </c>
      <c r="F1267" s="17"/>
      <c r="G1267" s="17">
        <v>0.251559580183005</v>
      </c>
      <c r="H1267" s="17">
        <v>0.20944902413091801</v>
      </c>
      <c r="I1267" s="17">
        <v>0.24699298960434399</v>
      </c>
      <c r="J1267" s="17">
        <v>0.247353784660194</v>
      </c>
      <c r="K1267" s="17">
        <v>0.329646583296693</v>
      </c>
      <c r="L1267" s="17">
        <v>0.316688398428836</v>
      </c>
      <c r="M1267" s="17"/>
      <c r="N1267" s="17">
        <v>0.309556351918788</v>
      </c>
      <c r="O1267" s="17">
        <v>0.25368573860197002</v>
      </c>
      <c r="P1267" s="17">
        <v>0.23191148564665001</v>
      </c>
      <c r="Q1267" s="17">
        <v>0.28701501024912901</v>
      </c>
      <c r="R1267" s="17">
        <v>0.29338784324963602</v>
      </c>
      <c r="S1267" s="17"/>
      <c r="T1267" s="17">
        <v>0.35387030901049699</v>
      </c>
      <c r="U1267" s="17">
        <v>0.256801880791721</v>
      </c>
      <c r="V1267" s="17"/>
      <c r="W1267" s="17">
        <v>0.27839726468076498</v>
      </c>
      <c r="X1267" s="17">
        <v>0.28387863783195499</v>
      </c>
      <c r="Y1267" s="17"/>
      <c r="Z1267" s="17">
        <v>0.31476437634638199</v>
      </c>
      <c r="AA1267" s="17">
        <v>0.27409928499737801</v>
      </c>
      <c r="AB1267" s="17">
        <v>0.25481156369261698</v>
      </c>
      <c r="AC1267" s="17"/>
      <c r="AD1267" s="17">
        <v>0.30468576518340601</v>
      </c>
      <c r="AE1267" s="17">
        <v>0.22309784848258199</v>
      </c>
      <c r="AF1267" s="17"/>
      <c r="AG1267" s="17">
        <v>0.323643117974937</v>
      </c>
      <c r="AH1267" s="17">
        <v>0.24631021733827699</v>
      </c>
      <c r="AI1267" s="17">
        <v>0.28590347720292703</v>
      </c>
      <c r="AJ1267" s="17"/>
      <c r="AK1267" s="17">
        <v>0.32877644744565598</v>
      </c>
      <c r="AL1267" s="17">
        <v>0.27168923550228702</v>
      </c>
      <c r="AM1267" s="17">
        <v>0.199828415045535</v>
      </c>
      <c r="AN1267" s="17"/>
      <c r="AO1267" s="17">
        <v>0.33820574404690101</v>
      </c>
      <c r="AP1267" s="17">
        <v>0.32435363810260698</v>
      </c>
      <c r="AQ1267" s="17">
        <v>0.219280781268263</v>
      </c>
      <c r="AR1267" s="17"/>
      <c r="AS1267" s="17">
        <v>0.15911691711961201</v>
      </c>
      <c r="AT1267" s="17">
        <v>0.31661695043239702</v>
      </c>
      <c r="AU1267" s="17">
        <v>0.28151477258087998</v>
      </c>
      <c r="AV1267" s="17">
        <v>0.225199671617903</v>
      </c>
      <c r="AW1267" s="17">
        <v>0.31741958917851498</v>
      </c>
      <c r="AX1267" s="17">
        <v>0.26369784818015801</v>
      </c>
      <c r="AY1267" s="17">
        <v>0.301384733327062</v>
      </c>
      <c r="AZ1267" s="17">
        <v>0.22491446904203199</v>
      </c>
      <c r="BA1267" s="17">
        <v>0.33309695159417202</v>
      </c>
      <c r="BB1267" s="17">
        <v>0.434407789874802</v>
      </c>
      <c r="BC1267" s="17">
        <v>0.32513803211973602</v>
      </c>
      <c r="BD1267" s="17">
        <v>0.21065775996793101</v>
      </c>
      <c r="BE1267" s="17">
        <v>0.27074866533539999</v>
      </c>
      <c r="BF1267" s="17">
        <v>0.27604088333862198</v>
      </c>
      <c r="BG1267" s="17">
        <v>0.38237168277954697</v>
      </c>
    </row>
    <row r="1268" spans="2:59" x14ac:dyDescent="0.35">
      <c r="B1268" t="s">
        <v>488</v>
      </c>
      <c r="C1268" s="17">
        <v>0.26361084994974798</v>
      </c>
      <c r="D1268" s="17">
        <v>0.27252658411122899</v>
      </c>
      <c r="E1268" s="17">
        <v>0.25433121674720499</v>
      </c>
      <c r="F1268" s="17"/>
      <c r="G1268" s="17">
        <v>0.30738933250585099</v>
      </c>
      <c r="H1268" s="17">
        <v>0.23744980062118601</v>
      </c>
      <c r="I1268" s="17">
        <v>0.20692397121986</v>
      </c>
      <c r="J1268" s="17">
        <v>0.204436412375541</v>
      </c>
      <c r="K1268" s="17">
        <v>0.30581002007324098</v>
      </c>
      <c r="L1268" s="17">
        <v>0.30750454794587101</v>
      </c>
      <c r="M1268" s="17"/>
      <c r="N1268" s="17">
        <v>0.29707753338581</v>
      </c>
      <c r="O1268" s="17">
        <v>0.24131099183686799</v>
      </c>
      <c r="P1268" s="17">
        <v>0.26792290664731599</v>
      </c>
      <c r="Q1268" s="17">
        <v>0.22793746768725501</v>
      </c>
      <c r="R1268" s="17">
        <v>0.28858361560748902</v>
      </c>
      <c r="S1268" s="17"/>
      <c r="T1268" s="17">
        <v>0.34431641306282001</v>
      </c>
      <c r="U1268" s="17">
        <v>0.243286466085087</v>
      </c>
      <c r="V1268" s="17"/>
      <c r="W1268" s="17">
        <v>0.27721618950465299</v>
      </c>
      <c r="X1268" s="17">
        <v>0.26836075015885302</v>
      </c>
      <c r="Y1268" s="17"/>
      <c r="Z1268" s="17">
        <v>0.30837193116392198</v>
      </c>
      <c r="AA1268" s="17">
        <v>0.31815796714200401</v>
      </c>
      <c r="AB1268" s="17">
        <v>0.211642264299813</v>
      </c>
      <c r="AC1268" s="17"/>
      <c r="AD1268" s="17">
        <v>0.29828009883666001</v>
      </c>
      <c r="AE1268" s="17">
        <v>0.19852882104696701</v>
      </c>
      <c r="AF1268" s="17"/>
      <c r="AG1268" s="17">
        <v>0.24347512992395401</v>
      </c>
      <c r="AH1268" s="17">
        <v>0.22815919305667201</v>
      </c>
      <c r="AI1268" s="17">
        <v>0.29592201380382099</v>
      </c>
      <c r="AJ1268" s="17"/>
      <c r="AK1268" s="17">
        <v>0.30142939382353801</v>
      </c>
      <c r="AL1268" s="17">
        <v>0.26164468833751497</v>
      </c>
      <c r="AM1268" s="17">
        <v>0.187294180088483</v>
      </c>
      <c r="AN1268" s="17"/>
      <c r="AO1268" s="17">
        <v>0.24448562993338199</v>
      </c>
      <c r="AP1268" s="17">
        <v>0.30217572103875301</v>
      </c>
      <c r="AQ1268" s="17">
        <v>0.238212991212221</v>
      </c>
      <c r="AR1268" s="17"/>
      <c r="AS1268" s="17">
        <v>0.20080433137442399</v>
      </c>
      <c r="AT1268" s="17">
        <v>0.18103770045745299</v>
      </c>
      <c r="AU1268" s="17">
        <v>0.175796161555445</v>
      </c>
      <c r="AV1268" s="17">
        <v>0.25311741302615198</v>
      </c>
      <c r="AW1268" s="17">
        <v>0.24030297615837301</v>
      </c>
      <c r="AX1268" s="17">
        <v>0.22774390976396799</v>
      </c>
      <c r="AY1268" s="17">
        <v>0.30174161720200199</v>
      </c>
      <c r="AZ1268" s="17">
        <v>0.30141654790980998</v>
      </c>
      <c r="BA1268" s="17">
        <v>0.302154332007461</v>
      </c>
      <c r="BB1268" s="17">
        <v>0.40515253232083298</v>
      </c>
      <c r="BC1268" s="17">
        <v>0.39639187447466701</v>
      </c>
      <c r="BD1268" s="17">
        <v>0.213923487037782</v>
      </c>
      <c r="BE1268" s="17">
        <v>0.22422501140812801</v>
      </c>
      <c r="BF1268" s="17">
        <v>0.44868129833486903</v>
      </c>
      <c r="BG1268" s="17">
        <v>0.32900560571076198</v>
      </c>
    </row>
    <row r="1269" spans="2:59" x14ac:dyDescent="0.35">
      <c r="B1269" t="s">
        <v>489</v>
      </c>
      <c r="C1269" s="17">
        <v>0.248229981537813</v>
      </c>
      <c r="D1269" s="17">
        <v>0.28740481419557701</v>
      </c>
      <c r="E1269" s="17">
        <v>0.21069812992846801</v>
      </c>
      <c r="F1269" s="17"/>
      <c r="G1269" s="17">
        <v>0.27117740228200199</v>
      </c>
      <c r="H1269" s="17">
        <v>0.25486842475601601</v>
      </c>
      <c r="I1269" s="17">
        <v>0.243717724152061</v>
      </c>
      <c r="J1269" s="17">
        <v>0.243506527389352</v>
      </c>
      <c r="K1269" s="17">
        <v>0.23462837587343999</v>
      </c>
      <c r="L1269" s="17">
        <v>0.252462252883139</v>
      </c>
      <c r="M1269" s="17"/>
      <c r="N1269" s="17">
        <v>0.29738283370735102</v>
      </c>
      <c r="O1269" s="17">
        <v>0.269635102534038</v>
      </c>
      <c r="P1269" s="17">
        <v>0.19557246716642501</v>
      </c>
      <c r="Q1269" s="17">
        <v>0.23362994504663101</v>
      </c>
      <c r="R1269" s="17">
        <v>0.215045350792096</v>
      </c>
      <c r="S1269" s="17"/>
      <c r="T1269" s="17">
        <v>0.27649461416777599</v>
      </c>
      <c r="U1269" s="17">
        <v>0.24111199336938699</v>
      </c>
      <c r="V1269" s="17"/>
      <c r="W1269" s="17">
        <v>0.225098523751943</v>
      </c>
      <c r="X1269" s="17">
        <v>0.26138491923041701</v>
      </c>
      <c r="Y1269" s="17"/>
      <c r="Z1269" s="17">
        <v>0.276891320490191</v>
      </c>
      <c r="AA1269" s="17">
        <v>0.24220362551369301</v>
      </c>
      <c r="AB1269" s="17">
        <v>0.22901308165550299</v>
      </c>
      <c r="AC1269" s="17"/>
      <c r="AD1269" s="17">
        <v>0.26654250064741403</v>
      </c>
      <c r="AE1269" s="17">
        <v>0.21385323741331699</v>
      </c>
      <c r="AF1269" s="17"/>
      <c r="AG1269" s="17">
        <v>0.24387138929923999</v>
      </c>
      <c r="AH1269" s="17">
        <v>0.280460423598834</v>
      </c>
      <c r="AI1269" s="17">
        <v>0.22934796056561399</v>
      </c>
      <c r="AJ1269" s="17"/>
      <c r="AK1269" s="17">
        <v>0.27793407387542801</v>
      </c>
      <c r="AL1269" s="17">
        <v>0.24134768861722</v>
      </c>
      <c r="AM1269" s="17">
        <v>0.223635710131254</v>
      </c>
      <c r="AN1269" s="17"/>
      <c r="AO1269" s="17">
        <v>0.33896812563969098</v>
      </c>
      <c r="AP1269" s="17">
        <v>0.281438397698692</v>
      </c>
      <c r="AQ1269" s="17">
        <v>0.20337766727328899</v>
      </c>
      <c r="AR1269" s="17"/>
      <c r="AS1269" s="17">
        <v>0.17497142373623001</v>
      </c>
      <c r="AT1269" s="17">
        <v>0.227544016280704</v>
      </c>
      <c r="AU1269" s="17">
        <v>0.159463520934914</v>
      </c>
      <c r="AV1269" s="17">
        <v>0.248316700551898</v>
      </c>
      <c r="AW1269" s="17">
        <v>0.28698426869055399</v>
      </c>
      <c r="AX1269" s="17">
        <v>0.27785543974196802</v>
      </c>
      <c r="AY1269" s="17">
        <v>0.30928799968146597</v>
      </c>
      <c r="AZ1269" s="17">
        <v>0.26140195631782198</v>
      </c>
      <c r="BA1269" s="17">
        <v>0.26540076398297902</v>
      </c>
      <c r="BB1269" s="17">
        <v>0.27353341034510897</v>
      </c>
      <c r="BC1269" s="17">
        <v>0.27795340366575</v>
      </c>
      <c r="BD1269" s="17">
        <v>0.34751442992898401</v>
      </c>
      <c r="BE1269" s="17">
        <v>0.31810377603605899</v>
      </c>
      <c r="BF1269" s="17">
        <v>7.6309354552450401E-2</v>
      </c>
      <c r="BG1269" s="17">
        <v>0.31163187181952701</v>
      </c>
    </row>
    <row r="1270" spans="2:59" x14ac:dyDescent="0.35">
      <c r="B1270" t="s">
        <v>490</v>
      </c>
      <c r="C1270" s="17">
        <v>0.22665367331727601</v>
      </c>
      <c r="D1270" s="17">
        <v>0.22197456759624001</v>
      </c>
      <c r="E1270" s="17">
        <v>0.22988649884425499</v>
      </c>
      <c r="F1270" s="17"/>
      <c r="G1270" s="17">
        <v>0.23298575578139799</v>
      </c>
      <c r="H1270" s="17">
        <v>0.20611399502209499</v>
      </c>
      <c r="I1270" s="17">
        <v>0.14602979899111301</v>
      </c>
      <c r="J1270" s="17">
        <v>0.25645268266076399</v>
      </c>
      <c r="K1270" s="17">
        <v>0.186619407802329</v>
      </c>
      <c r="L1270" s="17">
        <v>0.28176079975757801</v>
      </c>
      <c r="M1270" s="17"/>
      <c r="N1270" s="17">
        <v>0.26104898733551901</v>
      </c>
      <c r="O1270" s="17">
        <v>0.20691849571889301</v>
      </c>
      <c r="P1270" s="17">
        <v>0.23388166014918799</v>
      </c>
      <c r="Q1270" s="17">
        <v>0.20712931391068901</v>
      </c>
      <c r="R1270" s="17">
        <v>0.20515559830351099</v>
      </c>
      <c r="S1270" s="17"/>
      <c r="T1270" s="17">
        <v>0.24581141125004899</v>
      </c>
      <c r="U1270" s="17">
        <v>0.22182910850779999</v>
      </c>
      <c r="V1270" s="17"/>
      <c r="W1270" s="17">
        <v>0.23431485199111801</v>
      </c>
      <c r="X1270" s="17">
        <v>0.21762648989253799</v>
      </c>
      <c r="Y1270" s="17"/>
      <c r="Z1270" s="17">
        <v>0.25201190387325101</v>
      </c>
      <c r="AA1270" s="17">
        <v>0.18727555913501201</v>
      </c>
      <c r="AB1270" s="17">
        <v>0.23096361514007199</v>
      </c>
      <c r="AC1270" s="17"/>
      <c r="AD1270" s="17">
        <v>0.25235904949308802</v>
      </c>
      <c r="AE1270" s="17">
        <v>0.17839886281682099</v>
      </c>
      <c r="AF1270" s="17"/>
      <c r="AG1270" s="17">
        <v>0.18811810491047801</v>
      </c>
      <c r="AH1270" s="17">
        <v>0.19775851536054201</v>
      </c>
      <c r="AI1270" s="17">
        <v>0.253434110122917</v>
      </c>
      <c r="AJ1270" s="17"/>
      <c r="AK1270" s="17">
        <v>0.24012216827928601</v>
      </c>
      <c r="AL1270" s="17">
        <v>0.232757720166412</v>
      </c>
      <c r="AM1270" s="17">
        <v>0.186688298517485</v>
      </c>
      <c r="AN1270" s="17"/>
      <c r="AO1270" s="17">
        <v>0.20853161205395701</v>
      </c>
      <c r="AP1270" s="17">
        <v>0.233999031255262</v>
      </c>
      <c r="AQ1270" s="17">
        <v>0.21964077196777201</v>
      </c>
      <c r="AR1270" s="17"/>
      <c r="AS1270" s="17">
        <v>0.224745948168662</v>
      </c>
      <c r="AT1270" s="17">
        <v>0.239651932803878</v>
      </c>
      <c r="AU1270" s="17">
        <v>0.26753941542360299</v>
      </c>
      <c r="AV1270" s="17">
        <v>0.235295931121765</v>
      </c>
      <c r="AW1270" s="17">
        <v>0.29755026285851899</v>
      </c>
      <c r="AX1270" s="17">
        <v>0.21850754079078</v>
      </c>
      <c r="AY1270" s="17">
        <v>0.271324200528963</v>
      </c>
      <c r="AZ1270" s="17">
        <v>9.6473682386537002E-2</v>
      </c>
      <c r="BA1270" s="17">
        <v>0.19427847263134601</v>
      </c>
      <c r="BB1270" s="17">
        <v>0.28207811789679599</v>
      </c>
      <c r="BC1270" s="17">
        <v>0.20705546683012299</v>
      </c>
      <c r="BD1270" s="17">
        <v>0.133329129605986</v>
      </c>
      <c r="BE1270" s="17">
        <v>0.28583100769469899</v>
      </c>
      <c r="BF1270" s="17">
        <v>5.6977505683667197E-2</v>
      </c>
      <c r="BG1270" s="17">
        <v>0.24838431553742499</v>
      </c>
    </row>
    <row r="1271" spans="2:59" x14ac:dyDescent="0.35">
      <c r="B1271" t="s">
        <v>491</v>
      </c>
      <c r="C1271" s="17">
        <v>0.200891971178908</v>
      </c>
      <c r="D1271" s="17">
        <v>0.185922551834167</v>
      </c>
      <c r="E1271" s="17">
        <v>0.21360493985201401</v>
      </c>
      <c r="F1271" s="17"/>
      <c r="G1271" s="17">
        <v>0.16840828185738899</v>
      </c>
      <c r="H1271" s="17">
        <v>0.15587974118540401</v>
      </c>
      <c r="I1271" s="17">
        <v>0.176701831528431</v>
      </c>
      <c r="J1271" s="17">
        <v>0.11538521927918</v>
      </c>
      <c r="K1271" s="17">
        <v>0.23371533867902899</v>
      </c>
      <c r="L1271" s="17">
        <v>0.28236198289125902</v>
      </c>
      <c r="M1271" s="17"/>
      <c r="N1271" s="17">
        <v>0.233640330868331</v>
      </c>
      <c r="O1271" s="17">
        <v>0.15930417431830199</v>
      </c>
      <c r="P1271" s="17">
        <v>0.20079787726430801</v>
      </c>
      <c r="Q1271" s="17">
        <v>0.18356149461891699</v>
      </c>
      <c r="R1271" s="17">
        <v>0.231612381508361</v>
      </c>
      <c r="S1271" s="17"/>
      <c r="T1271" s="17">
        <v>0.238035809730195</v>
      </c>
      <c r="U1271" s="17">
        <v>0.19153789936770299</v>
      </c>
      <c r="V1271" s="17"/>
      <c r="W1271" s="17">
        <v>0.20614172561987101</v>
      </c>
      <c r="X1271" s="17">
        <v>0.20645198905943299</v>
      </c>
      <c r="Y1271" s="17"/>
      <c r="Z1271" s="17">
        <v>0.267852296824026</v>
      </c>
      <c r="AA1271" s="17">
        <v>0.20105722266547901</v>
      </c>
      <c r="AB1271" s="17">
        <v>0.15621858055596199</v>
      </c>
      <c r="AC1271" s="17"/>
      <c r="AD1271" s="17">
        <v>0.22180275355339901</v>
      </c>
      <c r="AE1271" s="17">
        <v>0.16163769868758199</v>
      </c>
      <c r="AF1271" s="17"/>
      <c r="AG1271" s="17">
        <v>0.15415876029992401</v>
      </c>
      <c r="AH1271" s="17">
        <v>0.19493190410741701</v>
      </c>
      <c r="AI1271" s="17">
        <v>0.22173224831129801</v>
      </c>
      <c r="AJ1271" s="17"/>
      <c r="AK1271" s="17">
        <v>0.26365953142813903</v>
      </c>
      <c r="AL1271" s="17">
        <v>0.204991304517019</v>
      </c>
      <c r="AM1271" s="17">
        <v>9.8869771938339596E-2</v>
      </c>
      <c r="AN1271" s="17"/>
      <c r="AO1271" s="17">
        <v>0.29742766921387298</v>
      </c>
      <c r="AP1271" s="17">
        <v>0.23182535559700099</v>
      </c>
      <c r="AQ1271" s="17">
        <v>0.14690284213294799</v>
      </c>
      <c r="AR1271" s="17"/>
      <c r="AS1271" s="17">
        <v>0.17596589074402899</v>
      </c>
      <c r="AT1271" s="17">
        <v>0.173135982870048</v>
      </c>
      <c r="AU1271" s="17">
        <v>0.16322222118433499</v>
      </c>
      <c r="AV1271" s="17">
        <v>0.19005719018602699</v>
      </c>
      <c r="AW1271" s="17">
        <v>0.24886810809161999</v>
      </c>
      <c r="AX1271" s="17">
        <v>0.15041936828274799</v>
      </c>
      <c r="AY1271" s="17">
        <v>0.22814412031626399</v>
      </c>
      <c r="AZ1271" s="17">
        <v>0.191695280788584</v>
      </c>
      <c r="BA1271" s="17">
        <v>0.25222671136767999</v>
      </c>
      <c r="BB1271" s="17">
        <v>0.163939597655576</v>
      </c>
      <c r="BC1271" s="17">
        <v>0.24461868635019399</v>
      </c>
      <c r="BD1271" s="17">
        <v>0.34692196623303101</v>
      </c>
      <c r="BE1271" s="17">
        <v>0.21278108434201701</v>
      </c>
      <c r="BF1271" s="17">
        <v>0.32493256780264002</v>
      </c>
      <c r="BG1271" s="17">
        <v>0.17779073252306801</v>
      </c>
    </row>
    <row r="1272" spans="2:59" x14ac:dyDescent="0.35">
      <c r="B1272" t="s">
        <v>492</v>
      </c>
      <c r="C1272" s="17">
        <v>0.172629267180548</v>
      </c>
      <c r="D1272" s="17">
        <v>0.164037309418122</v>
      </c>
      <c r="E1272" s="17">
        <v>0.179284664897577</v>
      </c>
      <c r="F1272" s="17"/>
      <c r="G1272" s="17">
        <v>0.19951209218281299</v>
      </c>
      <c r="H1272" s="17">
        <v>0.14581360608955299</v>
      </c>
      <c r="I1272" s="17">
        <v>0.190308666584317</v>
      </c>
      <c r="J1272" s="17">
        <v>0.19672350707202499</v>
      </c>
      <c r="K1272" s="17">
        <v>0.14232877170476099</v>
      </c>
      <c r="L1272" s="17">
        <v>0.169332189756282</v>
      </c>
      <c r="M1272" s="17"/>
      <c r="N1272" s="17">
        <v>0.148139564008886</v>
      </c>
      <c r="O1272" s="17">
        <v>0.186671802052439</v>
      </c>
      <c r="P1272" s="17">
        <v>0.206873074850559</v>
      </c>
      <c r="Q1272" s="17">
        <v>0.15916532062987199</v>
      </c>
      <c r="R1272" s="17">
        <v>0.173914338822381</v>
      </c>
      <c r="S1272" s="17"/>
      <c r="T1272" s="17">
        <v>0.156390538556722</v>
      </c>
      <c r="U1272" s="17">
        <v>0.17671872695623</v>
      </c>
      <c r="V1272" s="17"/>
      <c r="W1272" s="17">
        <v>0.19048894557618701</v>
      </c>
      <c r="X1272" s="17">
        <v>0.15891287079001501</v>
      </c>
      <c r="Y1272" s="17"/>
      <c r="Z1272" s="17">
        <v>0.15377027045889999</v>
      </c>
      <c r="AA1272" s="17">
        <v>0.169183731642775</v>
      </c>
      <c r="AB1272" s="17">
        <v>0.18535950453261499</v>
      </c>
      <c r="AC1272" s="17"/>
      <c r="AD1272" s="17">
        <v>0.180520981473617</v>
      </c>
      <c r="AE1272" s="17">
        <v>0.15781473285390499</v>
      </c>
      <c r="AF1272" s="17"/>
      <c r="AG1272" s="17">
        <v>0.148659635857327</v>
      </c>
      <c r="AH1272" s="17">
        <v>0.17673409885209099</v>
      </c>
      <c r="AI1272" s="17">
        <v>0.17887808314862699</v>
      </c>
      <c r="AJ1272" s="17"/>
      <c r="AK1272" s="17">
        <v>0.19286220166149601</v>
      </c>
      <c r="AL1272" s="17">
        <v>0.16318801531680499</v>
      </c>
      <c r="AM1272" s="17">
        <v>0.164402990698544</v>
      </c>
      <c r="AN1272" s="17"/>
      <c r="AO1272" s="17">
        <v>0.101601118845358</v>
      </c>
      <c r="AP1272" s="17">
        <v>0.179430839393073</v>
      </c>
      <c r="AQ1272" s="17">
        <v>0.183332468141575</v>
      </c>
      <c r="AR1272" s="17"/>
      <c r="AS1272" s="17">
        <v>0.25238664826261498</v>
      </c>
      <c r="AT1272" s="17">
        <v>0.18801923390144101</v>
      </c>
      <c r="AU1272" s="17">
        <v>0.135040142736913</v>
      </c>
      <c r="AV1272" s="17">
        <v>0.208232835668375</v>
      </c>
      <c r="AW1272" s="17">
        <v>0.18299234536728601</v>
      </c>
      <c r="AX1272" s="17">
        <v>0.16618320398957401</v>
      </c>
      <c r="AY1272" s="17">
        <v>0.14324341611778199</v>
      </c>
      <c r="AZ1272" s="17">
        <v>0.206253316629254</v>
      </c>
      <c r="BA1272" s="17">
        <v>0.21463137162266499</v>
      </c>
      <c r="BB1272" s="17">
        <v>0.12066774964301601</v>
      </c>
      <c r="BC1272" s="17">
        <v>0.20838396536699899</v>
      </c>
      <c r="BD1272" s="17">
        <v>5.9928755344786602E-2</v>
      </c>
      <c r="BE1272" s="17">
        <v>0.27648057903149598</v>
      </c>
      <c r="BF1272" s="17">
        <v>0</v>
      </c>
      <c r="BG1272" s="17">
        <v>0.11538655352062401</v>
      </c>
    </row>
    <row r="1273" spans="2:59" x14ac:dyDescent="0.35">
      <c r="B1273" t="s">
        <v>493</v>
      </c>
      <c r="C1273" s="17">
        <v>0.16369961948353601</v>
      </c>
      <c r="D1273" s="17">
        <v>0.196503221132309</v>
      </c>
      <c r="E1273" s="17">
        <v>0.13381477235667499</v>
      </c>
      <c r="F1273" s="17"/>
      <c r="G1273" s="17">
        <v>0.189027824356825</v>
      </c>
      <c r="H1273" s="17">
        <v>0.27096062311300401</v>
      </c>
      <c r="I1273" s="17">
        <v>0.13466332641756501</v>
      </c>
      <c r="J1273" s="17">
        <v>0.12148601681811701</v>
      </c>
      <c r="K1273" s="17">
        <v>0.18414575241254599</v>
      </c>
      <c r="L1273" s="17">
        <v>0.139789202217976</v>
      </c>
      <c r="M1273" s="17"/>
      <c r="N1273" s="17">
        <v>0.16854500372686201</v>
      </c>
      <c r="O1273" s="17">
        <v>0.19439269510948801</v>
      </c>
      <c r="P1273" s="17">
        <v>0.19039360633916999</v>
      </c>
      <c r="Q1273" s="17">
        <v>0.133917440975239</v>
      </c>
      <c r="R1273" s="17">
        <v>0.11065023439826099</v>
      </c>
      <c r="S1273" s="17"/>
      <c r="T1273" s="17">
        <v>0.18596046042293499</v>
      </c>
      <c r="U1273" s="17">
        <v>0.15809358863571699</v>
      </c>
      <c r="V1273" s="17"/>
      <c r="W1273" s="17">
        <v>0.17941166929801</v>
      </c>
      <c r="X1273" s="17">
        <v>0.16410538088937701</v>
      </c>
      <c r="Y1273" s="17"/>
      <c r="Z1273" s="17">
        <v>0.18082293986883399</v>
      </c>
      <c r="AA1273" s="17">
        <v>0.20074143901934699</v>
      </c>
      <c r="AB1273" s="17">
        <v>0.14245670512102601</v>
      </c>
      <c r="AC1273" s="17"/>
      <c r="AD1273" s="17">
        <v>0.18062913011284201</v>
      </c>
      <c r="AE1273" s="17">
        <v>0.13191909537468</v>
      </c>
      <c r="AF1273" s="17"/>
      <c r="AG1273" s="17">
        <v>0.14732826847792499</v>
      </c>
      <c r="AH1273" s="17">
        <v>0.14352555056755301</v>
      </c>
      <c r="AI1273" s="17">
        <v>0.18596244824764399</v>
      </c>
      <c r="AJ1273" s="17"/>
      <c r="AK1273" s="17">
        <v>0.17530670029642401</v>
      </c>
      <c r="AL1273" s="17">
        <v>0.172978137584996</v>
      </c>
      <c r="AM1273" s="17">
        <v>0.13654788684573901</v>
      </c>
      <c r="AN1273" s="17"/>
      <c r="AO1273" s="17">
        <v>0.24295762421442499</v>
      </c>
      <c r="AP1273" s="17">
        <v>0.17173929879935301</v>
      </c>
      <c r="AQ1273" s="17">
        <v>0.14861565829017401</v>
      </c>
      <c r="AR1273" s="17"/>
      <c r="AS1273" s="17">
        <v>8.2491326492717204E-2</v>
      </c>
      <c r="AT1273" s="17">
        <v>0.141893897051387</v>
      </c>
      <c r="AU1273" s="17">
        <v>0.16838773368343499</v>
      </c>
      <c r="AV1273" s="17">
        <v>0.16688060344563699</v>
      </c>
      <c r="AW1273" s="17">
        <v>0.15132597511608101</v>
      </c>
      <c r="AX1273" s="17">
        <v>0.18103655015696299</v>
      </c>
      <c r="AY1273" s="17">
        <v>0.28276495325670598</v>
      </c>
      <c r="AZ1273" s="17">
        <v>0.19004828298906801</v>
      </c>
      <c r="BA1273" s="17">
        <v>0.152688183651814</v>
      </c>
      <c r="BB1273" s="17">
        <v>0.22386890084290301</v>
      </c>
      <c r="BC1273" s="17">
        <v>0.11367162604952399</v>
      </c>
      <c r="BD1273" s="17">
        <v>0.16713278922439601</v>
      </c>
      <c r="BE1273" s="17">
        <v>5.1840717811221203E-2</v>
      </c>
      <c r="BF1273" s="17">
        <v>0.18108642052225299</v>
      </c>
      <c r="BG1273" s="17">
        <v>0.26165110661901703</v>
      </c>
    </row>
    <row r="1274" spans="2:59" x14ac:dyDescent="0.35">
      <c r="B1274" t="s">
        <v>494</v>
      </c>
      <c r="C1274" s="17">
        <v>0.12779583567407499</v>
      </c>
      <c r="D1274" s="17">
        <v>0.142252567136122</v>
      </c>
      <c r="E1274" s="17">
        <v>0.11279476682284501</v>
      </c>
      <c r="F1274" s="17"/>
      <c r="G1274" s="17">
        <v>0.17162663316500401</v>
      </c>
      <c r="H1274" s="17">
        <v>0.122312248864413</v>
      </c>
      <c r="I1274" s="17">
        <v>0.161216786726463</v>
      </c>
      <c r="J1274" s="17">
        <v>0.12266286819185999</v>
      </c>
      <c r="K1274" s="17">
        <v>9.6914334578540401E-2</v>
      </c>
      <c r="L1274" s="17">
        <v>0.121754412451338</v>
      </c>
      <c r="M1274" s="17"/>
      <c r="N1274" s="17">
        <v>0.11934265019835701</v>
      </c>
      <c r="O1274" s="17">
        <v>0.154701371610384</v>
      </c>
      <c r="P1274" s="17">
        <v>0.15104083218515199</v>
      </c>
      <c r="Q1274" s="17">
        <v>8.7991470237735597E-2</v>
      </c>
      <c r="R1274" s="17">
        <v>0.142067996892904</v>
      </c>
      <c r="S1274" s="17"/>
      <c r="T1274" s="17">
        <v>0.12692142344986501</v>
      </c>
      <c r="U1274" s="17">
        <v>0.12801604217552601</v>
      </c>
      <c r="V1274" s="17"/>
      <c r="W1274" s="17">
        <v>0.14294769424897</v>
      </c>
      <c r="X1274" s="17">
        <v>0.11188998642543301</v>
      </c>
      <c r="Y1274" s="17"/>
      <c r="Z1274" s="17">
        <v>0.12778782936924399</v>
      </c>
      <c r="AA1274" s="17">
        <v>0.15537227592247899</v>
      </c>
      <c r="AB1274" s="17">
        <v>0.1247623288369</v>
      </c>
      <c r="AC1274" s="17"/>
      <c r="AD1274" s="17">
        <v>0.13741161772525901</v>
      </c>
      <c r="AE1274" s="17">
        <v>0.109744835855204</v>
      </c>
      <c r="AF1274" s="17"/>
      <c r="AG1274" s="17">
        <v>0.12520925129323299</v>
      </c>
      <c r="AH1274" s="17">
        <v>0.109006340947933</v>
      </c>
      <c r="AI1274" s="17">
        <v>0.144183466072934</v>
      </c>
      <c r="AJ1274" s="17"/>
      <c r="AK1274" s="17">
        <v>0.123642036005817</v>
      </c>
      <c r="AL1274" s="17">
        <v>0.122419287870061</v>
      </c>
      <c r="AM1274" s="17">
        <v>0.15542178527056599</v>
      </c>
      <c r="AN1274" s="17"/>
      <c r="AO1274" s="17">
        <v>0.110830363815594</v>
      </c>
      <c r="AP1274" s="17">
        <v>0.124154718599434</v>
      </c>
      <c r="AQ1274" s="17">
        <v>0.12914650960645599</v>
      </c>
      <c r="AR1274" s="17"/>
      <c r="AS1274" s="17">
        <v>0.198612274299375</v>
      </c>
      <c r="AT1274" s="17">
        <v>0.131614485528109</v>
      </c>
      <c r="AU1274" s="17">
        <v>6.7874239282686002E-2</v>
      </c>
      <c r="AV1274" s="17">
        <v>0.21612783379085099</v>
      </c>
      <c r="AW1274" s="17">
        <v>0.15006732631901501</v>
      </c>
      <c r="AX1274" s="17">
        <v>0.106048566626711</v>
      </c>
      <c r="AY1274" s="17">
        <v>0.13569927305527599</v>
      </c>
      <c r="AZ1274" s="17">
        <v>5.0424055471977799E-2</v>
      </c>
      <c r="BA1274" s="17">
        <v>0.167635744458353</v>
      </c>
      <c r="BB1274" s="17">
        <v>9.7287033697417799E-2</v>
      </c>
      <c r="BC1274" s="17">
        <v>0.124295035225938</v>
      </c>
      <c r="BD1274" s="17">
        <v>0.12568126253159301</v>
      </c>
      <c r="BE1274" s="17">
        <v>0</v>
      </c>
      <c r="BF1274" s="17">
        <v>0</v>
      </c>
      <c r="BG1274" s="17">
        <v>0.109087482971002</v>
      </c>
    </row>
    <row r="1275" spans="2:59" x14ac:dyDescent="0.35">
      <c r="B1275" t="s">
        <v>133</v>
      </c>
      <c r="C1275" s="17">
        <v>6.4586862323780594E-2</v>
      </c>
      <c r="D1275" s="17">
        <v>4.1977426373238501E-2</v>
      </c>
      <c r="E1275" s="17">
        <v>8.5915509501628198E-2</v>
      </c>
      <c r="F1275" s="17"/>
      <c r="G1275" s="17">
        <v>7.7718404637584296E-2</v>
      </c>
      <c r="H1275" s="17">
        <v>7.9150193790724105E-2</v>
      </c>
      <c r="I1275" s="17">
        <v>9.0787988541458503E-2</v>
      </c>
      <c r="J1275" s="17">
        <v>7.0039642786444603E-2</v>
      </c>
      <c r="K1275" s="17">
        <v>5.6804505154343203E-2</v>
      </c>
      <c r="L1275" s="17">
        <v>4.1031977111686997E-2</v>
      </c>
      <c r="M1275" s="17"/>
      <c r="N1275" s="17">
        <v>4.2072023718346299E-2</v>
      </c>
      <c r="O1275" s="17">
        <v>5.7171931193020997E-2</v>
      </c>
      <c r="P1275" s="17">
        <v>4.5016034981663303E-2</v>
      </c>
      <c r="Q1275" s="17">
        <v>0.107680678186052</v>
      </c>
      <c r="R1275" s="17">
        <v>7.8225347128788397E-2</v>
      </c>
      <c r="S1275" s="17"/>
      <c r="T1275" s="17">
        <v>2.1984936591741298E-2</v>
      </c>
      <c r="U1275" s="17">
        <v>7.5315464647496999E-2</v>
      </c>
      <c r="V1275" s="17"/>
      <c r="W1275" s="17">
        <v>3.6882929243208698E-2</v>
      </c>
      <c r="X1275" s="17">
        <v>8.2329951147931693E-2</v>
      </c>
      <c r="Y1275" s="17"/>
      <c r="Z1275" s="17">
        <v>5.1667642307571801E-2</v>
      </c>
      <c r="AA1275" s="17">
        <v>2.3435947482426101E-2</v>
      </c>
      <c r="AB1275" s="17">
        <v>5.4678483795760201E-2</v>
      </c>
      <c r="AC1275" s="17"/>
      <c r="AD1275" s="17">
        <v>3.8913609205356497E-2</v>
      </c>
      <c r="AE1275" s="17">
        <v>0.112781370573207</v>
      </c>
      <c r="AF1275" s="17"/>
      <c r="AG1275" s="17">
        <v>7.41177473363097E-2</v>
      </c>
      <c r="AH1275" s="17">
        <v>4.9050142258526899E-2</v>
      </c>
      <c r="AI1275" s="17">
        <v>5.3426949192133102E-2</v>
      </c>
      <c r="AJ1275" s="17"/>
      <c r="AK1275" s="17">
        <v>2.6568152448769099E-2</v>
      </c>
      <c r="AL1275" s="17">
        <v>5.8186297830694303E-2</v>
      </c>
      <c r="AM1275" s="17">
        <v>8.6062624472911894E-2</v>
      </c>
      <c r="AN1275" s="17"/>
      <c r="AO1275" s="17">
        <v>3.3395609472819901E-2</v>
      </c>
      <c r="AP1275" s="17">
        <v>4.6791723875516902E-2</v>
      </c>
      <c r="AQ1275" s="17">
        <v>7.5084668121319004E-2</v>
      </c>
      <c r="AR1275" s="17"/>
      <c r="AS1275" s="17">
        <v>0.124879178308388</v>
      </c>
      <c r="AT1275" s="17">
        <v>6.23538245220365E-2</v>
      </c>
      <c r="AU1275" s="17">
        <v>9.4305367672885096E-2</v>
      </c>
      <c r="AV1275" s="17">
        <v>6.3497326412923799E-2</v>
      </c>
      <c r="AW1275" s="17">
        <v>2.3612950457277699E-2</v>
      </c>
      <c r="AX1275" s="17">
        <v>3.6459979086666303E-2</v>
      </c>
      <c r="AY1275" s="17">
        <v>3.9557458435055801E-2</v>
      </c>
      <c r="AZ1275" s="17">
        <v>6.6532669840860106E-2</v>
      </c>
      <c r="BA1275" s="17">
        <v>2.5976786412347401E-2</v>
      </c>
      <c r="BB1275" s="17">
        <v>1.6731105003668999E-2</v>
      </c>
      <c r="BC1275" s="17">
        <v>6.4016683867263793E-2</v>
      </c>
      <c r="BD1275" s="17">
        <v>0.11671836799715</v>
      </c>
      <c r="BE1275" s="17">
        <v>9.0595229979707495E-2</v>
      </c>
      <c r="BF1275" s="17">
        <v>0</v>
      </c>
      <c r="BG1275" s="17">
        <v>5.2234488843420399E-2</v>
      </c>
    </row>
    <row r="1276" spans="2:59" x14ac:dyDescent="0.35">
      <c r="B1276" t="s">
        <v>495</v>
      </c>
      <c r="C1276" s="17">
        <v>2.83481526954447E-2</v>
      </c>
      <c r="D1276" s="17">
        <v>2.6996377081174E-2</v>
      </c>
      <c r="E1276" s="17">
        <v>2.9724233796053001E-2</v>
      </c>
      <c r="F1276" s="17"/>
      <c r="G1276" s="17">
        <v>1.30859069728088E-2</v>
      </c>
      <c r="H1276" s="17">
        <v>2.5622384381601901E-2</v>
      </c>
      <c r="I1276" s="17">
        <v>2.25560051256486E-2</v>
      </c>
      <c r="J1276" s="17">
        <v>2.20544811851873E-2</v>
      </c>
      <c r="K1276" s="17">
        <v>5.2591391563523403E-2</v>
      </c>
      <c r="L1276" s="17">
        <v>2.6612317106300899E-2</v>
      </c>
      <c r="M1276" s="17"/>
      <c r="N1276" s="17">
        <v>2.78273562798971E-2</v>
      </c>
      <c r="O1276" s="17">
        <v>2.83663202138782E-2</v>
      </c>
      <c r="P1276" s="17">
        <v>1.5156846460814199E-2</v>
      </c>
      <c r="Q1276" s="17">
        <v>3.61917869810921E-2</v>
      </c>
      <c r="R1276" s="17">
        <v>3.7105269118595303E-2</v>
      </c>
      <c r="S1276" s="17"/>
      <c r="T1276" s="17">
        <v>2.4904898774246401E-2</v>
      </c>
      <c r="U1276" s="17">
        <v>2.92152802110522E-2</v>
      </c>
      <c r="V1276" s="17"/>
      <c r="W1276" s="17">
        <v>1.21789792999602E-2</v>
      </c>
      <c r="X1276" s="17">
        <v>3.54126539945782E-2</v>
      </c>
      <c r="Y1276" s="17"/>
      <c r="Z1276" s="17">
        <v>2.2568257924768099E-3</v>
      </c>
      <c r="AA1276" s="17">
        <v>2.5230992180360099E-2</v>
      </c>
      <c r="AB1276" s="17">
        <v>5.0375431459589198E-2</v>
      </c>
      <c r="AC1276" s="17"/>
      <c r="AD1276" s="17">
        <v>2.3564917188562601E-2</v>
      </c>
      <c r="AE1276" s="17">
        <v>3.7327368614519303E-2</v>
      </c>
      <c r="AF1276" s="17"/>
      <c r="AG1276" s="17">
        <v>6.3743351957295299E-3</v>
      </c>
      <c r="AH1276" s="17">
        <v>2.6846685706990499E-2</v>
      </c>
      <c r="AI1276" s="17">
        <v>3.6045970339880502E-2</v>
      </c>
      <c r="AJ1276" s="17"/>
      <c r="AK1276" s="17">
        <v>1.06395044752658E-2</v>
      </c>
      <c r="AL1276" s="17">
        <v>1.8070558968715501E-2</v>
      </c>
      <c r="AM1276" s="17">
        <v>0.109268781005753</v>
      </c>
      <c r="AN1276" s="17"/>
      <c r="AO1276" s="17">
        <v>1.11012956144065E-2</v>
      </c>
      <c r="AP1276" s="17">
        <v>1.6251604718568201E-2</v>
      </c>
      <c r="AQ1276" s="17">
        <v>4.2979274954401799E-2</v>
      </c>
      <c r="AR1276" s="17"/>
      <c r="AS1276" s="17">
        <v>3.52738133475081E-2</v>
      </c>
      <c r="AT1276" s="17">
        <v>6.9255211112299805E-2</v>
      </c>
      <c r="AU1276" s="17">
        <v>3.2582095670121998E-2</v>
      </c>
      <c r="AV1276" s="17">
        <v>1.02228647843292E-2</v>
      </c>
      <c r="AW1276" s="17">
        <v>4.6399846820026999E-2</v>
      </c>
      <c r="AX1276" s="17">
        <v>5.6161640876465503E-2</v>
      </c>
      <c r="AY1276" s="17">
        <v>1.8816598238255201E-2</v>
      </c>
      <c r="AZ1276" s="17">
        <v>1.9028369928060101E-2</v>
      </c>
      <c r="BA1276" s="17">
        <v>0</v>
      </c>
      <c r="BB1276" s="17">
        <v>0</v>
      </c>
      <c r="BC1276" s="17">
        <v>2.13746495924436E-2</v>
      </c>
      <c r="BD1276" s="17">
        <v>3.3440845000843197E-2</v>
      </c>
      <c r="BE1276" s="17">
        <v>0</v>
      </c>
      <c r="BF1276" s="17">
        <v>0</v>
      </c>
      <c r="BG1276" s="17">
        <v>2.1605508432876602E-2</v>
      </c>
    </row>
    <row r="1277" spans="2:59" x14ac:dyDescent="0.3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row>
    <row r="1278" spans="2:59" x14ac:dyDescent="0.35">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G33"/>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65</v>
      </c>
      <c r="C9" s="17">
        <v>0.46438841756739802</v>
      </c>
      <c r="D9" s="17">
        <v>0.43844163355381599</v>
      </c>
      <c r="E9" s="17">
        <v>0.48841327689895803</v>
      </c>
      <c r="F9" s="17"/>
      <c r="G9" s="17">
        <v>0.49986237556567997</v>
      </c>
      <c r="H9" s="17">
        <v>0.49853111082335699</v>
      </c>
      <c r="I9" s="17">
        <v>0.50613417693358498</v>
      </c>
      <c r="J9" s="17">
        <v>0.51488665855614801</v>
      </c>
      <c r="K9" s="17">
        <v>0.50942980231257895</v>
      </c>
      <c r="L9" s="17">
        <v>0.35344242176499702</v>
      </c>
      <c r="M9" s="17"/>
      <c r="N9" s="17">
        <v>0.42451863612808</v>
      </c>
      <c r="O9" s="17">
        <v>0.483112141793206</v>
      </c>
      <c r="P9" s="17">
        <v>0.47483473545219901</v>
      </c>
      <c r="Q9" s="17">
        <v>0.50386049329400495</v>
      </c>
      <c r="R9" s="17">
        <v>0.42669897497775</v>
      </c>
      <c r="S9" s="17"/>
      <c r="T9" s="17">
        <v>0.36658994327830202</v>
      </c>
      <c r="U9" s="17">
        <v>0.48901737319521499</v>
      </c>
      <c r="V9" s="17"/>
      <c r="W9" s="17">
        <v>0.458388810771443</v>
      </c>
      <c r="X9" s="17">
        <v>0.46771456321778399</v>
      </c>
      <c r="Y9" s="17"/>
      <c r="Z9" s="17">
        <v>0.48821665468590297</v>
      </c>
      <c r="AA9" s="17">
        <v>0.42310961417873599</v>
      </c>
      <c r="AB9" s="17">
        <v>0.44887925492618302</v>
      </c>
      <c r="AC9" s="17"/>
      <c r="AD9" s="17">
        <v>0.45454696928835803</v>
      </c>
      <c r="AE9" s="17">
        <v>0.48286304398434099</v>
      </c>
      <c r="AF9" s="17"/>
      <c r="AG9" s="17">
        <v>0.31515793748051102</v>
      </c>
      <c r="AH9" s="17">
        <v>0.45911770542938901</v>
      </c>
      <c r="AI9" s="17">
        <v>0.50014786997850402</v>
      </c>
      <c r="AJ9" s="17"/>
      <c r="AK9" s="17">
        <v>0.50584943708144303</v>
      </c>
      <c r="AL9" s="17">
        <v>0.44733296008236301</v>
      </c>
      <c r="AM9" s="17">
        <v>0.44880818904072201</v>
      </c>
      <c r="AN9" s="17"/>
      <c r="AO9" s="17">
        <v>0.50678602860573596</v>
      </c>
      <c r="AP9" s="17">
        <v>0.44638552615372701</v>
      </c>
      <c r="AQ9" s="17">
        <v>0.483535439378805</v>
      </c>
      <c r="AR9" s="17"/>
      <c r="AS9" s="17">
        <v>0.52421706188727302</v>
      </c>
      <c r="AT9" s="17">
        <v>0.44873862638547302</v>
      </c>
      <c r="AU9" s="17">
        <v>0.52820887925768401</v>
      </c>
      <c r="AV9" s="17">
        <v>0.54559994502864895</v>
      </c>
      <c r="AW9" s="17">
        <v>0.35020930961893598</v>
      </c>
      <c r="AX9" s="17">
        <v>0.52256078897879699</v>
      </c>
      <c r="AY9" s="17">
        <v>0.474056809653987</v>
      </c>
      <c r="AZ9" s="17">
        <v>0.40160939838853899</v>
      </c>
      <c r="BA9" s="17">
        <v>0.40980505019719399</v>
      </c>
      <c r="BB9" s="17">
        <v>0.56311002285005796</v>
      </c>
      <c r="BC9" s="17">
        <v>0.35794660647669502</v>
      </c>
      <c r="BD9" s="17">
        <v>0.30430375578193197</v>
      </c>
      <c r="BE9" s="17">
        <v>0.44273485684749903</v>
      </c>
      <c r="BF9" s="17">
        <v>0.171619257655866</v>
      </c>
      <c r="BG9" s="17">
        <v>0.28397247880481702</v>
      </c>
    </row>
    <row r="10" spans="2:59" ht="29" x14ac:dyDescent="0.35">
      <c r="B10" s="18" t="s">
        <v>66</v>
      </c>
      <c r="C10" s="17">
        <v>0.40954671313681801</v>
      </c>
      <c r="D10" s="17">
        <v>0.36994240223895303</v>
      </c>
      <c r="E10" s="17">
        <v>0.44606874759579601</v>
      </c>
      <c r="F10" s="17"/>
      <c r="G10" s="17">
        <v>0.272289846205862</v>
      </c>
      <c r="H10" s="17">
        <v>0.34734676789319202</v>
      </c>
      <c r="I10" s="17">
        <v>0.297185792927119</v>
      </c>
      <c r="J10" s="17">
        <v>0.406343014776337</v>
      </c>
      <c r="K10" s="17">
        <v>0.452056018847038</v>
      </c>
      <c r="L10" s="17">
        <v>0.51509264027089796</v>
      </c>
      <c r="M10" s="17"/>
      <c r="N10" s="17">
        <v>0.45374565993063598</v>
      </c>
      <c r="O10" s="17">
        <v>0.39084761670280599</v>
      </c>
      <c r="P10" s="17">
        <v>0.37132727751529498</v>
      </c>
      <c r="Q10" s="17">
        <v>0.40743041575628502</v>
      </c>
      <c r="R10" s="17">
        <v>0.40809654613997098</v>
      </c>
      <c r="S10" s="17"/>
      <c r="T10" s="17">
        <v>0.39842716810937301</v>
      </c>
      <c r="U10" s="17">
        <v>0.41234698975742101</v>
      </c>
      <c r="V10" s="17"/>
      <c r="W10" s="17">
        <v>0.36209447083693402</v>
      </c>
      <c r="X10" s="17">
        <v>0.45030180072513698</v>
      </c>
      <c r="Y10" s="17"/>
      <c r="Z10" s="17">
        <v>0.47996007022252901</v>
      </c>
      <c r="AA10" s="17">
        <v>0.48595200233828301</v>
      </c>
      <c r="AB10" s="17">
        <v>0.31811949524178001</v>
      </c>
      <c r="AC10" s="17"/>
      <c r="AD10" s="17">
        <v>0.422604571206041</v>
      </c>
      <c r="AE10" s="17">
        <v>0.38503415738339802</v>
      </c>
      <c r="AF10" s="17"/>
      <c r="AG10" s="17">
        <v>0.31559844726862102</v>
      </c>
      <c r="AH10" s="17">
        <v>0.417904587069866</v>
      </c>
      <c r="AI10" s="17">
        <v>0.44081866830010702</v>
      </c>
      <c r="AJ10" s="17"/>
      <c r="AK10" s="17">
        <v>0.40772665714473399</v>
      </c>
      <c r="AL10" s="17">
        <v>0.43758199044817098</v>
      </c>
      <c r="AM10" s="17">
        <v>0.35335583398418002</v>
      </c>
      <c r="AN10" s="17"/>
      <c r="AO10" s="17">
        <v>0.265782012638622</v>
      </c>
      <c r="AP10" s="17">
        <v>0.43675508196630802</v>
      </c>
      <c r="AQ10" s="17">
        <v>0.40495304920052799</v>
      </c>
      <c r="AR10" s="17"/>
      <c r="AS10" s="17">
        <v>0.29545076510401302</v>
      </c>
      <c r="AT10" s="17">
        <v>0.413037505332157</v>
      </c>
      <c r="AU10" s="17">
        <v>0.28059083853918199</v>
      </c>
      <c r="AV10" s="17">
        <v>0.34149212393545503</v>
      </c>
      <c r="AW10" s="17">
        <v>0.42764231225895899</v>
      </c>
      <c r="AX10" s="17">
        <v>0.43880518891960402</v>
      </c>
      <c r="AY10" s="17">
        <v>0.61281745934305698</v>
      </c>
      <c r="AZ10" s="17">
        <v>0.33336981832303098</v>
      </c>
      <c r="BA10" s="17">
        <v>0.38721309792769698</v>
      </c>
      <c r="BB10" s="17">
        <v>0.56699973871132003</v>
      </c>
      <c r="BC10" s="17">
        <v>0.47663639414679698</v>
      </c>
      <c r="BD10" s="17">
        <v>0.40743512343266503</v>
      </c>
      <c r="BE10" s="17">
        <v>0.15741608855349701</v>
      </c>
      <c r="BF10" s="17">
        <v>0.50376676307590396</v>
      </c>
      <c r="BG10" s="17">
        <v>0.35422341367635501</v>
      </c>
    </row>
    <row r="11" spans="2:59" ht="29" x14ac:dyDescent="0.35">
      <c r="B11" s="18" t="s">
        <v>67</v>
      </c>
      <c r="C11" s="17">
        <v>0.30715278626808801</v>
      </c>
      <c r="D11" s="17">
        <v>0.287248141729601</v>
      </c>
      <c r="E11" s="17">
        <v>0.32490110467854899</v>
      </c>
      <c r="F11" s="17"/>
      <c r="G11" s="17">
        <v>0.26407644843542399</v>
      </c>
      <c r="H11" s="17">
        <v>0.31813064888638498</v>
      </c>
      <c r="I11" s="17">
        <v>0.29464065826871899</v>
      </c>
      <c r="J11" s="17">
        <v>0.197834813882029</v>
      </c>
      <c r="K11" s="17">
        <v>0.36459256023865599</v>
      </c>
      <c r="L11" s="17">
        <v>0.36138484727772402</v>
      </c>
      <c r="M11" s="17"/>
      <c r="N11" s="17">
        <v>0.30567640977181498</v>
      </c>
      <c r="O11" s="17">
        <v>0.31381146673267302</v>
      </c>
      <c r="P11" s="17">
        <v>0.29617144589140099</v>
      </c>
      <c r="Q11" s="17">
        <v>0.29522436764891302</v>
      </c>
      <c r="R11" s="17">
        <v>0.34415566667171699</v>
      </c>
      <c r="S11" s="17"/>
      <c r="T11" s="17">
        <v>0.28504261982448897</v>
      </c>
      <c r="U11" s="17">
        <v>0.31272087219398198</v>
      </c>
      <c r="V11" s="17"/>
      <c r="W11" s="17">
        <v>0.29793673844705998</v>
      </c>
      <c r="X11" s="17">
        <v>0.31255156967294401</v>
      </c>
      <c r="Y11" s="17"/>
      <c r="Z11" s="17">
        <v>0.34839740300794603</v>
      </c>
      <c r="AA11" s="17">
        <v>0.31567565578714302</v>
      </c>
      <c r="AB11" s="17">
        <v>0.26297473203241301</v>
      </c>
      <c r="AC11" s="17"/>
      <c r="AD11" s="17">
        <v>0.31277951109968299</v>
      </c>
      <c r="AE11" s="17">
        <v>0.29659014992968902</v>
      </c>
      <c r="AF11" s="17"/>
      <c r="AG11" s="17">
        <v>0.248246442147569</v>
      </c>
      <c r="AH11" s="17">
        <v>0.30287716993132702</v>
      </c>
      <c r="AI11" s="17">
        <v>0.34109977194275298</v>
      </c>
      <c r="AJ11" s="17"/>
      <c r="AK11" s="17">
        <v>0.32961320379220299</v>
      </c>
      <c r="AL11" s="17">
        <v>0.33137038640695199</v>
      </c>
      <c r="AM11" s="17">
        <v>0.20603926190830199</v>
      </c>
      <c r="AN11" s="17"/>
      <c r="AO11" s="17">
        <v>0.36087507132032298</v>
      </c>
      <c r="AP11" s="17">
        <v>0.320061274242879</v>
      </c>
      <c r="AQ11" s="17">
        <v>0.28846846023272599</v>
      </c>
      <c r="AR11" s="17"/>
      <c r="AS11" s="17">
        <v>0.300577982324158</v>
      </c>
      <c r="AT11" s="17">
        <v>0.30691551638081399</v>
      </c>
      <c r="AU11" s="17">
        <v>0.378431142759243</v>
      </c>
      <c r="AV11" s="17">
        <v>0.323089662833562</v>
      </c>
      <c r="AW11" s="17">
        <v>0.252713008020296</v>
      </c>
      <c r="AX11" s="17">
        <v>0.28808062398766798</v>
      </c>
      <c r="AY11" s="17">
        <v>0.30077317769359102</v>
      </c>
      <c r="AZ11" s="17">
        <v>0.35766395141565699</v>
      </c>
      <c r="BA11" s="17">
        <v>0.39650556336420301</v>
      </c>
      <c r="BB11" s="17">
        <v>0.28240046602979801</v>
      </c>
      <c r="BC11" s="17">
        <v>0.240062378494245</v>
      </c>
      <c r="BD11" s="17">
        <v>0.40814834727521299</v>
      </c>
      <c r="BE11" s="17">
        <v>0.159342478407242</v>
      </c>
      <c r="BF11" s="17">
        <v>0.54355010212993804</v>
      </c>
      <c r="BG11" s="17">
        <v>0.32732961833267998</v>
      </c>
    </row>
    <row r="12" spans="2:59" x14ac:dyDescent="0.35">
      <c r="B12" s="18" t="s">
        <v>68</v>
      </c>
      <c r="C12" s="17">
        <v>0.26190343805425198</v>
      </c>
      <c r="D12" s="17">
        <v>0.30186978349516003</v>
      </c>
      <c r="E12" s="17">
        <v>0.22369055957015199</v>
      </c>
      <c r="F12" s="17"/>
      <c r="G12" s="17">
        <v>0.31280922475131201</v>
      </c>
      <c r="H12" s="17">
        <v>0.30930408414072003</v>
      </c>
      <c r="I12" s="17">
        <v>0.262671482763218</v>
      </c>
      <c r="J12" s="17">
        <v>0.23818664270336201</v>
      </c>
      <c r="K12" s="17">
        <v>0.22389950518823501</v>
      </c>
      <c r="L12" s="17">
        <v>0.264661949909901</v>
      </c>
      <c r="M12" s="17"/>
      <c r="N12" s="17">
        <v>0.24306716566318401</v>
      </c>
      <c r="O12" s="17">
        <v>0.30055462226802099</v>
      </c>
      <c r="P12" s="17">
        <v>0.25571481133905799</v>
      </c>
      <c r="Q12" s="17">
        <v>0.27998395734813197</v>
      </c>
      <c r="R12" s="17">
        <v>0.21190146356589101</v>
      </c>
      <c r="S12" s="17"/>
      <c r="T12" s="17">
        <v>0.26316076944988698</v>
      </c>
      <c r="U12" s="17">
        <v>0.26158679958542402</v>
      </c>
      <c r="V12" s="17"/>
      <c r="W12" s="17">
        <v>0.239898707881744</v>
      </c>
      <c r="X12" s="17">
        <v>0.28448332367177398</v>
      </c>
      <c r="Y12" s="17"/>
      <c r="Z12" s="17">
        <v>0.28590409673197398</v>
      </c>
      <c r="AA12" s="17">
        <v>0.29947501674031801</v>
      </c>
      <c r="AB12" s="17">
        <v>0.228725117717229</v>
      </c>
      <c r="AC12" s="17"/>
      <c r="AD12" s="17">
        <v>0.26180902609065099</v>
      </c>
      <c r="AE12" s="17">
        <v>0.262080670683776</v>
      </c>
      <c r="AF12" s="17"/>
      <c r="AG12" s="17">
        <v>0.149263764447846</v>
      </c>
      <c r="AH12" s="17">
        <v>0.26361315755056602</v>
      </c>
      <c r="AI12" s="17">
        <v>0.29913262794061601</v>
      </c>
      <c r="AJ12" s="17"/>
      <c r="AK12" s="17">
        <v>0.30355278167111699</v>
      </c>
      <c r="AL12" s="17">
        <v>0.26647520260267599</v>
      </c>
      <c r="AM12" s="17">
        <v>0.232038428514446</v>
      </c>
      <c r="AN12" s="17"/>
      <c r="AO12" s="17">
        <v>0.25207831725876501</v>
      </c>
      <c r="AP12" s="17">
        <v>0.265758971727167</v>
      </c>
      <c r="AQ12" s="17">
        <v>0.27023942042703097</v>
      </c>
      <c r="AR12" s="17"/>
      <c r="AS12" s="17">
        <v>0.234460748143481</v>
      </c>
      <c r="AT12" s="17">
        <v>0.253899470708425</v>
      </c>
      <c r="AU12" s="17">
        <v>0.28179465985790098</v>
      </c>
      <c r="AV12" s="17">
        <v>0.29206304715188303</v>
      </c>
      <c r="AW12" s="17">
        <v>0.280650855122828</v>
      </c>
      <c r="AX12" s="17">
        <v>0.19490395094404001</v>
      </c>
      <c r="AY12" s="17">
        <v>0.23788658903381599</v>
      </c>
      <c r="AZ12" s="17">
        <v>0.34649301600472399</v>
      </c>
      <c r="BA12" s="17">
        <v>0.19908275911367199</v>
      </c>
      <c r="BB12" s="17">
        <v>0.22416057948343299</v>
      </c>
      <c r="BC12" s="17">
        <v>0.25862469776082597</v>
      </c>
      <c r="BD12" s="17">
        <v>0.28392286535016498</v>
      </c>
      <c r="BE12" s="17">
        <v>0.284785003662612</v>
      </c>
      <c r="BF12" s="17">
        <v>0.20649284277496799</v>
      </c>
      <c r="BG12" s="17">
        <v>0.23609263679923501</v>
      </c>
    </row>
    <row r="13" spans="2:59" x14ac:dyDescent="0.35">
      <c r="B13" s="18" t="s">
        <v>69</v>
      </c>
      <c r="C13" s="17">
        <v>0.228067948705514</v>
      </c>
      <c r="D13" s="17">
        <v>0.245863215486988</v>
      </c>
      <c r="E13" s="17">
        <v>0.212429794480717</v>
      </c>
      <c r="F13" s="17"/>
      <c r="G13" s="17">
        <v>0.209833805276328</v>
      </c>
      <c r="H13" s="17">
        <v>0.210302290010112</v>
      </c>
      <c r="I13" s="17">
        <v>0.25250888513026198</v>
      </c>
      <c r="J13" s="17">
        <v>0.26389652568955102</v>
      </c>
      <c r="K13" s="17">
        <v>0.184916728824326</v>
      </c>
      <c r="L13" s="17">
        <v>0.23037129805367401</v>
      </c>
      <c r="M13" s="17"/>
      <c r="N13" s="17">
        <v>0.24715635525594201</v>
      </c>
      <c r="O13" s="17">
        <v>0.233438359682685</v>
      </c>
      <c r="P13" s="17">
        <v>0.196413747300554</v>
      </c>
      <c r="Q13" s="17">
        <v>0.23455052699489701</v>
      </c>
      <c r="R13" s="17">
        <v>0.21522371230568699</v>
      </c>
      <c r="S13" s="17"/>
      <c r="T13" s="17">
        <v>0.21662165309713399</v>
      </c>
      <c r="U13" s="17">
        <v>0.230950512147233</v>
      </c>
      <c r="V13" s="17"/>
      <c r="W13" s="17">
        <v>0.21727577110745599</v>
      </c>
      <c r="X13" s="17">
        <v>0.23786597701010201</v>
      </c>
      <c r="Y13" s="17"/>
      <c r="Z13" s="17">
        <v>0.16624103910760901</v>
      </c>
      <c r="AA13" s="17">
        <v>0.23682305218128699</v>
      </c>
      <c r="AB13" s="17">
        <v>0.29897253558979697</v>
      </c>
      <c r="AC13" s="17"/>
      <c r="AD13" s="17">
        <v>0.21729037975139601</v>
      </c>
      <c r="AE13" s="17">
        <v>0.24829988555714999</v>
      </c>
      <c r="AF13" s="17"/>
      <c r="AG13" s="17">
        <v>0.41556508840051698</v>
      </c>
      <c r="AH13" s="17">
        <v>0.231834945565671</v>
      </c>
      <c r="AI13" s="17">
        <v>0.17875144904262499</v>
      </c>
      <c r="AJ13" s="17"/>
      <c r="AK13" s="17">
        <v>0.21168183293957199</v>
      </c>
      <c r="AL13" s="17">
        <v>0.232169861064182</v>
      </c>
      <c r="AM13" s="17">
        <v>0.235404385347534</v>
      </c>
      <c r="AN13" s="17"/>
      <c r="AO13" s="17">
        <v>0.185959073918774</v>
      </c>
      <c r="AP13" s="17">
        <v>0.25810378827445801</v>
      </c>
      <c r="AQ13" s="17">
        <v>0.20535156829206599</v>
      </c>
      <c r="AR13" s="17"/>
      <c r="AS13" s="17">
        <v>0.183159612160712</v>
      </c>
      <c r="AT13" s="17">
        <v>0.17358966234708201</v>
      </c>
      <c r="AU13" s="17">
        <v>0.27078530318124899</v>
      </c>
      <c r="AV13" s="17">
        <v>0.24925025669109099</v>
      </c>
      <c r="AW13" s="17">
        <v>0.24242883568943499</v>
      </c>
      <c r="AX13" s="17">
        <v>0.19268512196910401</v>
      </c>
      <c r="AY13" s="17">
        <v>0.19228834282718299</v>
      </c>
      <c r="AZ13" s="17">
        <v>0.25374849546137701</v>
      </c>
      <c r="BA13" s="17">
        <v>0.21747869532787401</v>
      </c>
      <c r="BB13" s="17">
        <v>0.231223534523288</v>
      </c>
      <c r="BC13" s="17">
        <v>0.21732294594253601</v>
      </c>
      <c r="BD13" s="17">
        <v>0.35308145028059701</v>
      </c>
      <c r="BE13" s="17">
        <v>0.31126631567458102</v>
      </c>
      <c r="BF13" s="17">
        <v>0.23715179631588701</v>
      </c>
      <c r="BG13" s="17">
        <v>5.46962104628681E-2</v>
      </c>
    </row>
    <row r="14" spans="2:59" ht="29" x14ac:dyDescent="0.35">
      <c r="B14" s="18" t="s">
        <v>70</v>
      </c>
      <c r="C14" s="17">
        <v>0.22423947308887299</v>
      </c>
      <c r="D14" s="17">
        <v>0.244636940773581</v>
      </c>
      <c r="E14" s="17">
        <v>0.20616138085194899</v>
      </c>
      <c r="F14" s="17"/>
      <c r="G14" s="17">
        <v>0.199427257488177</v>
      </c>
      <c r="H14" s="17">
        <v>0.197192586706532</v>
      </c>
      <c r="I14" s="17">
        <v>0.20015441687767599</v>
      </c>
      <c r="J14" s="17">
        <v>0.284705657833284</v>
      </c>
      <c r="K14" s="17">
        <v>0.230747643683541</v>
      </c>
      <c r="L14" s="17">
        <v>0.21130628536063201</v>
      </c>
      <c r="M14" s="17"/>
      <c r="N14" s="17">
        <v>0.26757521466923401</v>
      </c>
      <c r="O14" s="17">
        <v>0.26438795018973499</v>
      </c>
      <c r="P14" s="17">
        <v>0.234674253917419</v>
      </c>
      <c r="Q14" s="17">
        <v>0.15690036813154601</v>
      </c>
      <c r="R14" s="17">
        <v>0.168062855679246</v>
      </c>
      <c r="S14" s="17"/>
      <c r="T14" s="17">
        <v>0.23081732040205599</v>
      </c>
      <c r="U14" s="17">
        <v>0.22258294919337701</v>
      </c>
      <c r="V14" s="17"/>
      <c r="W14" s="17">
        <v>0.21393560177880799</v>
      </c>
      <c r="X14" s="17">
        <v>0.22867354978131399</v>
      </c>
      <c r="Y14" s="17"/>
      <c r="Z14" s="17">
        <v>0.26814700394035901</v>
      </c>
      <c r="AA14" s="17">
        <v>0.27812594183519701</v>
      </c>
      <c r="AB14" s="17">
        <v>0.14697069519244799</v>
      </c>
      <c r="AC14" s="17"/>
      <c r="AD14" s="17">
        <v>0.234592991225854</v>
      </c>
      <c r="AE14" s="17">
        <v>0.204803575621509</v>
      </c>
      <c r="AF14" s="17"/>
      <c r="AG14" s="17">
        <v>0.13713523724711399</v>
      </c>
      <c r="AH14" s="17">
        <v>0.194964438540462</v>
      </c>
      <c r="AI14" s="17">
        <v>0.25858814934170998</v>
      </c>
      <c r="AJ14" s="17"/>
      <c r="AK14" s="17">
        <v>0.246895160668369</v>
      </c>
      <c r="AL14" s="17">
        <v>0.21600610623261501</v>
      </c>
      <c r="AM14" s="17">
        <v>0.19903817549594</v>
      </c>
      <c r="AN14" s="17"/>
      <c r="AO14" s="17">
        <v>0.245586968269384</v>
      </c>
      <c r="AP14" s="17">
        <v>0.23561090824217401</v>
      </c>
      <c r="AQ14" s="17">
        <v>0.20675649220735801</v>
      </c>
      <c r="AR14" s="17"/>
      <c r="AS14" s="17">
        <v>0.30869793237158999</v>
      </c>
      <c r="AT14" s="17">
        <v>0.32546060001417598</v>
      </c>
      <c r="AU14" s="17">
        <v>0.217035991871531</v>
      </c>
      <c r="AV14" s="17">
        <v>0.205485469307635</v>
      </c>
      <c r="AW14" s="17">
        <v>0.247601204592134</v>
      </c>
      <c r="AX14" s="17">
        <v>0.21348619999058899</v>
      </c>
      <c r="AY14" s="17">
        <v>0.20658027107326099</v>
      </c>
      <c r="AZ14" s="17">
        <v>0.14117984034630601</v>
      </c>
      <c r="BA14" s="17">
        <v>0.24613392989140101</v>
      </c>
      <c r="BB14" s="17">
        <v>0.147092579891618</v>
      </c>
      <c r="BC14" s="17">
        <v>0.24043448666067299</v>
      </c>
      <c r="BD14" s="17">
        <v>0.18234534726656301</v>
      </c>
      <c r="BE14" s="17">
        <v>9.0165188961066706E-2</v>
      </c>
      <c r="BF14" s="17">
        <v>0.56692806821757302</v>
      </c>
      <c r="BG14" s="17">
        <v>0.28212909591158702</v>
      </c>
    </row>
    <row r="15" spans="2:59" x14ac:dyDescent="0.35">
      <c r="B15" s="18" t="s">
        <v>71</v>
      </c>
      <c r="C15" s="17">
        <v>0.21850853452190699</v>
      </c>
      <c r="D15" s="17">
        <v>0.25118964275844502</v>
      </c>
      <c r="E15" s="17">
        <v>0.18896360511409099</v>
      </c>
      <c r="F15" s="17"/>
      <c r="G15" s="17">
        <v>0.22490485657227399</v>
      </c>
      <c r="H15" s="17">
        <v>0.193984956122181</v>
      </c>
      <c r="I15" s="17">
        <v>0.214801054907345</v>
      </c>
      <c r="J15" s="17">
        <v>0.26182774570275102</v>
      </c>
      <c r="K15" s="17">
        <v>0.24100785762124899</v>
      </c>
      <c r="L15" s="17">
        <v>0.18604339156529801</v>
      </c>
      <c r="M15" s="17"/>
      <c r="N15" s="17">
        <v>0.243439574480839</v>
      </c>
      <c r="O15" s="17">
        <v>0.162817351821404</v>
      </c>
      <c r="P15" s="17">
        <v>0.247623227422616</v>
      </c>
      <c r="Q15" s="17">
        <v>0.21800924410108299</v>
      </c>
      <c r="R15" s="17">
        <v>0.204965273068479</v>
      </c>
      <c r="S15" s="17"/>
      <c r="T15" s="17">
        <v>0.23903232735444699</v>
      </c>
      <c r="U15" s="17">
        <v>0.213339950996842</v>
      </c>
      <c r="V15" s="17"/>
      <c r="W15" s="17">
        <v>0.215881570026251</v>
      </c>
      <c r="X15" s="17">
        <v>0.220838116173738</v>
      </c>
      <c r="Y15" s="17"/>
      <c r="Z15" s="17">
        <v>0.16451441389549901</v>
      </c>
      <c r="AA15" s="17">
        <v>0.27589221535409902</v>
      </c>
      <c r="AB15" s="17">
        <v>0.24840000914042501</v>
      </c>
      <c r="AC15" s="17"/>
      <c r="AD15" s="17">
        <v>0.21485950564195</v>
      </c>
      <c r="AE15" s="17">
        <v>0.22535858783016199</v>
      </c>
      <c r="AF15" s="17"/>
      <c r="AG15" s="17">
        <v>0.18946140666150199</v>
      </c>
      <c r="AH15" s="17">
        <v>0.239694832856538</v>
      </c>
      <c r="AI15" s="17">
        <v>0.21371771405494999</v>
      </c>
      <c r="AJ15" s="17"/>
      <c r="AK15" s="17">
        <v>0.20208443341799701</v>
      </c>
      <c r="AL15" s="17">
        <v>0.219179949637195</v>
      </c>
      <c r="AM15" s="17">
        <v>0.272811478048675</v>
      </c>
      <c r="AN15" s="17"/>
      <c r="AO15" s="17">
        <v>0.13059204234924701</v>
      </c>
      <c r="AP15" s="17">
        <v>0.202253034241413</v>
      </c>
      <c r="AQ15" s="17">
        <v>0.26386138442200102</v>
      </c>
      <c r="AR15" s="17"/>
      <c r="AS15" s="17">
        <v>0.16400465037381301</v>
      </c>
      <c r="AT15" s="17">
        <v>0.19393899550935301</v>
      </c>
      <c r="AU15" s="17">
        <v>0.25836816331845103</v>
      </c>
      <c r="AV15" s="17">
        <v>0.22217670374998699</v>
      </c>
      <c r="AW15" s="17">
        <v>0.22674346746676999</v>
      </c>
      <c r="AX15" s="17">
        <v>0.20810857360222601</v>
      </c>
      <c r="AY15" s="17">
        <v>0.198245904401045</v>
      </c>
      <c r="AZ15" s="17">
        <v>0.18284533174857301</v>
      </c>
      <c r="BA15" s="17">
        <v>0.20978540413088101</v>
      </c>
      <c r="BB15" s="17">
        <v>0.27691609135524903</v>
      </c>
      <c r="BC15" s="17">
        <v>0.23011614752475101</v>
      </c>
      <c r="BD15" s="17">
        <v>0.21676438789721</v>
      </c>
      <c r="BE15" s="17">
        <v>0.265130439727714</v>
      </c>
      <c r="BF15" s="17">
        <v>0.11315210755137101</v>
      </c>
      <c r="BG15" s="17">
        <v>0.40295204586880401</v>
      </c>
    </row>
    <row r="16" spans="2:59" x14ac:dyDescent="0.35">
      <c r="B16" s="18" t="s">
        <v>72</v>
      </c>
      <c r="C16" s="17">
        <v>0.206749834150326</v>
      </c>
      <c r="D16" s="17">
        <v>0.20731958889229801</v>
      </c>
      <c r="E16" s="17">
        <v>0.20707084059766101</v>
      </c>
      <c r="F16" s="17"/>
      <c r="G16" s="17">
        <v>0.153896426457001</v>
      </c>
      <c r="H16" s="17">
        <v>0.143414120137449</v>
      </c>
      <c r="I16" s="17">
        <v>0.201178838153309</v>
      </c>
      <c r="J16" s="17">
        <v>0.22112714118244001</v>
      </c>
      <c r="K16" s="17">
        <v>0.18055099691306101</v>
      </c>
      <c r="L16" s="17">
        <v>0.26037764454935303</v>
      </c>
      <c r="M16" s="17"/>
      <c r="N16" s="17">
        <v>0.19732425596640699</v>
      </c>
      <c r="O16" s="17">
        <v>0.195883511420087</v>
      </c>
      <c r="P16" s="17">
        <v>0.153127852024287</v>
      </c>
      <c r="Q16" s="17">
        <v>0.25592940421351501</v>
      </c>
      <c r="R16" s="17">
        <v>0.24353784939916301</v>
      </c>
      <c r="S16" s="17"/>
      <c r="T16" s="17">
        <v>0.23234787742362301</v>
      </c>
      <c r="U16" s="17">
        <v>0.20030338315485</v>
      </c>
      <c r="V16" s="17"/>
      <c r="W16" s="17">
        <v>0.19284353245615601</v>
      </c>
      <c r="X16" s="17">
        <v>0.21341485287616699</v>
      </c>
      <c r="Y16" s="17"/>
      <c r="Z16" s="17">
        <v>9.7821945021549894E-2</v>
      </c>
      <c r="AA16" s="17">
        <v>0.113050724327698</v>
      </c>
      <c r="AB16" s="17">
        <v>0.361460840610763</v>
      </c>
      <c r="AC16" s="17"/>
      <c r="AD16" s="17">
        <v>0.205642741928381</v>
      </c>
      <c r="AE16" s="17">
        <v>0.208828096884592</v>
      </c>
      <c r="AF16" s="17"/>
      <c r="AG16" s="17">
        <v>0.416519336165878</v>
      </c>
      <c r="AH16" s="17">
        <v>0.21639798534410701</v>
      </c>
      <c r="AI16" s="17">
        <v>0.155608544427212</v>
      </c>
      <c r="AJ16" s="17"/>
      <c r="AK16" s="17">
        <v>0.15947103583915301</v>
      </c>
      <c r="AL16" s="17">
        <v>0.21483972942383101</v>
      </c>
      <c r="AM16" s="17">
        <v>0.29129720647037299</v>
      </c>
      <c r="AN16" s="17"/>
      <c r="AO16" s="17">
        <v>0.22480422525486099</v>
      </c>
      <c r="AP16" s="17">
        <v>0.198082177627811</v>
      </c>
      <c r="AQ16" s="17">
        <v>0.225205712569918</v>
      </c>
      <c r="AR16" s="17"/>
      <c r="AS16" s="17">
        <v>0.140002950260083</v>
      </c>
      <c r="AT16" s="17">
        <v>0.142644954057978</v>
      </c>
      <c r="AU16" s="17">
        <v>0.17622125018360901</v>
      </c>
      <c r="AV16" s="17">
        <v>0.17858315378137701</v>
      </c>
      <c r="AW16" s="17">
        <v>0.27601020208166899</v>
      </c>
      <c r="AX16" s="17">
        <v>0.17160008263069601</v>
      </c>
      <c r="AY16" s="17">
        <v>0.20950628220225201</v>
      </c>
      <c r="AZ16" s="17">
        <v>0.31366644589735898</v>
      </c>
      <c r="BA16" s="17">
        <v>0.182916291635598</v>
      </c>
      <c r="BB16" s="17">
        <v>0.19627336329355</v>
      </c>
      <c r="BC16" s="17">
        <v>0.327122799063847</v>
      </c>
      <c r="BD16" s="17">
        <v>0.22973085277274</v>
      </c>
      <c r="BE16" s="17">
        <v>0.34621860437191598</v>
      </c>
      <c r="BF16" s="17">
        <v>0.154067843074773</v>
      </c>
      <c r="BG16" s="17">
        <v>0.17101379432869601</v>
      </c>
    </row>
    <row r="17" spans="2:59" ht="43.5" x14ac:dyDescent="0.35">
      <c r="B17" s="18" t="s">
        <v>73</v>
      </c>
      <c r="C17" s="17">
        <v>0.13661573647924699</v>
      </c>
      <c r="D17" s="17">
        <v>0.12382439239512701</v>
      </c>
      <c r="E17" s="17">
        <v>0.14909476831771601</v>
      </c>
      <c r="F17" s="17"/>
      <c r="G17" s="17">
        <v>0.22402961417665199</v>
      </c>
      <c r="H17" s="17">
        <v>0.127623248879699</v>
      </c>
      <c r="I17" s="17">
        <v>0.174422529404375</v>
      </c>
      <c r="J17" s="17">
        <v>0.148771712542662</v>
      </c>
      <c r="K17" s="17">
        <v>8.3501644274978595E-2</v>
      </c>
      <c r="L17" s="17">
        <v>0.11864785673278801</v>
      </c>
      <c r="M17" s="17"/>
      <c r="N17" s="17">
        <v>0.12336280572458599</v>
      </c>
      <c r="O17" s="17">
        <v>0.20207966352126799</v>
      </c>
      <c r="P17" s="17">
        <v>0.16526674915675099</v>
      </c>
      <c r="Q17" s="17">
        <v>8.2589144641074502E-2</v>
      </c>
      <c r="R17" s="17">
        <v>0.113512151909489</v>
      </c>
      <c r="S17" s="17"/>
      <c r="T17" s="17">
        <v>0.14910434819992499</v>
      </c>
      <c r="U17" s="17">
        <v>0.13347068267183901</v>
      </c>
      <c r="V17" s="17"/>
      <c r="W17" s="17">
        <v>0.15691690955913701</v>
      </c>
      <c r="X17" s="17">
        <v>0.124987338023362</v>
      </c>
      <c r="Y17" s="17"/>
      <c r="Z17" s="17">
        <v>0.17445754132732899</v>
      </c>
      <c r="AA17" s="17">
        <v>0.144236075631231</v>
      </c>
      <c r="AB17" s="17">
        <v>8.1864022151760502E-2</v>
      </c>
      <c r="AC17" s="17"/>
      <c r="AD17" s="17">
        <v>0.143449367279261</v>
      </c>
      <c r="AE17" s="17">
        <v>0.1237874644077</v>
      </c>
      <c r="AF17" s="17"/>
      <c r="AG17" s="17">
        <v>0.10842652177655</v>
      </c>
      <c r="AH17" s="17">
        <v>0.107380886341471</v>
      </c>
      <c r="AI17" s="17">
        <v>0.16936601847556901</v>
      </c>
      <c r="AJ17" s="17"/>
      <c r="AK17" s="17">
        <v>0.179473209761146</v>
      </c>
      <c r="AL17" s="17">
        <v>0.118348088987593</v>
      </c>
      <c r="AM17" s="17">
        <v>0.10686148332150899</v>
      </c>
      <c r="AN17" s="17"/>
      <c r="AO17" s="17">
        <v>0.158927127586656</v>
      </c>
      <c r="AP17" s="17">
        <v>0.14141043782694401</v>
      </c>
      <c r="AQ17" s="17">
        <v>0.124931626270661</v>
      </c>
      <c r="AR17" s="17"/>
      <c r="AS17" s="17">
        <v>0.14397281580552901</v>
      </c>
      <c r="AT17" s="17">
        <v>0.185983550656451</v>
      </c>
      <c r="AU17" s="17">
        <v>0.20882123705018499</v>
      </c>
      <c r="AV17" s="17">
        <v>0.14003158546049399</v>
      </c>
      <c r="AW17" s="17">
        <v>0.16429408614659999</v>
      </c>
      <c r="AX17" s="17">
        <v>0.118419603149618</v>
      </c>
      <c r="AY17" s="17">
        <v>8.7393179409484406E-2</v>
      </c>
      <c r="AZ17" s="17">
        <v>9.9070318823133899E-2</v>
      </c>
      <c r="BA17" s="17">
        <v>9.1403176500083297E-2</v>
      </c>
      <c r="BB17" s="17">
        <v>0.105246589512358</v>
      </c>
      <c r="BC17" s="17">
        <v>0.15502899360544201</v>
      </c>
      <c r="BD17" s="17">
        <v>0.156362710860454</v>
      </c>
      <c r="BE17" s="17">
        <v>7.7322490657569395E-2</v>
      </c>
      <c r="BF17" s="17">
        <v>3.0691052677803001E-2</v>
      </c>
      <c r="BG17" s="17">
        <v>0.11215084204975299</v>
      </c>
    </row>
    <row r="18" spans="2:59" x14ac:dyDescent="0.35">
      <c r="B18" s="18" t="s">
        <v>74</v>
      </c>
      <c r="C18" s="17">
        <v>0.10010560599736</v>
      </c>
      <c r="D18" s="17">
        <v>8.1603425472392493E-2</v>
      </c>
      <c r="E18" s="17">
        <v>0.117754337450985</v>
      </c>
      <c r="F18" s="17"/>
      <c r="G18" s="17">
        <v>6.3834136150462795E-2</v>
      </c>
      <c r="H18" s="17">
        <v>0.12041022241362501</v>
      </c>
      <c r="I18" s="17">
        <v>0.132992029350567</v>
      </c>
      <c r="J18" s="17">
        <v>7.0494434145247295E-2</v>
      </c>
      <c r="K18" s="17">
        <v>0.122210443510092</v>
      </c>
      <c r="L18" s="17">
        <v>9.0712162194308402E-2</v>
      </c>
      <c r="M18" s="17"/>
      <c r="N18" s="17">
        <v>0.122012170847875</v>
      </c>
      <c r="O18" s="17">
        <v>6.0336332183727602E-2</v>
      </c>
      <c r="P18" s="17">
        <v>0.118741241890477</v>
      </c>
      <c r="Q18" s="17">
        <v>7.8461306401190298E-2</v>
      </c>
      <c r="R18" s="17">
        <v>0.129309136544281</v>
      </c>
      <c r="S18" s="17"/>
      <c r="T18" s="17">
        <v>0.10119061600757601</v>
      </c>
      <c r="U18" s="17">
        <v>9.98323638676481E-2</v>
      </c>
      <c r="V18" s="17"/>
      <c r="W18" s="17">
        <v>0.111819063331384</v>
      </c>
      <c r="X18" s="17">
        <v>8.8542881739983106E-2</v>
      </c>
      <c r="Y18" s="17"/>
      <c r="Z18" s="17">
        <v>0.111416893139236</v>
      </c>
      <c r="AA18" s="17">
        <v>5.2011899167735597E-2</v>
      </c>
      <c r="AB18" s="17">
        <v>0.10933914629189299</v>
      </c>
      <c r="AC18" s="17"/>
      <c r="AD18" s="17">
        <v>0.10388366804419</v>
      </c>
      <c r="AE18" s="17">
        <v>9.3013328223176206E-2</v>
      </c>
      <c r="AF18" s="17"/>
      <c r="AG18" s="17">
        <v>2.1216907622337602E-2</v>
      </c>
      <c r="AH18" s="17">
        <v>0.101413953410235</v>
      </c>
      <c r="AI18" s="17">
        <v>0.11361387579957</v>
      </c>
      <c r="AJ18" s="17"/>
      <c r="AK18" s="17">
        <v>9.3472126119141796E-2</v>
      </c>
      <c r="AL18" s="17">
        <v>9.9591241065936295E-2</v>
      </c>
      <c r="AM18" s="17">
        <v>0.10137641464333701</v>
      </c>
      <c r="AN18" s="17"/>
      <c r="AO18" s="17">
        <v>6.3560250142701905E-2</v>
      </c>
      <c r="AP18" s="17">
        <v>9.8961606428120893E-2</v>
      </c>
      <c r="AQ18" s="17">
        <v>9.9033296396398796E-2</v>
      </c>
      <c r="AR18" s="17"/>
      <c r="AS18" s="17">
        <v>7.1136141456903904E-2</v>
      </c>
      <c r="AT18" s="17">
        <v>9.4734215148545103E-2</v>
      </c>
      <c r="AU18" s="17">
        <v>0.13215482313693999</v>
      </c>
      <c r="AV18" s="17">
        <v>7.3322287034291098E-2</v>
      </c>
      <c r="AW18" s="17">
        <v>0.108898855342263</v>
      </c>
      <c r="AX18" s="17">
        <v>0.13013714257710501</v>
      </c>
      <c r="AY18" s="17">
        <v>0.101016384205236</v>
      </c>
      <c r="AZ18" s="17">
        <v>0.118360697118829</v>
      </c>
      <c r="BA18" s="17">
        <v>0.14635286261169</v>
      </c>
      <c r="BB18" s="17">
        <v>8.9977396991607894E-2</v>
      </c>
      <c r="BC18" s="17">
        <v>0.10317266681845901</v>
      </c>
      <c r="BD18" s="17">
        <v>0.12415945668735499</v>
      </c>
      <c r="BE18" s="17">
        <v>0.109179798627762</v>
      </c>
      <c r="BF18" s="17">
        <v>3.0691052677803001E-2</v>
      </c>
      <c r="BG18" s="17">
        <v>0</v>
      </c>
    </row>
    <row r="19" spans="2:59" x14ac:dyDescent="0.35">
      <c r="B19" s="18" t="s">
        <v>75</v>
      </c>
      <c r="C19" s="17">
        <v>7.4714297354064194E-2</v>
      </c>
      <c r="D19" s="17">
        <v>8.8748330790956995E-2</v>
      </c>
      <c r="E19" s="17">
        <v>5.9888318219957298E-2</v>
      </c>
      <c r="F19" s="17"/>
      <c r="G19" s="17">
        <v>8.9145387152291297E-2</v>
      </c>
      <c r="H19" s="17">
        <v>7.2639117648382601E-2</v>
      </c>
      <c r="I19" s="17">
        <v>7.5050183100014004E-2</v>
      </c>
      <c r="J19" s="17">
        <v>6.1596083789503202E-2</v>
      </c>
      <c r="K19" s="17">
        <v>9.1612284582019102E-2</v>
      </c>
      <c r="L19" s="17">
        <v>6.9742905630267499E-2</v>
      </c>
      <c r="M19" s="17"/>
      <c r="N19" s="17">
        <v>7.0216787190879995E-2</v>
      </c>
      <c r="O19" s="17">
        <v>9.5578609788651001E-2</v>
      </c>
      <c r="P19" s="17">
        <v>7.4456467394903997E-2</v>
      </c>
      <c r="Q19" s="17">
        <v>5.87548520410036E-2</v>
      </c>
      <c r="R19" s="17">
        <v>8.2526503927808303E-2</v>
      </c>
      <c r="S19" s="17"/>
      <c r="T19" s="17">
        <v>8.06584244776479E-2</v>
      </c>
      <c r="U19" s="17">
        <v>7.3217365584555397E-2</v>
      </c>
      <c r="V19" s="17"/>
      <c r="W19" s="17">
        <v>8.1330238906438104E-2</v>
      </c>
      <c r="X19" s="17">
        <v>7.2155826781274898E-2</v>
      </c>
      <c r="Y19" s="17"/>
      <c r="Z19" s="17">
        <v>4.7143944257290002E-2</v>
      </c>
      <c r="AA19" s="17">
        <v>6.3099703311890798E-2</v>
      </c>
      <c r="AB19" s="17">
        <v>0.10343676761295401</v>
      </c>
      <c r="AC19" s="17"/>
      <c r="AD19" s="17">
        <v>7.0525656819917806E-2</v>
      </c>
      <c r="AE19" s="17">
        <v>8.2577323899458696E-2</v>
      </c>
      <c r="AF19" s="17"/>
      <c r="AG19" s="17">
        <v>0.15436554623288001</v>
      </c>
      <c r="AH19" s="17">
        <v>8.3215021855886903E-2</v>
      </c>
      <c r="AI19" s="17">
        <v>4.7182368164310803E-2</v>
      </c>
      <c r="AJ19" s="17"/>
      <c r="AK19" s="17">
        <v>6.5206391920123993E-2</v>
      </c>
      <c r="AL19" s="17">
        <v>6.6293360451185196E-2</v>
      </c>
      <c r="AM19" s="17">
        <v>0.10894891360418001</v>
      </c>
      <c r="AN19" s="17"/>
      <c r="AO19" s="17">
        <v>0.12355284295956701</v>
      </c>
      <c r="AP19" s="17">
        <v>5.7614504749698502E-2</v>
      </c>
      <c r="AQ19" s="17">
        <v>8.8321880356714594E-2</v>
      </c>
      <c r="AR19" s="17"/>
      <c r="AS19" s="17">
        <v>5.9130866628437202E-2</v>
      </c>
      <c r="AT19" s="17">
        <v>5.1186181640470403E-2</v>
      </c>
      <c r="AU19" s="17">
        <v>2.0513145920829E-2</v>
      </c>
      <c r="AV19" s="17">
        <v>0.10009933276613101</v>
      </c>
      <c r="AW19" s="17">
        <v>0.100601497864311</v>
      </c>
      <c r="AX19" s="17">
        <v>6.3287125931538499E-2</v>
      </c>
      <c r="AY19" s="17">
        <v>5.85159687839426E-2</v>
      </c>
      <c r="AZ19" s="17">
        <v>0.13039635492933299</v>
      </c>
      <c r="BA19" s="17">
        <v>0.109283848297269</v>
      </c>
      <c r="BB19" s="17">
        <v>4.4994480918904997E-2</v>
      </c>
      <c r="BC19" s="17">
        <v>4.04595912800488E-2</v>
      </c>
      <c r="BD19" s="17">
        <v>7.0425374118029405E-2</v>
      </c>
      <c r="BE19" s="17">
        <v>0.239392399754846</v>
      </c>
      <c r="BF19" s="17">
        <v>3.9781439441147898E-2</v>
      </c>
      <c r="BG19" s="17">
        <v>8.7433680602983496E-2</v>
      </c>
    </row>
    <row r="20" spans="2:59" x14ac:dyDescent="0.35">
      <c r="B20" s="18" t="s">
        <v>76</v>
      </c>
      <c r="C20" s="17">
        <v>6.73421044947346E-2</v>
      </c>
      <c r="D20" s="17">
        <v>5.7463704315474901E-2</v>
      </c>
      <c r="E20" s="17">
        <v>7.6822090738781296E-2</v>
      </c>
      <c r="F20" s="17"/>
      <c r="G20" s="17">
        <v>5.3924912869401799E-2</v>
      </c>
      <c r="H20" s="17">
        <v>4.5061636274475299E-2</v>
      </c>
      <c r="I20" s="17">
        <v>7.2779827584430107E-2</v>
      </c>
      <c r="J20" s="17">
        <v>4.4219718496601598E-2</v>
      </c>
      <c r="K20" s="17">
        <v>8.3488350830469904E-2</v>
      </c>
      <c r="L20" s="17">
        <v>8.4366648920241594E-2</v>
      </c>
      <c r="M20" s="17"/>
      <c r="N20" s="17">
        <v>5.4815924789839203E-2</v>
      </c>
      <c r="O20" s="17">
        <v>4.4089059985524398E-2</v>
      </c>
      <c r="P20" s="17">
        <v>9.8425109109873302E-2</v>
      </c>
      <c r="Q20" s="17">
        <v>8.0379901456902297E-2</v>
      </c>
      <c r="R20" s="17">
        <v>5.5853327079374002E-2</v>
      </c>
      <c r="S20" s="17"/>
      <c r="T20" s="17">
        <v>4.3500450525270601E-2</v>
      </c>
      <c r="U20" s="17">
        <v>7.3346237401470005E-2</v>
      </c>
      <c r="V20" s="17"/>
      <c r="W20" s="17">
        <v>6.4351526062638803E-2</v>
      </c>
      <c r="X20" s="17">
        <v>6.3891678000272401E-2</v>
      </c>
      <c r="Y20" s="17"/>
      <c r="Z20" s="17">
        <v>4.2139654759116497E-2</v>
      </c>
      <c r="AA20" s="17">
        <v>8.6259195511943498E-2</v>
      </c>
      <c r="AB20" s="17">
        <v>9.6519382819492003E-2</v>
      </c>
      <c r="AC20" s="17"/>
      <c r="AD20" s="17">
        <v>6.4314672658077596E-2</v>
      </c>
      <c r="AE20" s="17">
        <v>7.3025279429882795E-2</v>
      </c>
      <c r="AF20" s="17"/>
      <c r="AG20" s="17">
        <v>0.15876422548959099</v>
      </c>
      <c r="AH20" s="17">
        <v>7.6390488849818403E-2</v>
      </c>
      <c r="AI20" s="17">
        <v>2.8696592370925499E-2</v>
      </c>
      <c r="AJ20" s="17"/>
      <c r="AK20" s="17">
        <v>7.7881568264547604E-2</v>
      </c>
      <c r="AL20" s="17">
        <v>5.4612811387782102E-2</v>
      </c>
      <c r="AM20" s="17">
        <v>6.9318159970675405E-2</v>
      </c>
      <c r="AN20" s="17"/>
      <c r="AO20" s="17">
        <v>0.12929958603373001</v>
      </c>
      <c r="AP20" s="17">
        <v>5.8985413910729999E-2</v>
      </c>
      <c r="AQ20" s="17">
        <v>6.2728192342965602E-2</v>
      </c>
      <c r="AR20" s="17"/>
      <c r="AS20" s="17">
        <v>0.112959135486701</v>
      </c>
      <c r="AT20" s="17">
        <v>3.4448421845199202E-2</v>
      </c>
      <c r="AU20" s="17">
        <v>7.1931555769787395E-2</v>
      </c>
      <c r="AV20" s="17">
        <v>6.8810837782509501E-2</v>
      </c>
      <c r="AW20" s="17">
        <v>8.1768039920064595E-3</v>
      </c>
      <c r="AX20" s="17">
        <v>6.3788352798335196E-2</v>
      </c>
      <c r="AY20" s="17">
        <v>6.7018252701541506E-2</v>
      </c>
      <c r="AZ20" s="17">
        <v>0.11355668352803</v>
      </c>
      <c r="BA20" s="17">
        <v>0.120581535126476</v>
      </c>
      <c r="BB20" s="17">
        <v>7.6513644308574894E-2</v>
      </c>
      <c r="BC20" s="17">
        <v>5.04840672615448E-2</v>
      </c>
      <c r="BD20" s="17">
        <v>3.65663008470032E-2</v>
      </c>
      <c r="BE20" s="17">
        <v>0</v>
      </c>
      <c r="BF20" s="17">
        <v>0.106226107991202</v>
      </c>
      <c r="BG20" s="17">
        <v>5.2324408904351201E-2</v>
      </c>
    </row>
    <row r="21" spans="2:59" ht="29" x14ac:dyDescent="0.35">
      <c r="B21" s="18" t="s">
        <v>77</v>
      </c>
      <c r="C21" s="17">
        <v>6.45613807186875E-2</v>
      </c>
      <c r="D21" s="17">
        <v>7.1451063194453296E-2</v>
      </c>
      <c r="E21" s="17">
        <v>5.8409055765829998E-2</v>
      </c>
      <c r="F21" s="17"/>
      <c r="G21" s="17">
        <v>7.0189494856082404E-2</v>
      </c>
      <c r="H21" s="17">
        <v>8.5513672693793702E-2</v>
      </c>
      <c r="I21" s="17">
        <v>5.9824535110863199E-2</v>
      </c>
      <c r="J21" s="17">
        <v>3.0629234029482099E-2</v>
      </c>
      <c r="K21" s="17">
        <v>6.03900701857467E-2</v>
      </c>
      <c r="L21" s="17">
        <v>8.1852885534768299E-2</v>
      </c>
      <c r="M21" s="17"/>
      <c r="N21" s="17">
        <v>7.9031085423501499E-2</v>
      </c>
      <c r="O21" s="17">
        <v>4.3552677493321201E-2</v>
      </c>
      <c r="P21" s="17">
        <v>5.44928426390765E-2</v>
      </c>
      <c r="Q21" s="17">
        <v>7.9921813215535598E-2</v>
      </c>
      <c r="R21" s="17">
        <v>5.2447511073220501E-2</v>
      </c>
      <c r="S21" s="17"/>
      <c r="T21" s="17">
        <v>6.6109347479926805E-2</v>
      </c>
      <c r="U21" s="17">
        <v>6.4171550458522006E-2</v>
      </c>
      <c r="V21" s="17"/>
      <c r="W21" s="17">
        <v>7.5527102793672599E-2</v>
      </c>
      <c r="X21" s="17">
        <v>6.0540671265896698E-2</v>
      </c>
      <c r="Y21" s="17"/>
      <c r="Z21" s="17">
        <v>8.7769107502007601E-2</v>
      </c>
      <c r="AA21" s="17">
        <v>5.0935596709115599E-2</v>
      </c>
      <c r="AB21" s="17">
        <v>5.8002014914815402E-2</v>
      </c>
      <c r="AC21" s="17"/>
      <c r="AD21" s="17">
        <v>6.5194393731706393E-2</v>
      </c>
      <c r="AE21" s="17">
        <v>6.3373071985968199E-2</v>
      </c>
      <c r="AF21" s="17"/>
      <c r="AG21" s="17">
        <v>8.6698642809997103E-2</v>
      </c>
      <c r="AH21" s="17">
        <v>5.85987993430305E-2</v>
      </c>
      <c r="AI21" s="17">
        <v>6.66049734661599E-2</v>
      </c>
      <c r="AJ21" s="17"/>
      <c r="AK21" s="17">
        <v>5.4870747229069899E-2</v>
      </c>
      <c r="AL21" s="17">
        <v>6.7924890907707605E-2</v>
      </c>
      <c r="AM21" s="17">
        <v>7.8844842371744203E-2</v>
      </c>
      <c r="AN21" s="17"/>
      <c r="AO21" s="17">
        <v>5.0607005749385203E-2</v>
      </c>
      <c r="AP21" s="17">
        <v>5.7276413398702E-2</v>
      </c>
      <c r="AQ21" s="17">
        <v>7.3221820005312299E-2</v>
      </c>
      <c r="AR21" s="17"/>
      <c r="AS21" s="17">
        <v>8.5224662713982602E-2</v>
      </c>
      <c r="AT21" s="17">
        <v>5.4417394491243699E-2</v>
      </c>
      <c r="AU21" s="17">
        <v>0</v>
      </c>
      <c r="AV21" s="17">
        <v>7.3142250042729007E-2</v>
      </c>
      <c r="AW21" s="17">
        <v>6.1801067798798598E-2</v>
      </c>
      <c r="AX21" s="17">
        <v>4.9515667889338401E-2</v>
      </c>
      <c r="AY21" s="17">
        <v>9.0989031759264094E-2</v>
      </c>
      <c r="AZ21" s="17">
        <v>4.00350777968181E-2</v>
      </c>
      <c r="BA21" s="17">
        <v>0.134122417393506</v>
      </c>
      <c r="BB21" s="17">
        <v>0.108219273741955</v>
      </c>
      <c r="BC21" s="17">
        <v>4.9203956650480898E-2</v>
      </c>
      <c r="BD21" s="17">
        <v>1.9981033843223101E-2</v>
      </c>
      <c r="BE21" s="17">
        <v>4.6341640901154099E-2</v>
      </c>
      <c r="BF21" s="17">
        <v>0.106226107991202</v>
      </c>
      <c r="BG21" s="17">
        <v>1.3786316223403299E-2</v>
      </c>
    </row>
    <row r="22" spans="2:59" ht="29" x14ac:dyDescent="0.35">
      <c r="B22" s="18" t="s">
        <v>78</v>
      </c>
      <c r="C22" s="17">
        <v>4.1689819944654899E-2</v>
      </c>
      <c r="D22" s="17">
        <v>4.5803977298368603E-2</v>
      </c>
      <c r="E22" s="17">
        <v>3.5968969160848401E-2</v>
      </c>
      <c r="F22" s="17"/>
      <c r="G22" s="17">
        <v>8.1787660356664502E-2</v>
      </c>
      <c r="H22" s="17">
        <v>6.1966142355838097E-2</v>
      </c>
      <c r="I22" s="17">
        <v>5.98251590905578E-2</v>
      </c>
      <c r="J22" s="17">
        <v>2.2462459793277999E-2</v>
      </c>
      <c r="K22" s="17">
        <v>3.7901277920132197E-2</v>
      </c>
      <c r="L22" s="17">
        <v>2.6343156635281102E-2</v>
      </c>
      <c r="M22" s="17"/>
      <c r="N22" s="17">
        <v>3.2667437034051998E-2</v>
      </c>
      <c r="O22" s="17">
        <v>4.14938303561493E-2</v>
      </c>
      <c r="P22" s="17">
        <v>4.0073180878137299E-2</v>
      </c>
      <c r="Q22" s="17">
        <v>5.0202670711591298E-2</v>
      </c>
      <c r="R22" s="17">
        <v>4.9319936631085401E-2</v>
      </c>
      <c r="S22" s="17"/>
      <c r="T22" s="17">
        <v>6.2456339431751197E-2</v>
      </c>
      <c r="U22" s="17">
        <v>3.6460109658173402E-2</v>
      </c>
      <c r="V22" s="17"/>
      <c r="W22" s="17">
        <v>4.9968594600321499E-2</v>
      </c>
      <c r="X22" s="17">
        <v>3.5907326487312097E-2</v>
      </c>
      <c r="Y22" s="17"/>
      <c r="Z22" s="17">
        <v>6.7076581224284101E-2</v>
      </c>
      <c r="AA22" s="17">
        <v>4.00098055897396E-2</v>
      </c>
      <c r="AB22" s="17">
        <v>2.6658686555331799E-2</v>
      </c>
      <c r="AC22" s="17"/>
      <c r="AD22" s="17">
        <v>4.9438074791190702E-2</v>
      </c>
      <c r="AE22" s="17">
        <v>2.7144591476819999E-2</v>
      </c>
      <c r="AF22" s="17"/>
      <c r="AG22" s="17">
        <v>5.4889203752235001E-2</v>
      </c>
      <c r="AH22" s="17">
        <v>3.5874967143588198E-2</v>
      </c>
      <c r="AI22" s="17">
        <v>4.4455157308491901E-2</v>
      </c>
      <c r="AJ22" s="17"/>
      <c r="AK22" s="17">
        <v>2.6505620757150399E-2</v>
      </c>
      <c r="AL22" s="17">
        <v>5.4919649409931597E-2</v>
      </c>
      <c r="AM22" s="17">
        <v>2.0860323114716001E-2</v>
      </c>
      <c r="AN22" s="17"/>
      <c r="AO22" s="17">
        <v>1.3759837810593501E-2</v>
      </c>
      <c r="AP22" s="17">
        <v>4.4074289971202399E-2</v>
      </c>
      <c r="AQ22" s="17">
        <v>3.9889922928043803E-2</v>
      </c>
      <c r="AR22" s="17"/>
      <c r="AS22" s="17">
        <v>1.3339461039218899E-2</v>
      </c>
      <c r="AT22" s="17">
        <v>5.0923008077978497E-2</v>
      </c>
      <c r="AU22" s="17">
        <v>3.5988863437710502E-3</v>
      </c>
      <c r="AV22" s="17">
        <v>4.2289733534543003E-2</v>
      </c>
      <c r="AW22" s="17">
        <v>4.3534035042783498E-2</v>
      </c>
      <c r="AX22" s="17">
        <v>9.8214531332036906E-2</v>
      </c>
      <c r="AY22" s="17">
        <v>3.6305842843049899E-2</v>
      </c>
      <c r="AZ22" s="17">
        <v>1.1117646584614799E-2</v>
      </c>
      <c r="BA22" s="17">
        <v>6.7047942250613696E-2</v>
      </c>
      <c r="BB22" s="17">
        <v>2.4965151404288101E-2</v>
      </c>
      <c r="BC22" s="17">
        <v>8.0616108013678203E-2</v>
      </c>
      <c r="BD22" s="17">
        <v>7.7466646576699993E-2</v>
      </c>
      <c r="BE22" s="17">
        <v>0</v>
      </c>
      <c r="BF22" s="17">
        <v>6.3626606547180803E-2</v>
      </c>
      <c r="BG22" s="17">
        <v>0.129110833093634</v>
      </c>
    </row>
    <row r="23" spans="2:59" x14ac:dyDescent="0.35">
      <c r="B23" s="18" t="s">
        <v>79</v>
      </c>
      <c r="C23" s="17">
        <v>2.8364515611163502E-2</v>
      </c>
      <c r="D23" s="17">
        <v>1.9342003501588E-2</v>
      </c>
      <c r="E23" s="17">
        <v>3.6886589217227699E-2</v>
      </c>
      <c r="F23" s="17"/>
      <c r="G23" s="17">
        <v>3.3769989047583701E-2</v>
      </c>
      <c r="H23" s="17">
        <v>9.5070399162629996E-3</v>
      </c>
      <c r="I23" s="17">
        <v>2.9224899179247501E-2</v>
      </c>
      <c r="J23" s="17">
        <v>2.4125390366151699E-2</v>
      </c>
      <c r="K23" s="17">
        <v>9.7294298665749606E-3</v>
      </c>
      <c r="L23" s="17">
        <v>4.9202529762518897E-2</v>
      </c>
      <c r="M23" s="17"/>
      <c r="N23" s="17">
        <v>2.7083314043220799E-2</v>
      </c>
      <c r="O23" s="17">
        <v>1.1955215417571699E-2</v>
      </c>
      <c r="P23" s="17">
        <v>2.5142733005109899E-2</v>
      </c>
      <c r="Q23" s="17">
        <v>4.2791818332167303E-2</v>
      </c>
      <c r="R23" s="17">
        <v>3.6447525162396403E-2</v>
      </c>
      <c r="S23" s="17"/>
      <c r="T23" s="17">
        <v>2.3463170929458599E-2</v>
      </c>
      <c r="U23" s="17">
        <v>2.95988395774609E-2</v>
      </c>
      <c r="V23" s="17"/>
      <c r="W23" s="17">
        <v>2.67291648253895E-2</v>
      </c>
      <c r="X23" s="17">
        <v>3.2412134733392502E-2</v>
      </c>
      <c r="Y23" s="17"/>
      <c r="Z23" s="17">
        <v>2.4384932374070901E-2</v>
      </c>
      <c r="AA23" s="17">
        <v>2.8546758086372401E-2</v>
      </c>
      <c r="AB23" s="17">
        <v>2.4684321038066798E-2</v>
      </c>
      <c r="AC23" s="17"/>
      <c r="AD23" s="17">
        <v>2.7929100164436099E-2</v>
      </c>
      <c r="AE23" s="17">
        <v>2.9181888978007199E-2</v>
      </c>
      <c r="AF23" s="17"/>
      <c r="AG23" s="17">
        <v>1.02257667691902E-2</v>
      </c>
      <c r="AH23" s="17">
        <v>3.1938603462042303E-2</v>
      </c>
      <c r="AI23" s="17">
        <v>2.01762461755229E-2</v>
      </c>
      <c r="AJ23" s="17"/>
      <c r="AK23" s="17">
        <v>1.71486650460606E-2</v>
      </c>
      <c r="AL23" s="17">
        <v>2.8226736066730301E-2</v>
      </c>
      <c r="AM23" s="17">
        <v>2.96237393634948E-2</v>
      </c>
      <c r="AN23" s="17"/>
      <c r="AO23" s="17">
        <v>1.8480736718297201E-2</v>
      </c>
      <c r="AP23" s="17">
        <v>2.2210407845583698E-2</v>
      </c>
      <c r="AQ23" s="17">
        <v>3.0344484977183901E-2</v>
      </c>
      <c r="AR23" s="17"/>
      <c r="AS23" s="17">
        <v>2.6913114719702199E-2</v>
      </c>
      <c r="AT23" s="17">
        <v>5.30358131298636E-2</v>
      </c>
      <c r="AU23" s="17">
        <v>4.7955047221996797E-2</v>
      </c>
      <c r="AV23" s="17">
        <v>9.4580507924244203E-3</v>
      </c>
      <c r="AW23" s="17">
        <v>3.24729125318821E-2</v>
      </c>
      <c r="AX23" s="17">
        <v>3.67380928142036E-2</v>
      </c>
      <c r="AY23" s="17">
        <v>6.3944819713946796E-3</v>
      </c>
      <c r="AZ23" s="17">
        <v>1.45515893906624E-2</v>
      </c>
      <c r="BA23" s="17">
        <v>0</v>
      </c>
      <c r="BB23" s="17">
        <v>1.2608509069883299E-2</v>
      </c>
      <c r="BC23" s="17">
        <v>0.102720978342887</v>
      </c>
      <c r="BD23" s="17">
        <v>0</v>
      </c>
      <c r="BE23" s="17">
        <v>7.6979264890075394E-2</v>
      </c>
      <c r="BF23" s="17">
        <v>0</v>
      </c>
      <c r="BG23" s="17">
        <v>2.13249011846087E-2</v>
      </c>
    </row>
    <row r="24" spans="2:59" ht="29" x14ac:dyDescent="0.35">
      <c r="B24" s="18" t="s">
        <v>80</v>
      </c>
      <c r="C24" s="17">
        <v>2.3788313412098201E-2</v>
      </c>
      <c r="D24" s="17">
        <v>2.7105606371328701E-2</v>
      </c>
      <c r="E24" s="17">
        <v>2.0795985307829602E-2</v>
      </c>
      <c r="F24" s="17"/>
      <c r="G24" s="17">
        <v>3.9659332331709603E-2</v>
      </c>
      <c r="H24" s="17">
        <v>3.4084060211448601E-2</v>
      </c>
      <c r="I24" s="17">
        <v>1.2188011970063899E-2</v>
      </c>
      <c r="J24" s="17">
        <v>3.4335060053023198E-2</v>
      </c>
      <c r="K24" s="17">
        <v>7.6963037930718303E-3</v>
      </c>
      <c r="L24" s="17">
        <v>2.33592360257679E-2</v>
      </c>
      <c r="M24" s="17"/>
      <c r="N24" s="17">
        <v>2.7803828011701202E-2</v>
      </c>
      <c r="O24" s="17">
        <v>2.7331297455813301E-2</v>
      </c>
      <c r="P24" s="17">
        <v>2.02568839686177E-2</v>
      </c>
      <c r="Q24" s="17">
        <v>2.0039567116113301E-2</v>
      </c>
      <c r="R24" s="17">
        <v>2.18491670881013E-2</v>
      </c>
      <c r="S24" s="17"/>
      <c r="T24" s="17">
        <v>3.7483135412809503E-2</v>
      </c>
      <c r="U24" s="17">
        <v>2.0339495157640299E-2</v>
      </c>
      <c r="V24" s="17"/>
      <c r="W24" s="17">
        <v>4.21164652720021E-2</v>
      </c>
      <c r="X24" s="17">
        <v>1.0140942826503799E-2</v>
      </c>
      <c r="Y24" s="17"/>
      <c r="Z24" s="17">
        <v>2.88426175383074E-2</v>
      </c>
      <c r="AA24" s="17">
        <v>6.9224070906746902E-3</v>
      </c>
      <c r="AB24" s="17">
        <v>2.1331683732801698E-2</v>
      </c>
      <c r="AC24" s="17"/>
      <c r="AD24" s="17">
        <v>2.4328446281778299E-2</v>
      </c>
      <c r="AE24" s="17">
        <v>2.2774361735483199E-2</v>
      </c>
      <c r="AF24" s="17"/>
      <c r="AG24" s="17">
        <v>1.4433617323361099E-2</v>
      </c>
      <c r="AH24" s="17">
        <v>2.0430343781873798E-2</v>
      </c>
      <c r="AI24" s="17">
        <v>2.75005484721247E-2</v>
      </c>
      <c r="AJ24" s="17"/>
      <c r="AK24" s="17">
        <v>2.77376757436767E-2</v>
      </c>
      <c r="AL24" s="17">
        <v>1.6206825828982099E-2</v>
      </c>
      <c r="AM24" s="17">
        <v>3.4807908576885802E-2</v>
      </c>
      <c r="AN24" s="17"/>
      <c r="AO24" s="17">
        <v>6.7699194272276102E-3</v>
      </c>
      <c r="AP24" s="17">
        <v>3.2812613090189902E-2</v>
      </c>
      <c r="AQ24" s="17">
        <v>1.8162636033810499E-2</v>
      </c>
      <c r="AR24" s="17"/>
      <c r="AS24" s="17">
        <v>1.24829928091587E-2</v>
      </c>
      <c r="AT24" s="17">
        <v>2.1709138083552602E-2</v>
      </c>
      <c r="AU24" s="17">
        <v>3.2454116522532502E-2</v>
      </c>
      <c r="AV24" s="17">
        <v>4.0026960327580699E-2</v>
      </c>
      <c r="AW24" s="17">
        <v>4.1227025280475199E-2</v>
      </c>
      <c r="AX24" s="17">
        <v>1.9549900461650602E-2</v>
      </c>
      <c r="AY24" s="17">
        <v>0</v>
      </c>
      <c r="AZ24" s="17">
        <v>2.4807731769547901E-2</v>
      </c>
      <c r="BA24" s="17">
        <v>0</v>
      </c>
      <c r="BB24" s="17">
        <v>0</v>
      </c>
      <c r="BC24" s="17">
        <v>3.4557842531899599E-2</v>
      </c>
      <c r="BD24" s="17">
        <v>4.0567148672492899E-2</v>
      </c>
      <c r="BE24" s="17">
        <v>0</v>
      </c>
      <c r="BF24" s="17">
        <v>0</v>
      </c>
      <c r="BG24" s="17">
        <v>8.5387862087934294E-2</v>
      </c>
    </row>
    <row r="25" spans="2:59" ht="29" x14ac:dyDescent="0.35">
      <c r="B25" s="18" t="s">
        <v>81</v>
      </c>
      <c r="C25" s="17">
        <v>2.27141378401403E-2</v>
      </c>
      <c r="D25" s="17">
        <v>2.1496886023767099E-2</v>
      </c>
      <c r="E25" s="17">
        <v>2.39416875589414E-2</v>
      </c>
      <c r="F25" s="17"/>
      <c r="G25" s="17">
        <v>3.7380752867054903E-2</v>
      </c>
      <c r="H25" s="17">
        <v>3.1635532837362E-2</v>
      </c>
      <c r="I25" s="17">
        <v>3.6770578450970599E-2</v>
      </c>
      <c r="J25" s="17">
        <v>2.30020408902811E-2</v>
      </c>
      <c r="K25" s="17">
        <v>2.8426598405194799E-2</v>
      </c>
      <c r="L25" s="17">
        <v>3.01370670362277E-3</v>
      </c>
      <c r="M25" s="17"/>
      <c r="N25" s="17">
        <v>1.65596695772212E-2</v>
      </c>
      <c r="O25" s="17">
        <v>1.80853808890537E-2</v>
      </c>
      <c r="P25" s="17">
        <v>3.6011521678488402E-2</v>
      </c>
      <c r="Q25" s="17">
        <v>1.6252825001962099E-2</v>
      </c>
      <c r="R25" s="17">
        <v>3.5687968982590697E-2</v>
      </c>
      <c r="S25" s="17"/>
      <c r="T25" s="17">
        <v>4.1327846444723697E-2</v>
      </c>
      <c r="U25" s="17">
        <v>1.80265779715044E-2</v>
      </c>
      <c r="V25" s="17"/>
      <c r="W25" s="17">
        <v>4.2706375938376902E-2</v>
      </c>
      <c r="X25" s="17">
        <v>8.0810794692032593E-3</v>
      </c>
      <c r="Y25" s="17"/>
      <c r="Z25" s="17">
        <v>1.8181324479072499E-2</v>
      </c>
      <c r="AA25" s="17">
        <v>9.1682534692917594E-3</v>
      </c>
      <c r="AB25" s="17">
        <v>3.4261272254266402E-2</v>
      </c>
      <c r="AC25" s="17"/>
      <c r="AD25" s="17">
        <v>2.3198667764830198E-2</v>
      </c>
      <c r="AE25" s="17">
        <v>2.1804565479175999E-2</v>
      </c>
      <c r="AF25" s="17"/>
      <c r="AG25" s="17">
        <v>2.1870656067766399E-2</v>
      </c>
      <c r="AH25" s="17">
        <v>3.0030410665184502E-2</v>
      </c>
      <c r="AI25" s="17">
        <v>1.57712558393296E-2</v>
      </c>
      <c r="AJ25" s="17"/>
      <c r="AK25" s="17">
        <v>1.9528246656433899E-2</v>
      </c>
      <c r="AL25" s="17">
        <v>1.15872029383006E-2</v>
      </c>
      <c r="AM25" s="17">
        <v>4.9806430898690197E-2</v>
      </c>
      <c r="AN25" s="17"/>
      <c r="AO25" s="17">
        <v>4.0483004174787597E-2</v>
      </c>
      <c r="AP25" s="17">
        <v>1.8101846883655799E-2</v>
      </c>
      <c r="AQ25" s="17">
        <v>2.2847669944239601E-2</v>
      </c>
      <c r="AR25" s="17"/>
      <c r="AS25" s="17">
        <v>1.5795390068712299E-2</v>
      </c>
      <c r="AT25" s="17">
        <v>5.58172480045553E-2</v>
      </c>
      <c r="AU25" s="17">
        <v>2.2238871534125199E-2</v>
      </c>
      <c r="AV25" s="17">
        <v>2.1287473779189599E-2</v>
      </c>
      <c r="AW25" s="17">
        <v>1.8550752970613E-2</v>
      </c>
      <c r="AX25" s="17">
        <v>2.54296576572603E-2</v>
      </c>
      <c r="AY25" s="17">
        <v>4.5325205616964001E-2</v>
      </c>
      <c r="AZ25" s="17">
        <v>2.64526922386061E-2</v>
      </c>
      <c r="BA25" s="17">
        <v>1.9141243087361301E-2</v>
      </c>
      <c r="BB25" s="17">
        <v>0</v>
      </c>
      <c r="BC25" s="17">
        <v>1.8243136463042701E-2</v>
      </c>
      <c r="BD25" s="17">
        <v>0</v>
      </c>
      <c r="BE25" s="17">
        <v>0</v>
      </c>
      <c r="BF25" s="17">
        <v>0</v>
      </c>
      <c r="BG25" s="17">
        <v>4.1688949496521903E-2</v>
      </c>
    </row>
    <row r="26" spans="2:59" ht="29" x14ac:dyDescent="0.35">
      <c r="B26" s="18" t="s">
        <v>82</v>
      </c>
      <c r="C26" s="17">
        <v>1.9130615684646399E-2</v>
      </c>
      <c r="D26" s="17">
        <v>2.0938693276647501E-2</v>
      </c>
      <c r="E26" s="17">
        <v>1.7525057387483601E-2</v>
      </c>
      <c r="F26" s="17"/>
      <c r="G26" s="17">
        <v>1.7872258297294101E-2</v>
      </c>
      <c r="H26" s="17">
        <v>2.9815440330039598E-2</v>
      </c>
      <c r="I26" s="17">
        <v>1.33020154250694E-2</v>
      </c>
      <c r="J26" s="17">
        <v>2.7822234574786699E-2</v>
      </c>
      <c r="K26" s="17">
        <v>2.3877078202573801E-2</v>
      </c>
      <c r="L26" s="17">
        <v>8.9355087908830899E-3</v>
      </c>
      <c r="M26" s="17"/>
      <c r="N26" s="17">
        <v>2.1689811219396302E-3</v>
      </c>
      <c r="O26" s="17">
        <v>1.05986040951269E-2</v>
      </c>
      <c r="P26" s="17">
        <v>7.8899666124910197E-3</v>
      </c>
      <c r="Q26" s="17">
        <v>4.6694846078535399E-2</v>
      </c>
      <c r="R26" s="17">
        <v>3.86947725182911E-2</v>
      </c>
      <c r="S26" s="17"/>
      <c r="T26" s="17">
        <v>2.44043532594896E-2</v>
      </c>
      <c r="U26" s="17">
        <v>1.7802510623011102E-2</v>
      </c>
      <c r="V26" s="17"/>
      <c r="W26" s="17">
        <v>2.75821909672034E-2</v>
      </c>
      <c r="X26" s="17">
        <v>9.5581683634833499E-3</v>
      </c>
      <c r="Y26" s="17"/>
      <c r="Z26" s="17">
        <v>1.10459899378616E-2</v>
      </c>
      <c r="AA26" s="17">
        <v>3.47400247695775E-2</v>
      </c>
      <c r="AB26" s="17">
        <v>1.9744895950197999E-2</v>
      </c>
      <c r="AC26" s="17"/>
      <c r="AD26" s="17">
        <v>2.3009769058748901E-2</v>
      </c>
      <c r="AE26" s="17">
        <v>1.1848566603191699E-2</v>
      </c>
      <c r="AF26" s="17"/>
      <c r="AG26" s="17">
        <v>4.6811478197613901E-2</v>
      </c>
      <c r="AH26" s="17">
        <v>1.7532344108051601E-2</v>
      </c>
      <c r="AI26" s="17">
        <v>1.52944134679865E-2</v>
      </c>
      <c r="AJ26" s="17"/>
      <c r="AK26" s="17">
        <v>1.38175842971187E-2</v>
      </c>
      <c r="AL26" s="17">
        <v>1.6612051578214E-2</v>
      </c>
      <c r="AM26" s="17">
        <v>4.1092953553978302E-2</v>
      </c>
      <c r="AN26" s="17"/>
      <c r="AO26" s="17">
        <v>5.1575430989209102E-2</v>
      </c>
      <c r="AP26" s="17">
        <v>2.0955531536573101E-2</v>
      </c>
      <c r="AQ26" s="17">
        <v>1.3485396087098801E-2</v>
      </c>
      <c r="AR26" s="17"/>
      <c r="AS26" s="17">
        <v>1.28588048078573E-2</v>
      </c>
      <c r="AT26" s="17">
        <v>2.02070237053666E-2</v>
      </c>
      <c r="AU26" s="17">
        <v>4.5104441321110501E-2</v>
      </c>
      <c r="AV26" s="17">
        <v>1.8974086502899501E-2</v>
      </c>
      <c r="AW26" s="17">
        <v>2.4601789762370801E-2</v>
      </c>
      <c r="AX26" s="17">
        <v>2.3224833770347501E-2</v>
      </c>
      <c r="AY26" s="17">
        <v>1.3346590563098899E-2</v>
      </c>
      <c r="AZ26" s="17">
        <v>1.1877847119877501E-2</v>
      </c>
      <c r="BA26" s="17">
        <v>0</v>
      </c>
      <c r="BB26" s="17">
        <v>0</v>
      </c>
      <c r="BC26" s="17">
        <v>0</v>
      </c>
      <c r="BD26" s="17">
        <v>1.8131772321801999E-2</v>
      </c>
      <c r="BE26" s="17">
        <v>0.22463986122027499</v>
      </c>
      <c r="BF26" s="17">
        <v>0</v>
      </c>
      <c r="BG26" s="17">
        <v>0</v>
      </c>
    </row>
    <row r="27" spans="2:59" x14ac:dyDescent="0.35">
      <c r="B27" s="18" t="s">
        <v>83</v>
      </c>
      <c r="C27" s="17">
        <v>1.8211928511008699E-2</v>
      </c>
      <c r="D27" s="17">
        <v>2.8718932238881001E-2</v>
      </c>
      <c r="E27" s="17">
        <v>8.4988166218151907E-3</v>
      </c>
      <c r="F27" s="17"/>
      <c r="G27" s="17">
        <v>3.1526491016680702E-2</v>
      </c>
      <c r="H27" s="17">
        <v>1.76814027725982E-2</v>
      </c>
      <c r="I27" s="17">
        <v>2.6226355678867299E-2</v>
      </c>
      <c r="J27" s="17">
        <v>1.2025513754592E-2</v>
      </c>
      <c r="K27" s="17">
        <v>1.1537599793231299E-2</v>
      </c>
      <c r="L27" s="17">
        <v>1.8523596446857801E-2</v>
      </c>
      <c r="M27" s="17"/>
      <c r="N27" s="17">
        <v>1.79647503176062E-2</v>
      </c>
      <c r="O27" s="17">
        <v>1.4181261141726499E-2</v>
      </c>
      <c r="P27" s="17">
        <v>1.14564438301792E-2</v>
      </c>
      <c r="Q27" s="17">
        <v>2.01782509531141E-2</v>
      </c>
      <c r="R27" s="17">
        <v>3.42763898733724E-2</v>
      </c>
      <c r="S27" s="17"/>
      <c r="T27" s="17">
        <v>2.7530607319145198E-2</v>
      </c>
      <c r="U27" s="17">
        <v>1.58651707671503E-2</v>
      </c>
      <c r="V27" s="17"/>
      <c r="W27" s="17">
        <v>2.51794898268543E-2</v>
      </c>
      <c r="X27" s="17">
        <v>1.20344043481638E-2</v>
      </c>
      <c r="Y27" s="17"/>
      <c r="Z27" s="17">
        <v>1.56772036206827E-2</v>
      </c>
      <c r="AA27" s="17">
        <v>3.78745843958723E-3</v>
      </c>
      <c r="AB27" s="17">
        <v>2.6693895353404499E-2</v>
      </c>
      <c r="AC27" s="17"/>
      <c r="AD27" s="17">
        <v>1.95113158378513E-2</v>
      </c>
      <c r="AE27" s="17">
        <v>1.5772684331322801E-2</v>
      </c>
      <c r="AF27" s="17"/>
      <c r="AG27" s="17">
        <v>3.5740584327591501E-2</v>
      </c>
      <c r="AH27" s="17">
        <v>1.8828979772463901E-2</v>
      </c>
      <c r="AI27" s="17">
        <v>1.4995480600240699E-2</v>
      </c>
      <c r="AJ27" s="17"/>
      <c r="AK27" s="17">
        <v>1.14941561402343E-2</v>
      </c>
      <c r="AL27" s="17">
        <v>1.57380655920752E-2</v>
      </c>
      <c r="AM27" s="17">
        <v>4.6240228465901201E-2</v>
      </c>
      <c r="AN27" s="17"/>
      <c r="AO27" s="17">
        <v>2.3175546402134001E-2</v>
      </c>
      <c r="AP27" s="17">
        <v>1.51642189438966E-2</v>
      </c>
      <c r="AQ27" s="17">
        <v>2.19441158497585E-2</v>
      </c>
      <c r="AR27" s="17"/>
      <c r="AS27" s="17">
        <v>1.4011191099258399E-2</v>
      </c>
      <c r="AT27" s="17">
        <v>1.36296995367614E-2</v>
      </c>
      <c r="AU27" s="17">
        <v>0</v>
      </c>
      <c r="AV27" s="17">
        <v>1.9542877766047701E-2</v>
      </c>
      <c r="AW27" s="17">
        <v>2.9064365580781001E-2</v>
      </c>
      <c r="AX27" s="17">
        <v>6.1620754176966802E-2</v>
      </c>
      <c r="AY27" s="17">
        <v>0</v>
      </c>
      <c r="AZ27" s="17">
        <v>1.45515893906624E-2</v>
      </c>
      <c r="BA27" s="17">
        <v>0</v>
      </c>
      <c r="BB27" s="17">
        <v>3.2575735124876097E-2</v>
      </c>
      <c r="BC27" s="17">
        <v>0</v>
      </c>
      <c r="BD27" s="17">
        <v>0</v>
      </c>
      <c r="BE27" s="17">
        <v>9.1763077084619796E-2</v>
      </c>
      <c r="BF27" s="17">
        <v>0</v>
      </c>
      <c r="BG27" s="17">
        <v>8.99821304188968E-2</v>
      </c>
    </row>
    <row r="28" spans="2:59" x14ac:dyDescent="0.35">
      <c r="B28" s="18" t="s">
        <v>84</v>
      </c>
      <c r="C28" s="19">
        <v>6.7323972206318403E-3</v>
      </c>
      <c r="D28" s="19">
        <v>4.7776583472573702E-3</v>
      </c>
      <c r="E28" s="19">
        <v>8.5811345804957407E-3</v>
      </c>
      <c r="F28" s="19"/>
      <c r="G28" s="19">
        <v>9.1804443656198498E-3</v>
      </c>
      <c r="H28" s="19">
        <v>6.28551708819445E-3</v>
      </c>
      <c r="I28" s="19">
        <v>1.8686976432813699E-2</v>
      </c>
      <c r="J28" s="19">
        <v>1.24304658799209E-2</v>
      </c>
      <c r="K28" s="19">
        <v>0</v>
      </c>
      <c r="L28" s="19">
        <v>0</v>
      </c>
      <c r="M28" s="19"/>
      <c r="N28" s="19">
        <v>0</v>
      </c>
      <c r="O28" s="19">
        <v>1.01046155795338E-2</v>
      </c>
      <c r="P28" s="19">
        <v>1.15587662658816E-2</v>
      </c>
      <c r="Q28" s="19">
        <v>2.2288354676501601E-3</v>
      </c>
      <c r="R28" s="19">
        <v>1.8052759388184101E-2</v>
      </c>
      <c r="S28" s="19"/>
      <c r="T28" s="19">
        <v>4.1790528044046496E-3</v>
      </c>
      <c r="U28" s="19">
        <v>7.3754154966010404E-3</v>
      </c>
      <c r="V28" s="19"/>
      <c r="W28" s="19">
        <v>4.4165576599403998E-3</v>
      </c>
      <c r="X28" s="19">
        <v>4.4343381143582602E-3</v>
      </c>
      <c r="Y28" s="19"/>
      <c r="Z28" s="19">
        <v>3.9286672607210301E-3</v>
      </c>
      <c r="AA28" s="19">
        <v>0</v>
      </c>
      <c r="AB28" s="19">
        <v>2.3072972681262502E-3</v>
      </c>
      <c r="AC28" s="19"/>
      <c r="AD28" s="19">
        <v>2.4566348849132699E-3</v>
      </c>
      <c r="AE28" s="19">
        <v>1.4758971111008601E-2</v>
      </c>
      <c r="AF28" s="19"/>
      <c r="AG28" s="19">
        <v>7.1798344556999001E-3</v>
      </c>
      <c r="AH28" s="19">
        <v>3.7363234166075299E-3</v>
      </c>
      <c r="AI28" s="19">
        <v>2.44940715816568E-3</v>
      </c>
      <c r="AJ28" s="19"/>
      <c r="AK28" s="19">
        <v>2.9101890958341298E-3</v>
      </c>
      <c r="AL28" s="19">
        <v>3.2943148075916398E-3</v>
      </c>
      <c r="AM28" s="19">
        <v>5.7778331822891504E-3</v>
      </c>
      <c r="AN28" s="19"/>
      <c r="AO28" s="19">
        <v>2.3873870718322001E-2</v>
      </c>
      <c r="AP28" s="19">
        <v>2.6354616056729202E-3</v>
      </c>
      <c r="AQ28" s="19">
        <v>1.25155862389079E-3</v>
      </c>
      <c r="AR28" s="19"/>
      <c r="AS28" s="19">
        <v>5.4384825510636899E-2</v>
      </c>
      <c r="AT28" s="19">
        <v>0</v>
      </c>
      <c r="AU28" s="19">
        <v>0</v>
      </c>
      <c r="AV28" s="19">
        <v>0</v>
      </c>
      <c r="AW28" s="19">
        <v>0</v>
      </c>
      <c r="AX28" s="19">
        <v>0</v>
      </c>
      <c r="AY28" s="19">
        <v>0</v>
      </c>
      <c r="AZ28" s="19">
        <v>6.9772293044711702E-3</v>
      </c>
      <c r="BA28" s="19">
        <v>0</v>
      </c>
      <c r="BB28" s="19">
        <v>5.5742809297459096E-3</v>
      </c>
      <c r="BC28" s="19">
        <v>0</v>
      </c>
      <c r="BD28" s="19">
        <v>0</v>
      </c>
      <c r="BE28" s="19">
        <v>0</v>
      </c>
      <c r="BF28" s="19">
        <v>0</v>
      </c>
      <c r="BG28" s="19">
        <v>0</v>
      </c>
    </row>
    <row r="29" spans="2:59" x14ac:dyDescent="0.35">
      <c r="B29" s="16"/>
    </row>
    <row r="30" spans="2:59" x14ac:dyDescent="0.35">
      <c r="B30" t="s">
        <v>87</v>
      </c>
    </row>
    <row r="31" spans="2:59" x14ac:dyDescent="0.35">
      <c r="B31" t="s">
        <v>88</v>
      </c>
    </row>
    <row r="33" spans="2:2" x14ac:dyDescent="0.35">
      <c r="B33"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G2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89</v>
      </c>
      <c r="C9" s="17">
        <v>0.70804672718711004</v>
      </c>
      <c r="D9" s="17">
        <v>0.70299432580246601</v>
      </c>
      <c r="E9" s="17">
        <v>0.71567050910283103</v>
      </c>
      <c r="F9" s="17"/>
      <c r="G9" s="17">
        <v>0.69198253207923399</v>
      </c>
      <c r="H9" s="17">
        <v>0.64288387964303895</v>
      </c>
      <c r="I9" s="17">
        <v>0.72775639075599896</v>
      </c>
      <c r="J9" s="17">
        <v>0.62163469972067797</v>
      </c>
      <c r="K9" s="17">
        <v>0.76425386597725298</v>
      </c>
      <c r="L9" s="17">
        <v>0.75622505153999098</v>
      </c>
      <c r="M9" s="17"/>
      <c r="N9" s="17">
        <v>0.73973026352092797</v>
      </c>
      <c r="O9" s="17">
        <v>0.70808226894601201</v>
      </c>
      <c r="P9" s="17">
        <v>0.70432121113580504</v>
      </c>
      <c r="Q9" s="17">
        <v>0.68726672437980196</v>
      </c>
      <c r="R9" s="17">
        <v>0.68030966140237104</v>
      </c>
      <c r="S9" s="17"/>
      <c r="T9" s="17">
        <v>0.69320252383288095</v>
      </c>
      <c r="U9" s="17">
        <v>0.71178499844746601</v>
      </c>
      <c r="V9" s="17"/>
      <c r="W9" s="17">
        <v>0.69902992556153798</v>
      </c>
      <c r="X9" s="17">
        <v>0.71842496070977402</v>
      </c>
      <c r="Y9" s="17"/>
      <c r="Z9" s="17">
        <v>0.69858107832734395</v>
      </c>
      <c r="AA9" s="17">
        <v>0.67134892027562199</v>
      </c>
      <c r="AB9" s="17">
        <v>0.74410526552089595</v>
      </c>
      <c r="AC9" s="17"/>
      <c r="AD9" s="17">
        <v>0.72293756811459398</v>
      </c>
      <c r="AE9" s="17">
        <v>0.68009324764128998</v>
      </c>
      <c r="AF9" s="17"/>
      <c r="AG9" s="17">
        <v>0.80045053359681695</v>
      </c>
      <c r="AH9" s="17">
        <v>0.71498850716801399</v>
      </c>
      <c r="AI9" s="17">
        <v>0.68228873320797101</v>
      </c>
      <c r="AJ9" s="17"/>
      <c r="AK9" s="17">
        <v>0.760378848651453</v>
      </c>
      <c r="AL9" s="17">
        <v>0.71836754769334599</v>
      </c>
      <c r="AM9" s="17">
        <v>0.62230773741765699</v>
      </c>
      <c r="AN9" s="17"/>
      <c r="AO9" s="17">
        <v>0.71076699970520296</v>
      </c>
      <c r="AP9" s="17">
        <v>0.72077277509184501</v>
      </c>
      <c r="AQ9" s="17">
        <v>0.703247295931826</v>
      </c>
      <c r="AR9" s="17"/>
      <c r="AS9" s="17">
        <v>0.59556262013118999</v>
      </c>
      <c r="AT9" s="17">
        <v>0.64082317011205203</v>
      </c>
      <c r="AU9" s="17">
        <v>0.72310149510931199</v>
      </c>
      <c r="AV9" s="17">
        <v>0.74448019730179205</v>
      </c>
      <c r="AW9" s="17">
        <v>0.65165501204200504</v>
      </c>
      <c r="AX9" s="17">
        <v>0.72552278672232096</v>
      </c>
      <c r="AY9" s="17">
        <v>0.67181108275868595</v>
      </c>
      <c r="AZ9" s="17">
        <v>0.75761810927440598</v>
      </c>
      <c r="BA9" s="17">
        <v>0.74303990204582304</v>
      </c>
      <c r="BB9" s="17">
        <v>0.74692828451896198</v>
      </c>
      <c r="BC9" s="17">
        <v>0.79162139033192402</v>
      </c>
      <c r="BD9" s="17">
        <v>0.816739380581054</v>
      </c>
      <c r="BE9" s="17">
        <v>0.71000119383667004</v>
      </c>
      <c r="BF9" s="17">
        <v>0.74337852416434802</v>
      </c>
      <c r="BG9" s="17">
        <v>0.690760510644712</v>
      </c>
    </row>
    <row r="10" spans="2:59" ht="29" x14ac:dyDescent="0.35">
      <c r="B10" s="18" t="s">
        <v>67</v>
      </c>
      <c r="C10" s="17">
        <v>0.539494112801154</v>
      </c>
      <c r="D10" s="17">
        <v>0.50826668341090397</v>
      </c>
      <c r="E10" s="17">
        <v>0.57080768393813897</v>
      </c>
      <c r="F10" s="17"/>
      <c r="G10" s="17">
        <v>0.42018963765184297</v>
      </c>
      <c r="H10" s="17">
        <v>0.49827913097301701</v>
      </c>
      <c r="I10" s="17">
        <v>0.55256166924146</v>
      </c>
      <c r="J10" s="17">
        <v>0.48666789878595401</v>
      </c>
      <c r="K10" s="17">
        <v>0.570503227753275</v>
      </c>
      <c r="L10" s="17">
        <v>0.60373445894030198</v>
      </c>
      <c r="M10" s="17"/>
      <c r="N10" s="17">
        <v>0.53346593440702295</v>
      </c>
      <c r="O10" s="17">
        <v>0.58056783493522002</v>
      </c>
      <c r="P10" s="17">
        <v>0.51379661564394696</v>
      </c>
      <c r="Q10" s="17">
        <v>0.55637667248176403</v>
      </c>
      <c r="R10" s="17">
        <v>0.49159249631852397</v>
      </c>
      <c r="S10" s="17"/>
      <c r="T10" s="17">
        <v>0.47140364949522801</v>
      </c>
      <c r="U10" s="17">
        <v>0.55664158889042203</v>
      </c>
      <c r="V10" s="17"/>
      <c r="W10" s="17">
        <v>0.48910977904423703</v>
      </c>
      <c r="X10" s="17">
        <v>0.57267677773478598</v>
      </c>
      <c r="Y10" s="17"/>
      <c r="Z10" s="17">
        <v>0.60959484123199204</v>
      </c>
      <c r="AA10" s="17">
        <v>0.53161073325048502</v>
      </c>
      <c r="AB10" s="17">
        <v>0.49944434000311499</v>
      </c>
      <c r="AC10" s="17"/>
      <c r="AD10" s="17">
        <v>0.55639373763591904</v>
      </c>
      <c r="AE10" s="17">
        <v>0.50776969109447101</v>
      </c>
      <c r="AF10" s="17"/>
      <c r="AG10" s="17">
        <v>0.47400582558771198</v>
      </c>
      <c r="AH10" s="17">
        <v>0.51745580239001199</v>
      </c>
      <c r="AI10" s="17">
        <v>0.58555848016742695</v>
      </c>
      <c r="AJ10" s="17"/>
      <c r="AK10" s="17">
        <v>0.60934805878381704</v>
      </c>
      <c r="AL10" s="17">
        <v>0.53364518704694597</v>
      </c>
      <c r="AM10" s="17">
        <v>0.45527381085229801</v>
      </c>
      <c r="AN10" s="17"/>
      <c r="AO10" s="17">
        <v>0.51311583208316502</v>
      </c>
      <c r="AP10" s="17">
        <v>0.60099572472841201</v>
      </c>
      <c r="AQ10" s="17">
        <v>0.479606286426075</v>
      </c>
      <c r="AR10" s="17"/>
      <c r="AS10" s="17">
        <v>0.39505428868464598</v>
      </c>
      <c r="AT10" s="17">
        <v>0.52443706106656296</v>
      </c>
      <c r="AU10" s="17">
        <v>0.60599207402511501</v>
      </c>
      <c r="AV10" s="17">
        <v>0.56458830531575699</v>
      </c>
      <c r="AW10" s="17">
        <v>0.53572406102111703</v>
      </c>
      <c r="AX10" s="17">
        <v>0.42280610282313902</v>
      </c>
      <c r="AY10" s="17">
        <v>0.56913793253981904</v>
      </c>
      <c r="AZ10" s="17">
        <v>0.60789570610444699</v>
      </c>
      <c r="BA10" s="17">
        <v>0.58883523481302802</v>
      </c>
      <c r="BB10" s="17">
        <v>0.556501172825978</v>
      </c>
      <c r="BC10" s="17">
        <v>0.71199482008483295</v>
      </c>
      <c r="BD10" s="17">
        <v>0.58596911252825101</v>
      </c>
      <c r="BE10" s="17">
        <v>0.38632588238975801</v>
      </c>
      <c r="BF10" s="17">
        <v>0.61195174129827001</v>
      </c>
      <c r="BG10" s="17">
        <v>0.458592507060683</v>
      </c>
    </row>
    <row r="11" spans="2:59" x14ac:dyDescent="0.35">
      <c r="B11" s="18" t="s">
        <v>90</v>
      </c>
      <c r="C11" s="17">
        <v>0.38312731909810799</v>
      </c>
      <c r="D11" s="17">
        <v>0.40087592308945902</v>
      </c>
      <c r="E11" s="17">
        <v>0.36611152849672102</v>
      </c>
      <c r="F11" s="17"/>
      <c r="G11" s="17">
        <v>0.40486930355732498</v>
      </c>
      <c r="H11" s="17">
        <v>0.410095004435861</v>
      </c>
      <c r="I11" s="17">
        <v>0.39535425440400901</v>
      </c>
      <c r="J11" s="17">
        <v>0.401852593195207</v>
      </c>
      <c r="K11" s="17">
        <v>0.37486170118529999</v>
      </c>
      <c r="L11" s="17">
        <v>0.35013492927126599</v>
      </c>
      <c r="M11" s="17"/>
      <c r="N11" s="17">
        <v>0.32920443759787998</v>
      </c>
      <c r="O11" s="17">
        <v>0.40115523683997101</v>
      </c>
      <c r="P11" s="17">
        <v>0.459457993650772</v>
      </c>
      <c r="Q11" s="17">
        <v>0.35386802580233701</v>
      </c>
      <c r="R11" s="17">
        <v>0.40667960943465498</v>
      </c>
      <c r="S11" s="17"/>
      <c r="T11" s="17">
        <v>0.33548454910720599</v>
      </c>
      <c r="U11" s="17">
        <v>0.39512537608848203</v>
      </c>
      <c r="V11" s="17"/>
      <c r="W11" s="17">
        <v>0.36604868452047401</v>
      </c>
      <c r="X11" s="17">
        <v>0.38937896038887698</v>
      </c>
      <c r="Y11" s="17"/>
      <c r="Z11" s="17">
        <v>0.395568844240057</v>
      </c>
      <c r="AA11" s="17">
        <v>0.39213337845506302</v>
      </c>
      <c r="AB11" s="17">
        <v>0.35558074800582101</v>
      </c>
      <c r="AC11" s="17"/>
      <c r="AD11" s="17">
        <v>0.35981228624320999</v>
      </c>
      <c r="AE11" s="17">
        <v>0.42689491403739699</v>
      </c>
      <c r="AF11" s="17"/>
      <c r="AG11" s="17">
        <v>0.38934112032357399</v>
      </c>
      <c r="AH11" s="17">
        <v>0.35075929371292802</v>
      </c>
      <c r="AI11" s="17">
        <v>0.413663384402989</v>
      </c>
      <c r="AJ11" s="17"/>
      <c r="AK11" s="17">
        <v>0.39246951380374001</v>
      </c>
      <c r="AL11" s="17">
        <v>0.37731378142524502</v>
      </c>
      <c r="AM11" s="17">
        <v>0.40980056836845402</v>
      </c>
      <c r="AN11" s="17"/>
      <c r="AO11" s="17">
        <v>0.37102189272952502</v>
      </c>
      <c r="AP11" s="17">
        <v>0.38296060106054702</v>
      </c>
      <c r="AQ11" s="17">
        <v>0.38754847885096599</v>
      </c>
      <c r="AR11" s="17"/>
      <c r="AS11" s="17">
        <v>0.51895945372864305</v>
      </c>
      <c r="AT11" s="17">
        <v>0.454671595104434</v>
      </c>
      <c r="AU11" s="17">
        <v>0.45379914342160699</v>
      </c>
      <c r="AV11" s="17">
        <v>0.355263577453865</v>
      </c>
      <c r="AW11" s="17">
        <v>0.404961198905335</v>
      </c>
      <c r="AX11" s="17">
        <v>0.47964106564577902</v>
      </c>
      <c r="AY11" s="17">
        <v>0.38421560072413702</v>
      </c>
      <c r="AZ11" s="17">
        <v>0.28033384067945699</v>
      </c>
      <c r="BA11" s="17">
        <v>0.17600345618853999</v>
      </c>
      <c r="BB11" s="17">
        <v>0.30291781786775701</v>
      </c>
      <c r="BC11" s="17">
        <v>0.30240864223809799</v>
      </c>
      <c r="BD11" s="17">
        <v>0.28291230128320499</v>
      </c>
      <c r="BE11" s="17">
        <v>0.367167120231009</v>
      </c>
      <c r="BF11" s="17">
        <v>0.194606376580785</v>
      </c>
      <c r="BG11" s="17">
        <v>0.17375070737166701</v>
      </c>
    </row>
    <row r="12" spans="2:59" x14ac:dyDescent="0.35">
      <c r="B12" s="18" t="s">
        <v>91</v>
      </c>
      <c r="C12" s="17">
        <v>0.233426172244667</v>
      </c>
      <c r="D12" s="17">
        <v>0.20691905893395099</v>
      </c>
      <c r="E12" s="17">
        <v>0.25702149283731202</v>
      </c>
      <c r="F12" s="17"/>
      <c r="G12" s="17">
        <v>0.179682056554475</v>
      </c>
      <c r="H12" s="17">
        <v>9.48084183955855E-2</v>
      </c>
      <c r="I12" s="17">
        <v>0.23334662066143799</v>
      </c>
      <c r="J12" s="17">
        <v>0.24424387486423299</v>
      </c>
      <c r="K12" s="17">
        <v>0.28958626683615701</v>
      </c>
      <c r="L12" s="17">
        <v>0.26993279712054602</v>
      </c>
      <c r="M12" s="17"/>
      <c r="N12" s="17">
        <v>0.27591289324550999</v>
      </c>
      <c r="O12" s="17">
        <v>0.21717263869835299</v>
      </c>
      <c r="P12" s="17">
        <v>0.18344398891336999</v>
      </c>
      <c r="Q12" s="17">
        <v>0.23044186651682999</v>
      </c>
      <c r="R12" s="17">
        <v>0.25515440034091103</v>
      </c>
      <c r="S12" s="17"/>
      <c r="T12" s="17">
        <v>0.192453759773031</v>
      </c>
      <c r="U12" s="17">
        <v>0.24374440814828099</v>
      </c>
      <c r="V12" s="17"/>
      <c r="W12" s="17">
        <v>0.230799391366104</v>
      </c>
      <c r="X12" s="17">
        <v>0.238434291211257</v>
      </c>
      <c r="Y12" s="17"/>
      <c r="Z12" s="17">
        <v>0.23045769127155</v>
      </c>
      <c r="AA12" s="17">
        <v>0.24880357934275801</v>
      </c>
      <c r="AB12" s="17">
        <v>0.20332592635818</v>
      </c>
      <c r="AC12" s="17"/>
      <c r="AD12" s="17">
        <v>0.24033679217641299</v>
      </c>
      <c r="AE12" s="17">
        <v>0.220453374143354</v>
      </c>
      <c r="AF12" s="17"/>
      <c r="AG12" s="17">
        <v>0.17657319965931201</v>
      </c>
      <c r="AH12" s="17">
        <v>0.23996216295939099</v>
      </c>
      <c r="AI12" s="17">
        <v>0.242199243846419</v>
      </c>
      <c r="AJ12" s="17"/>
      <c r="AK12" s="17">
        <v>0.20814277363848499</v>
      </c>
      <c r="AL12" s="17">
        <v>0.23971460196883701</v>
      </c>
      <c r="AM12" s="17">
        <v>0.27191990224558699</v>
      </c>
      <c r="AN12" s="17"/>
      <c r="AO12" s="17">
        <v>7.5111570276611195E-2</v>
      </c>
      <c r="AP12" s="17">
        <v>0.23516423888513299</v>
      </c>
      <c r="AQ12" s="17">
        <v>0.26243997461107399</v>
      </c>
      <c r="AR12" s="17"/>
      <c r="AS12" s="17">
        <v>0.19339714516965201</v>
      </c>
      <c r="AT12" s="17">
        <v>0.192601125918129</v>
      </c>
      <c r="AU12" s="17">
        <v>0.27128647602146</v>
      </c>
      <c r="AV12" s="17">
        <v>0.234119557065599</v>
      </c>
      <c r="AW12" s="17">
        <v>0.219028315601799</v>
      </c>
      <c r="AX12" s="17">
        <v>0.30134172034809198</v>
      </c>
      <c r="AY12" s="17">
        <v>0.28369019024596998</v>
      </c>
      <c r="AZ12" s="17">
        <v>0.280450174519773</v>
      </c>
      <c r="BA12" s="17">
        <v>0.36695389042524201</v>
      </c>
      <c r="BB12" s="17">
        <v>0.177736873974151</v>
      </c>
      <c r="BC12" s="17">
        <v>0.109460853564898</v>
      </c>
      <c r="BD12" s="17">
        <v>0.22954188891609001</v>
      </c>
      <c r="BE12" s="17">
        <v>0.32337697819765499</v>
      </c>
      <c r="BF12" s="17">
        <v>0.200309043316967</v>
      </c>
      <c r="BG12" s="17">
        <v>0.15625476402785099</v>
      </c>
    </row>
    <row r="13" spans="2:59" ht="29" x14ac:dyDescent="0.35">
      <c r="B13" s="18" t="s">
        <v>92</v>
      </c>
      <c r="C13" s="17">
        <v>0.22943263286941701</v>
      </c>
      <c r="D13" s="17">
        <v>0.19433068200091699</v>
      </c>
      <c r="E13" s="17">
        <v>0.263078231565748</v>
      </c>
      <c r="F13" s="17"/>
      <c r="G13" s="17">
        <v>0.135648254882245</v>
      </c>
      <c r="H13" s="17">
        <v>0.167610277436649</v>
      </c>
      <c r="I13" s="17">
        <v>0.22396739592765</v>
      </c>
      <c r="J13" s="17">
        <v>0.25003942746076102</v>
      </c>
      <c r="K13" s="17">
        <v>0.26348214454407198</v>
      </c>
      <c r="L13" s="17">
        <v>0.25307231020195198</v>
      </c>
      <c r="M13" s="17"/>
      <c r="N13" s="17">
        <v>0.247250990847905</v>
      </c>
      <c r="O13" s="17">
        <v>0.21066389486012899</v>
      </c>
      <c r="P13" s="17">
        <v>0.16479367545898699</v>
      </c>
      <c r="Q13" s="17">
        <v>0.25900372222496798</v>
      </c>
      <c r="R13" s="17">
        <v>0.274645095279199</v>
      </c>
      <c r="S13" s="17"/>
      <c r="T13" s="17">
        <v>0.21702212714928601</v>
      </c>
      <c r="U13" s="17">
        <v>0.232558016950525</v>
      </c>
      <c r="V13" s="17"/>
      <c r="W13" s="17">
        <v>0.198280387542241</v>
      </c>
      <c r="X13" s="17">
        <v>0.251255695538183</v>
      </c>
      <c r="Y13" s="17"/>
      <c r="Z13" s="17">
        <v>0.111624305742428</v>
      </c>
      <c r="AA13" s="17">
        <v>0.21517697561461299</v>
      </c>
      <c r="AB13" s="17">
        <v>0.34420236410140898</v>
      </c>
      <c r="AC13" s="17"/>
      <c r="AD13" s="17">
        <v>0.20204664536838801</v>
      </c>
      <c r="AE13" s="17">
        <v>0.28084233129948599</v>
      </c>
      <c r="AF13" s="17"/>
      <c r="AG13" s="17">
        <v>0.363660901618929</v>
      </c>
      <c r="AH13" s="17">
        <v>0.24710452336650199</v>
      </c>
      <c r="AI13" s="17">
        <v>0.180300548120297</v>
      </c>
      <c r="AJ13" s="17"/>
      <c r="AK13" s="17">
        <v>0.19080720823127501</v>
      </c>
      <c r="AL13" s="17">
        <v>0.237037521370559</v>
      </c>
      <c r="AM13" s="17">
        <v>0.27780777333087803</v>
      </c>
      <c r="AN13" s="17"/>
      <c r="AO13" s="17">
        <v>0.23764299267070099</v>
      </c>
      <c r="AP13" s="17">
        <v>0.20966905523954599</v>
      </c>
      <c r="AQ13" s="17">
        <v>0.25325586942758999</v>
      </c>
      <c r="AR13" s="17"/>
      <c r="AS13" s="17">
        <v>0.21681561136164201</v>
      </c>
      <c r="AT13" s="17">
        <v>0.19623217370447599</v>
      </c>
      <c r="AU13" s="17">
        <v>0.15520386725589999</v>
      </c>
      <c r="AV13" s="17">
        <v>0.22621545171895699</v>
      </c>
      <c r="AW13" s="17">
        <v>0.27524179402957799</v>
      </c>
      <c r="AX13" s="17">
        <v>0.25934484514923101</v>
      </c>
      <c r="AY13" s="17">
        <v>0.186093899424677</v>
      </c>
      <c r="AZ13" s="17">
        <v>0.197555480979097</v>
      </c>
      <c r="BA13" s="17">
        <v>0.16869539360060201</v>
      </c>
      <c r="BB13" s="17">
        <v>0.32938554915489898</v>
      </c>
      <c r="BC13" s="17">
        <v>0.28670788534993902</v>
      </c>
      <c r="BD13" s="17">
        <v>0.20791874780494299</v>
      </c>
      <c r="BE13" s="17">
        <v>0.26302715157530698</v>
      </c>
      <c r="BF13" s="17">
        <v>0.19017680728559799</v>
      </c>
      <c r="BG13" s="17">
        <v>0.26169938491955602</v>
      </c>
    </row>
    <row r="14" spans="2:59" x14ac:dyDescent="0.35">
      <c r="B14" s="18" t="s">
        <v>93</v>
      </c>
      <c r="C14" s="17">
        <v>0.203974300344096</v>
      </c>
      <c r="D14" s="17">
        <v>0.233472771106009</v>
      </c>
      <c r="E14" s="17">
        <v>0.17527445251957299</v>
      </c>
      <c r="F14" s="17"/>
      <c r="G14" s="17">
        <v>0.16922890511408101</v>
      </c>
      <c r="H14" s="17">
        <v>0.20532738185702601</v>
      </c>
      <c r="I14" s="17">
        <v>0.21857651149132301</v>
      </c>
      <c r="J14" s="17">
        <v>0.230592252913222</v>
      </c>
      <c r="K14" s="17">
        <v>0.19241884663293399</v>
      </c>
      <c r="L14" s="17">
        <v>0.19470962371441</v>
      </c>
      <c r="M14" s="17"/>
      <c r="N14" s="17">
        <v>0.17360206389100599</v>
      </c>
      <c r="O14" s="17">
        <v>0.18588164597081699</v>
      </c>
      <c r="P14" s="17">
        <v>0.293061150184384</v>
      </c>
      <c r="Q14" s="17">
        <v>0.18482197823142299</v>
      </c>
      <c r="R14" s="17">
        <v>0.18955633667466101</v>
      </c>
      <c r="S14" s="17"/>
      <c r="T14" s="17">
        <v>0.260288737747426</v>
      </c>
      <c r="U14" s="17">
        <v>0.189792424910006</v>
      </c>
      <c r="V14" s="17"/>
      <c r="W14" s="17">
        <v>0.223734905666745</v>
      </c>
      <c r="X14" s="17">
        <v>0.19018271347092799</v>
      </c>
      <c r="Y14" s="17"/>
      <c r="Z14" s="17">
        <v>0.20797873931836799</v>
      </c>
      <c r="AA14" s="17">
        <v>0.21820395981371399</v>
      </c>
      <c r="AB14" s="17">
        <v>0.18903652431687001</v>
      </c>
      <c r="AC14" s="17"/>
      <c r="AD14" s="17">
        <v>0.207895160398748</v>
      </c>
      <c r="AE14" s="17">
        <v>0.19661395838131099</v>
      </c>
      <c r="AF14" s="17"/>
      <c r="AG14" s="17">
        <v>0.16170101683979601</v>
      </c>
      <c r="AH14" s="17">
        <v>0.22142072243754199</v>
      </c>
      <c r="AI14" s="17">
        <v>0.20250682211132101</v>
      </c>
      <c r="AJ14" s="17"/>
      <c r="AK14" s="17">
        <v>0.21214723854907899</v>
      </c>
      <c r="AL14" s="17">
        <v>0.20844793639355499</v>
      </c>
      <c r="AM14" s="17">
        <v>0.17111203574104</v>
      </c>
      <c r="AN14" s="17"/>
      <c r="AO14" s="17">
        <v>0.29788786201031298</v>
      </c>
      <c r="AP14" s="17">
        <v>0.21291062982442799</v>
      </c>
      <c r="AQ14" s="17">
        <v>0.17583492867066</v>
      </c>
      <c r="AR14" s="17"/>
      <c r="AS14" s="17">
        <v>0.158485569428861</v>
      </c>
      <c r="AT14" s="17">
        <v>0.27469176261406503</v>
      </c>
      <c r="AU14" s="17">
        <v>0.21383823289749401</v>
      </c>
      <c r="AV14" s="17">
        <v>0.24021530652664599</v>
      </c>
      <c r="AW14" s="17">
        <v>0.20704883150731701</v>
      </c>
      <c r="AX14" s="17">
        <v>0.17083823655848601</v>
      </c>
      <c r="AY14" s="17">
        <v>0.22671882651126099</v>
      </c>
      <c r="AZ14" s="17">
        <v>0.142964115699975</v>
      </c>
      <c r="BA14" s="17">
        <v>0.114065127789617</v>
      </c>
      <c r="BB14" s="17">
        <v>0.20377625581630401</v>
      </c>
      <c r="BC14" s="17">
        <v>0.21192700396893799</v>
      </c>
      <c r="BD14" s="17">
        <v>0.21973153565574099</v>
      </c>
      <c r="BE14" s="17">
        <v>0.121763973671704</v>
      </c>
      <c r="BF14" s="17">
        <v>0.24068916139287</v>
      </c>
      <c r="BG14" s="17">
        <v>0.22135167907251699</v>
      </c>
    </row>
    <row r="15" spans="2:59" x14ac:dyDescent="0.35">
      <c r="B15" s="18" t="s">
        <v>94</v>
      </c>
      <c r="C15" s="17">
        <v>0.19862098709328299</v>
      </c>
      <c r="D15" s="17">
        <v>0.20682695010025301</v>
      </c>
      <c r="E15" s="17">
        <v>0.18973481534336401</v>
      </c>
      <c r="F15" s="17"/>
      <c r="G15" s="17">
        <v>0.31282295515715303</v>
      </c>
      <c r="H15" s="17">
        <v>0.18434801505186901</v>
      </c>
      <c r="I15" s="17">
        <v>0.18309037594252001</v>
      </c>
      <c r="J15" s="17">
        <v>0.187464728020525</v>
      </c>
      <c r="K15" s="17">
        <v>0.22435907876113201</v>
      </c>
      <c r="L15" s="17">
        <v>0.17115611881699999</v>
      </c>
      <c r="M15" s="17"/>
      <c r="N15" s="17">
        <v>0.20246136224828701</v>
      </c>
      <c r="O15" s="17">
        <v>0.20857216861438499</v>
      </c>
      <c r="P15" s="17">
        <v>0.18813376576888</v>
      </c>
      <c r="Q15" s="17">
        <v>0.20398546921097599</v>
      </c>
      <c r="R15" s="17">
        <v>0.178971492059701</v>
      </c>
      <c r="S15" s="17"/>
      <c r="T15" s="17">
        <v>0.21128983942711199</v>
      </c>
      <c r="U15" s="17">
        <v>0.19543054261801601</v>
      </c>
      <c r="V15" s="17"/>
      <c r="W15" s="17">
        <v>0.217398372942568</v>
      </c>
      <c r="X15" s="17">
        <v>0.194170432114351</v>
      </c>
      <c r="Y15" s="17"/>
      <c r="Z15" s="17">
        <v>0.27154455799313199</v>
      </c>
      <c r="AA15" s="17">
        <v>0.20449282267189001</v>
      </c>
      <c r="AB15" s="17">
        <v>0.13101969389528201</v>
      </c>
      <c r="AC15" s="17"/>
      <c r="AD15" s="17">
        <v>0.228693036958309</v>
      </c>
      <c r="AE15" s="17">
        <v>0.142168941510595</v>
      </c>
      <c r="AF15" s="17"/>
      <c r="AG15" s="17">
        <v>0.113587826336703</v>
      </c>
      <c r="AH15" s="17">
        <v>0.184137452642364</v>
      </c>
      <c r="AI15" s="17">
        <v>0.237720197452475</v>
      </c>
      <c r="AJ15" s="17"/>
      <c r="AK15" s="17">
        <v>0.228850427812617</v>
      </c>
      <c r="AL15" s="17">
        <v>0.191977188458717</v>
      </c>
      <c r="AM15" s="17">
        <v>0.187223262034245</v>
      </c>
      <c r="AN15" s="17"/>
      <c r="AO15" s="17">
        <v>0.30362981919753601</v>
      </c>
      <c r="AP15" s="17">
        <v>0.188400907850067</v>
      </c>
      <c r="AQ15" s="17">
        <v>0.20957917687557001</v>
      </c>
      <c r="AR15" s="17"/>
      <c r="AS15" s="17">
        <v>0.23839643894593901</v>
      </c>
      <c r="AT15" s="17">
        <v>0.18159111764880601</v>
      </c>
      <c r="AU15" s="17">
        <v>0.261743753920327</v>
      </c>
      <c r="AV15" s="17">
        <v>0.24063810123601401</v>
      </c>
      <c r="AW15" s="17">
        <v>9.7934697194397596E-2</v>
      </c>
      <c r="AX15" s="17">
        <v>0.174319046972185</v>
      </c>
      <c r="AY15" s="17">
        <v>0.13347044940276601</v>
      </c>
      <c r="AZ15" s="17">
        <v>0.13430509059047299</v>
      </c>
      <c r="BA15" s="17">
        <v>0.38907630842359298</v>
      </c>
      <c r="BB15" s="17">
        <v>0.22117196219211699</v>
      </c>
      <c r="BC15" s="17">
        <v>0.20564308805470199</v>
      </c>
      <c r="BD15" s="17">
        <v>0.14976561751551201</v>
      </c>
      <c r="BE15" s="17">
        <v>0.282813207167946</v>
      </c>
      <c r="BF15" s="17">
        <v>0.136917160669005</v>
      </c>
      <c r="BG15" s="17">
        <v>0.389104034804717</v>
      </c>
    </row>
    <row r="16" spans="2:59" x14ac:dyDescent="0.35">
      <c r="B16" s="18" t="s">
        <v>95</v>
      </c>
      <c r="C16" s="17">
        <v>0.14606204617167101</v>
      </c>
      <c r="D16" s="17">
        <v>0.15864933808178699</v>
      </c>
      <c r="E16" s="17">
        <v>0.134937698296373</v>
      </c>
      <c r="F16" s="17"/>
      <c r="G16" s="17">
        <v>0.153857847383956</v>
      </c>
      <c r="H16" s="17">
        <v>0.14957129314922099</v>
      </c>
      <c r="I16" s="17">
        <v>0.118771770680318</v>
      </c>
      <c r="J16" s="17">
        <v>0.133657645905255</v>
      </c>
      <c r="K16" s="17">
        <v>0.12000820905255601</v>
      </c>
      <c r="L16" s="17">
        <v>0.18146414002841699</v>
      </c>
      <c r="M16" s="17"/>
      <c r="N16" s="17">
        <v>0.14324981194483999</v>
      </c>
      <c r="O16" s="17">
        <v>0.13783404217051301</v>
      </c>
      <c r="P16" s="17">
        <v>0.14895271419249501</v>
      </c>
      <c r="Q16" s="17">
        <v>0.140709362739143</v>
      </c>
      <c r="R16" s="17">
        <v>0.17392078676667899</v>
      </c>
      <c r="S16" s="17"/>
      <c r="T16" s="17">
        <v>0.152484895157008</v>
      </c>
      <c r="U16" s="17">
        <v>0.14444455608490001</v>
      </c>
      <c r="V16" s="17"/>
      <c r="W16" s="17">
        <v>0.177421645008983</v>
      </c>
      <c r="X16" s="17">
        <v>0.125487730346374</v>
      </c>
      <c r="Y16" s="17"/>
      <c r="Z16" s="17">
        <v>0.13215857933215899</v>
      </c>
      <c r="AA16" s="17">
        <v>0.18155609714954499</v>
      </c>
      <c r="AB16" s="17">
        <v>0.164780022401113</v>
      </c>
      <c r="AC16" s="17"/>
      <c r="AD16" s="17">
        <v>0.153232652145052</v>
      </c>
      <c r="AE16" s="17">
        <v>0.13260119541219101</v>
      </c>
      <c r="AF16" s="17"/>
      <c r="AG16" s="17">
        <v>0.10322171634135099</v>
      </c>
      <c r="AH16" s="17">
        <v>0.18471836212105</v>
      </c>
      <c r="AI16" s="17">
        <v>0.12998065698067501</v>
      </c>
      <c r="AJ16" s="17"/>
      <c r="AK16" s="17">
        <v>0.14121950173780001</v>
      </c>
      <c r="AL16" s="17">
        <v>0.14281271030068099</v>
      </c>
      <c r="AM16" s="17">
        <v>0.163704085544945</v>
      </c>
      <c r="AN16" s="17"/>
      <c r="AO16" s="17">
        <v>0.11207634281303</v>
      </c>
      <c r="AP16" s="17">
        <v>0.14510063789726399</v>
      </c>
      <c r="AQ16" s="17">
        <v>0.15701302224501601</v>
      </c>
      <c r="AR16" s="17"/>
      <c r="AS16" s="17">
        <v>0.12544954337148101</v>
      </c>
      <c r="AT16" s="17">
        <v>0.152413479494524</v>
      </c>
      <c r="AU16" s="17">
        <v>6.5415493101001101E-2</v>
      </c>
      <c r="AV16" s="17">
        <v>0.10751040719268901</v>
      </c>
      <c r="AW16" s="17">
        <v>0.24474308684913501</v>
      </c>
      <c r="AX16" s="17">
        <v>0.119175889022026</v>
      </c>
      <c r="AY16" s="17">
        <v>0.14087599186319</v>
      </c>
      <c r="AZ16" s="17">
        <v>0.208642452680394</v>
      </c>
      <c r="BA16" s="17">
        <v>0.11639352127783301</v>
      </c>
      <c r="BB16" s="17">
        <v>0.21147442551686699</v>
      </c>
      <c r="BC16" s="17">
        <v>0.12223013316978</v>
      </c>
      <c r="BD16" s="17">
        <v>0.16278122460101299</v>
      </c>
      <c r="BE16" s="17">
        <v>4.6341640901154099E-2</v>
      </c>
      <c r="BF16" s="17">
        <v>0.14275402310250501</v>
      </c>
      <c r="BG16" s="17">
        <v>0.11720450036926799</v>
      </c>
    </row>
    <row r="17" spans="2:59" x14ac:dyDescent="0.35">
      <c r="B17" s="18" t="s">
        <v>96</v>
      </c>
      <c r="C17" s="17">
        <v>5.9988153022900302E-2</v>
      </c>
      <c r="D17" s="17">
        <v>5.1542127516485903E-2</v>
      </c>
      <c r="E17" s="17">
        <v>6.6043537317057199E-2</v>
      </c>
      <c r="F17" s="17"/>
      <c r="G17" s="17">
        <v>0.18670414863034099</v>
      </c>
      <c r="H17" s="17">
        <v>8.8684673653519702E-2</v>
      </c>
      <c r="I17" s="17">
        <v>3.2959254659403699E-2</v>
      </c>
      <c r="J17" s="17">
        <v>4.7619709059687397E-2</v>
      </c>
      <c r="K17" s="17">
        <v>3.9044773865625097E-2</v>
      </c>
      <c r="L17" s="17">
        <v>4.5251165296359697E-2</v>
      </c>
      <c r="M17" s="17"/>
      <c r="N17" s="17">
        <v>8.8418291074333202E-2</v>
      </c>
      <c r="O17" s="17">
        <v>5.3018371471987499E-2</v>
      </c>
      <c r="P17" s="17">
        <v>4.9180576278970101E-2</v>
      </c>
      <c r="Q17" s="17">
        <v>3.9201888323855398E-2</v>
      </c>
      <c r="R17" s="17">
        <v>6.5904278574952693E-2</v>
      </c>
      <c r="S17" s="17"/>
      <c r="T17" s="17">
        <v>5.5385475568950002E-2</v>
      </c>
      <c r="U17" s="17">
        <v>6.11472625039685E-2</v>
      </c>
      <c r="V17" s="17"/>
      <c r="W17" s="17">
        <v>6.4400996251082199E-2</v>
      </c>
      <c r="X17" s="17">
        <v>5.4828086089606799E-2</v>
      </c>
      <c r="Y17" s="17"/>
      <c r="Z17" s="17">
        <v>6.9504258721709594E-2</v>
      </c>
      <c r="AA17" s="17">
        <v>7.1619151283621701E-2</v>
      </c>
      <c r="AB17" s="17">
        <v>4.0775203978634801E-2</v>
      </c>
      <c r="AC17" s="17"/>
      <c r="AD17" s="17">
        <v>6.1314177378977798E-2</v>
      </c>
      <c r="AE17" s="17">
        <v>5.7498905109006002E-2</v>
      </c>
      <c r="AF17" s="17"/>
      <c r="AG17" s="17">
        <v>7.6852881781387494E-2</v>
      </c>
      <c r="AH17" s="17">
        <v>3.3258210391431099E-2</v>
      </c>
      <c r="AI17" s="17">
        <v>7.4387542213771196E-2</v>
      </c>
      <c r="AJ17" s="17"/>
      <c r="AK17" s="17">
        <v>4.6393034225153902E-2</v>
      </c>
      <c r="AL17" s="17">
        <v>5.5594344683399299E-2</v>
      </c>
      <c r="AM17" s="17">
        <v>6.4056511100208893E-2</v>
      </c>
      <c r="AN17" s="17"/>
      <c r="AO17" s="17">
        <v>3.32727887537001E-2</v>
      </c>
      <c r="AP17" s="17">
        <v>6.2712599711356204E-2</v>
      </c>
      <c r="AQ17" s="17">
        <v>5.4426079603810802E-2</v>
      </c>
      <c r="AR17" s="17"/>
      <c r="AS17" s="17">
        <v>0.12260186141415701</v>
      </c>
      <c r="AT17" s="17">
        <v>8.4786822838618006E-2</v>
      </c>
      <c r="AU17" s="17">
        <v>5.5964055122646399E-2</v>
      </c>
      <c r="AV17" s="17">
        <v>5.7254012452359899E-2</v>
      </c>
      <c r="AW17" s="17">
        <v>2.87965033354655E-2</v>
      </c>
      <c r="AX17" s="17">
        <v>7.57465247031089E-2</v>
      </c>
      <c r="AY17" s="17">
        <v>8.2126354811345295E-2</v>
      </c>
      <c r="AZ17" s="17">
        <v>4.3296208005688203E-2</v>
      </c>
      <c r="BA17" s="17">
        <v>0</v>
      </c>
      <c r="BB17" s="17">
        <v>5.1842531267111899E-2</v>
      </c>
      <c r="BC17" s="17">
        <v>3.7878682669651199E-2</v>
      </c>
      <c r="BD17" s="17">
        <v>0</v>
      </c>
      <c r="BE17" s="17">
        <v>3.22005337376867E-2</v>
      </c>
      <c r="BF17" s="17">
        <v>0.106226107991202</v>
      </c>
      <c r="BG17" s="17">
        <v>2.1605508432876602E-2</v>
      </c>
    </row>
    <row r="18" spans="2:59" x14ac:dyDescent="0.35">
      <c r="B18" s="18" t="s">
        <v>97</v>
      </c>
      <c r="C18" s="17">
        <v>5.8887375391871298E-2</v>
      </c>
      <c r="D18" s="17">
        <v>7.7339092853537794E-2</v>
      </c>
      <c r="E18" s="17">
        <v>4.1940683056103198E-2</v>
      </c>
      <c r="F18" s="17"/>
      <c r="G18" s="17">
        <v>7.3256150525156702E-2</v>
      </c>
      <c r="H18" s="17">
        <v>7.7627965267591206E-2</v>
      </c>
      <c r="I18" s="17">
        <v>3.5468605118219497E-2</v>
      </c>
      <c r="J18" s="17">
        <v>6.4941009466378902E-2</v>
      </c>
      <c r="K18" s="17">
        <v>6.0776801159929901E-2</v>
      </c>
      <c r="L18" s="17">
        <v>5.3459537288854102E-2</v>
      </c>
      <c r="M18" s="17"/>
      <c r="N18" s="17">
        <v>4.4382622532563899E-2</v>
      </c>
      <c r="O18" s="17">
        <v>4.5607735814051698E-2</v>
      </c>
      <c r="P18" s="17">
        <v>4.7720370007260898E-2</v>
      </c>
      <c r="Q18" s="17">
        <v>9.2896191399173197E-2</v>
      </c>
      <c r="R18" s="17">
        <v>6.7134433972984298E-2</v>
      </c>
      <c r="S18" s="17"/>
      <c r="T18" s="17">
        <v>6.18727775696317E-2</v>
      </c>
      <c r="U18" s="17">
        <v>5.8135550393559998E-2</v>
      </c>
      <c r="V18" s="17"/>
      <c r="W18" s="17">
        <v>7.5997966553762106E-2</v>
      </c>
      <c r="X18" s="17">
        <v>4.8285126328534898E-2</v>
      </c>
      <c r="Y18" s="17"/>
      <c r="Z18" s="17">
        <v>6.6258034137498298E-2</v>
      </c>
      <c r="AA18" s="17">
        <v>6.67124917790856E-2</v>
      </c>
      <c r="AB18" s="17">
        <v>5.1226217333988001E-2</v>
      </c>
      <c r="AC18" s="17"/>
      <c r="AD18" s="17">
        <v>6.4600270976675797E-2</v>
      </c>
      <c r="AE18" s="17">
        <v>4.8162977041574601E-2</v>
      </c>
      <c r="AF18" s="17"/>
      <c r="AG18" s="17">
        <v>5.1608755397414302E-2</v>
      </c>
      <c r="AH18" s="17">
        <v>4.64716283339595E-2</v>
      </c>
      <c r="AI18" s="17">
        <v>7.78937608216696E-2</v>
      </c>
      <c r="AJ18" s="17"/>
      <c r="AK18" s="17">
        <v>3.5271074431545299E-2</v>
      </c>
      <c r="AL18" s="17">
        <v>7.2888013473733401E-2</v>
      </c>
      <c r="AM18" s="17">
        <v>6.5420510520341493E-2</v>
      </c>
      <c r="AN18" s="17"/>
      <c r="AO18" s="17">
        <v>4.2429037695375302E-2</v>
      </c>
      <c r="AP18" s="17">
        <v>6.5115029091712406E-2</v>
      </c>
      <c r="AQ18" s="17">
        <v>5.7774471428836502E-2</v>
      </c>
      <c r="AR18" s="17"/>
      <c r="AS18" s="17">
        <v>2.4138842794636999E-2</v>
      </c>
      <c r="AT18" s="17">
        <v>4.7630258065743399E-2</v>
      </c>
      <c r="AU18" s="17">
        <v>6.0543189736596101E-2</v>
      </c>
      <c r="AV18" s="17">
        <v>6.7004763251965901E-2</v>
      </c>
      <c r="AW18" s="17">
        <v>6.3848564325045307E-2</v>
      </c>
      <c r="AX18" s="17">
        <v>8.9204197427861495E-2</v>
      </c>
      <c r="AY18" s="17">
        <v>4.0310719047603E-2</v>
      </c>
      <c r="AZ18" s="17">
        <v>0.10542348202094701</v>
      </c>
      <c r="BA18" s="17">
        <v>9.5753714174001706E-2</v>
      </c>
      <c r="BB18" s="17">
        <v>2.28580619686744E-2</v>
      </c>
      <c r="BC18" s="17">
        <v>5.11323198440033E-2</v>
      </c>
      <c r="BD18" s="17">
        <v>1.43637195290242E-2</v>
      </c>
      <c r="BE18" s="17">
        <v>5.3438605934774203E-2</v>
      </c>
      <c r="BF18" s="17">
        <v>0.16985271453838299</v>
      </c>
      <c r="BG18" s="17">
        <v>7.1601545864531005E-2</v>
      </c>
    </row>
    <row r="19" spans="2:59" x14ac:dyDescent="0.35">
      <c r="B19" s="18" t="s">
        <v>98</v>
      </c>
      <c r="C19" s="17">
        <v>4.8220240838496402E-2</v>
      </c>
      <c r="D19" s="17">
        <v>7.2661561670487096E-2</v>
      </c>
      <c r="E19" s="17">
        <v>2.5649790788942799E-2</v>
      </c>
      <c r="F19" s="17"/>
      <c r="G19" s="17">
        <v>6.5828698691493298E-2</v>
      </c>
      <c r="H19" s="17">
        <v>7.54970342386478E-2</v>
      </c>
      <c r="I19" s="17">
        <v>8.0419954257003198E-2</v>
      </c>
      <c r="J19" s="17">
        <v>5.6022750742257703E-2</v>
      </c>
      <c r="K19" s="17">
        <v>1.52814227351451E-2</v>
      </c>
      <c r="L19" s="17">
        <v>2.82719338703371E-2</v>
      </c>
      <c r="M19" s="17"/>
      <c r="N19" s="17">
        <v>3.2212659297736798E-2</v>
      </c>
      <c r="O19" s="17">
        <v>7.1950470578618697E-2</v>
      </c>
      <c r="P19" s="17">
        <v>4.9572985790459899E-2</v>
      </c>
      <c r="Q19" s="17">
        <v>5.2270989129288202E-2</v>
      </c>
      <c r="R19" s="17">
        <v>3.4047073407710002E-2</v>
      </c>
      <c r="S19" s="17"/>
      <c r="T19" s="17">
        <v>7.9467509336032097E-2</v>
      </c>
      <c r="U19" s="17">
        <v>4.0351124322002101E-2</v>
      </c>
      <c r="V19" s="17"/>
      <c r="W19" s="17">
        <v>5.9294024430278099E-2</v>
      </c>
      <c r="X19" s="17">
        <v>3.7855377962278697E-2</v>
      </c>
      <c r="Y19" s="17"/>
      <c r="Z19" s="17">
        <v>5.0613698513119899E-2</v>
      </c>
      <c r="AA19" s="17">
        <v>5.4803131228402198E-2</v>
      </c>
      <c r="AB19" s="17">
        <v>5.2047638084778698E-2</v>
      </c>
      <c r="AC19" s="17"/>
      <c r="AD19" s="17">
        <v>5.3217073965247497E-2</v>
      </c>
      <c r="AE19" s="17">
        <v>3.8840053830742703E-2</v>
      </c>
      <c r="AF19" s="17"/>
      <c r="AG19" s="17">
        <v>3.2328536865431301E-2</v>
      </c>
      <c r="AH19" s="17">
        <v>5.0189916315838801E-2</v>
      </c>
      <c r="AI19" s="17">
        <v>5.23062709526693E-2</v>
      </c>
      <c r="AJ19" s="17"/>
      <c r="AK19" s="17">
        <v>4.5049864241488401E-2</v>
      </c>
      <c r="AL19" s="17">
        <v>4.8544291813997803E-2</v>
      </c>
      <c r="AM19" s="17">
        <v>5.44615417736335E-2</v>
      </c>
      <c r="AN19" s="17"/>
      <c r="AO19" s="17">
        <v>6.2929286356597905E-2</v>
      </c>
      <c r="AP19" s="17">
        <v>3.2339176479106002E-2</v>
      </c>
      <c r="AQ19" s="17">
        <v>6.4717117561270202E-2</v>
      </c>
      <c r="AR19" s="17"/>
      <c r="AS19" s="17">
        <v>4.1752252880065101E-2</v>
      </c>
      <c r="AT19" s="17">
        <v>5.63414570232037E-2</v>
      </c>
      <c r="AU19" s="17">
        <v>3.4824736393407503E-2</v>
      </c>
      <c r="AV19" s="17">
        <v>5.2675502064733898E-2</v>
      </c>
      <c r="AW19" s="17">
        <v>7.4888243008015096E-2</v>
      </c>
      <c r="AX19" s="17">
        <v>6.7701084059008697E-3</v>
      </c>
      <c r="AY19" s="17">
        <v>7.29982505510475E-2</v>
      </c>
      <c r="AZ19" s="17">
        <v>4.6307264064434299E-2</v>
      </c>
      <c r="BA19" s="17">
        <v>2.8042080075518401E-2</v>
      </c>
      <c r="BB19" s="17">
        <v>9.0565264946452506E-2</v>
      </c>
      <c r="BC19" s="17">
        <v>5.1421411898872497E-2</v>
      </c>
      <c r="BD19" s="17">
        <v>1.6987294069147198E-2</v>
      </c>
      <c r="BE19" s="17">
        <v>3.22005337376867E-2</v>
      </c>
      <c r="BF19" s="17">
        <v>0</v>
      </c>
      <c r="BG19" s="17">
        <v>5.0813167993245201E-2</v>
      </c>
    </row>
    <row r="20" spans="2:59" x14ac:dyDescent="0.35">
      <c r="B20" s="18" t="s">
        <v>99</v>
      </c>
      <c r="C20" s="17">
        <v>2.5009094929071801E-2</v>
      </c>
      <c r="D20" s="17">
        <v>1.96882271766382E-2</v>
      </c>
      <c r="E20" s="17">
        <v>3.0068956987422301E-2</v>
      </c>
      <c r="F20" s="17"/>
      <c r="G20" s="17">
        <v>4.0286803808409703E-2</v>
      </c>
      <c r="H20" s="17">
        <v>7.3215881172387004E-2</v>
      </c>
      <c r="I20" s="17">
        <v>2.4094931651695201E-2</v>
      </c>
      <c r="J20" s="17">
        <v>2.3115316031720099E-2</v>
      </c>
      <c r="K20" s="17">
        <v>9.7294298665749606E-3</v>
      </c>
      <c r="L20" s="17">
        <v>9.9332893425524496E-3</v>
      </c>
      <c r="M20" s="17"/>
      <c r="N20" s="17">
        <v>2.0117968346253599E-2</v>
      </c>
      <c r="O20" s="17">
        <v>3.1497971153090498E-2</v>
      </c>
      <c r="P20" s="17">
        <v>1.6018643654663899E-2</v>
      </c>
      <c r="Q20" s="17">
        <v>2.7997412178098102E-2</v>
      </c>
      <c r="R20" s="17">
        <v>3.5535996166522997E-2</v>
      </c>
      <c r="S20" s="17"/>
      <c r="T20" s="17">
        <v>5.7903924934485297E-2</v>
      </c>
      <c r="U20" s="17">
        <v>1.6725066834799001E-2</v>
      </c>
      <c r="V20" s="17"/>
      <c r="W20" s="17">
        <v>2.9450349900899599E-2</v>
      </c>
      <c r="X20" s="17">
        <v>2.31554406561729E-2</v>
      </c>
      <c r="Y20" s="17"/>
      <c r="Z20" s="17">
        <v>2.24725675907936E-2</v>
      </c>
      <c r="AA20" s="17">
        <v>2.1283001383885801E-2</v>
      </c>
      <c r="AB20" s="17">
        <v>2.6933957643803401E-2</v>
      </c>
      <c r="AC20" s="17"/>
      <c r="AD20" s="17">
        <v>2.9027272397641898E-2</v>
      </c>
      <c r="AE20" s="17">
        <v>1.74660661487538E-2</v>
      </c>
      <c r="AF20" s="17"/>
      <c r="AG20" s="17">
        <v>4.1127950267576201E-2</v>
      </c>
      <c r="AH20" s="17">
        <v>2.06535115795431E-2</v>
      </c>
      <c r="AI20" s="17">
        <v>2.7241776184149101E-2</v>
      </c>
      <c r="AJ20" s="17"/>
      <c r="AK20" s="17">
        <v>1.8090261751444899E-2</v>
      </c>
      <c r="AL20" s="17">
        <v>2.0315124339936399E-2</v>
      </c>
      <c r="AM20" s="17">
        <v>4.7048413617137297E-2</v>
      </c>
      <c r="AN20" s="17"/>
      <c r="AO20" s="17">
        <v>2.5298594136844599E-2</v>
      </c>
      <c r="AP20" s="17">
        <v>2.06177236066592E-2</v>
      </c>
      <c r="AQ20" s="17">
        <v>2.8867454484786701E-2</v>
      </c>
      <c r="AR20" s="17"/>
      <c r="AS20" s="17">
        <v>4.5304840013332001E-2</v>
      </c>
      <c r="AT20" s="17">
        <v>2.5367715736698899E-2</v>
      </c>
      <c r="AU20" s="17">
        <v>6.5692609451469203E-3</v>
      </c>
      <c r="AV20" s="17">
        <v>1.7543392558498402E-2</v>
      </c>
      <c r="AW20" s="17">
        <v>1.61875590534746E-2</v>
      </c>
      <c r="AX20" s="17">
        <v>4.3019762057850901E-2</v>
      </c>
      <c r="AY20" s="17">
        <v>0</v>
      </c>
      <c r="AZ20" s="17">
        <v>2.4531453572460501E-2</v>
      </c>
      <c r="BA20" s="17">
        <v>2.64412860792003E-2</v>
      </c>
      <c r="BB20" s="17">
        <v>3.6052887755401102E-2</v>
      </c>
      <c r="BC20" s="17">
        <v>0</v>
      </c>
      <c r="BD20" s="17">
        <v>1.6207940934754399E-2</v>
      </c>
      <c r="BE20" s="17">
        <v>0.169085567742189</v>
      </c>
      <c r="BF20" s="17">
        <v>0</v>
      </c>
      <c r="BG20" s="17">
        <v>5.0813167993245201E-2</v>
      </c>
    </row>
    <row r="21" spans="2:59" x14ac:dyDescent="0.35">
      <c r="B21" s="18" t="s">
        <v>84</v>
      </c>
      <c r="C21" s="19">
        <v>7.56499051621132E-3</v>
      </c>
      <c r="D21" s="19">
        <v>6.0390735274318602E-3</v>
      </c>
      <c r="E21" s="19">
        <v>9.0176750117037102E-3</v>
      </c>
      <c r="F21" s="19"/>
      <c r="G21" s="19">
        <v>1.0801761379893301E-2</v>
      </c>
      <c r="H21" s="19">
        <v>1.8540207913986001E-2</v>
      </c>
      <c r="I21" s="19">
        <v>1.6495902406765E-2</v>
      </c>
      <c r="J21" s="19">
        <v>9.7525123430016805E-3</v>
      </c>
      <c r="K21" s="19">
        <v>0</v>
      </c>
      <c r="L21" s="19">
        <v>0</v>
      </c>
      <c r="M21" s="19"/>
      <c r="N21" s="19">
        <v>2.06492839257568E-3</v>
      </c>
      <c r="O21" s="19">
        <v>1.2588561951084201E-2</v>
      </c>
      <c r="P21" s="19">
        <v>7.7122143917549204E-3</v>
      </c>
      <c r="Q21" s="19">
        <v>4.58804830864933E-3</v>
      </c>
      <c r="R21" s="19">
        <v>1.81748185250796E-2</v>
      </c>
      <c r="S21" s="19"/>
      <c r="T21" s="19">
        <v>2.41241514311283E-3</v>
      </c>
      <c r="U21" s="19">
        <v>8.8625828473339208E-3</v>
      </c>
      <c r="V21" s="19"/>
      <c r="W21" s="19">
        <v>0</v>
      </c>
      <c r="X21" s="19">
        <v>8.6636462616492306E-3</v>
      </c>
      <c r="Y21" s="19"/>
      <c r="Z21" s="19">
        <v>4.6220810359706701E-3</v>
      </c>
      <c r="AA21" s="19">
        <v>1.74177851045205E-3</v>
      </c>
      <c r="AB21" s="19">
        <v>5.2071665326231097E-3</v>
      </c>
      <c r="AC21" s="19"/>
      <c r="AD21" s="19">
        <v>1.3743708073891601E-3</v>
      </c>
      <c r="AE21" s="19">
        <v>1.9186185198851E-2</v>
      </c>
      <c r="AF21" s="19"/>
      <c r="AG21" s="19">
        <v>7.1798344556999001E-3</v>
      </c>
      <c r="AH21" s="19">
        <v>3.3026200851502601E-3</v>
      </c>
      <c r="AI21" s="19">
        <v>0</v>
      </c>
      <c r="AJ21" s="19"/>
      <c r="AK21" s="19">
        <v>2.9101890958341298E-3</v>
      </c>
      <c r="AL21" s="19">
        <v>2.8945540499780401E-3</v>
      </c>
      <c r="AM21" s="19">
        <v>9.5913857142185203E-3</v>
      </c>
      <c r="AN21" s="19"/>
      <c r="AO21" s="19">
        <v>2.0776560888646801E-2</v>
      </c>
      <c r="AP21" s="19">
        <v>1.9569119551958699E-3</v>
      </c>
      <c r="AQ21" s="19">
        <v>3.4132632658047399E-3</v>
      </c>
      <c r="AR21" s="19"/>
      <c r="AS21" s="19">
        <v>5.4384825510636899E-2</v>
      </c>
      <c r="AT21" s="19">
        <v>0</v>
      </c>
      <c r="AU21" s="19">
        <v>7.5057754379175999E-3</v>
      </c>
      <c r="AV21" s="19">
        <v>0</v>
      </c>
      <c r="AW21" s="19">
        <v>0</v>
      </c>
      <c r="AX21" s="19">
        <v>0</v>
      </c>
      <c r="AY21" s="19">
        <v>0</v>
      </c>
      <c r="AZ21" s="19">
        <v>2.5645343735164999E-2</v>
      </c>
      <c r="BA21" s="19">
        <v>0</v>
      </c>
      <c r="BB21" s="19">
        <v>0</v>
      </c>
      <c r="BC21" s="19">
        <v>0</v>
      </c>
      <c r="BD21" s="19">
        <v>0</v>
      </c>
      <c r="BE21" s="19">
        <v>0</v>
      </c>
      <c r="BF21" s="19">
        <v>0</v>
      </c>
      <c r="BG21" s="19">
        <v>0</v>
      </c>
    </row>
    <row r="22" spans="2:59" x14ac:dyDescent="0.35">
      <c r="B22" s="16"/>
    </row>
    <row r="23" spans="2:59" x14ac:dyDescent="0.35">
      <c r="B23" t="s">
        <v>87</v>
      </c>
    </row>
    <row r="24" spans="2:59" x14ac:dyDescent="0.35">
      <c r="B24" t="s">
        <v>88</v>
      </c>
    </row>
    <row r="26" spans="2:59" x14ac:dyDescent="0.35">
      <c r="B2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24"/>
  <sheetViews>
    <sheetView showGridLines="0" workbookViewId="0">
      <pane xSplit="2" topLeftCell="C1" activePane="topRight" state="frozen"/>
      <selection pane="topRight" activeCell="B24" sqref="B24"/>
    </sheetView>
  </sheetViews>
  <sheetFormatPr defaultColWidth="11.54296875" defaultRowHeight="14.5" x14ac:dyDescent="0.35"/>
  <cols>
    <col min="2" max="2" width="25.6328125" customWidth="1"/>
    <col min="3" max="12" width="20.6328125" customWidth="1"/>
  </cols>
  <sheetData>
    <row r="2" spans="2:12" ht="40" customHeight="1" x14ac:dyDescent="0.35">
      <c r="D2" s="30" t="s">
        <v>121</v>
      </c>
      <c r="E2" s="26"/>
      <c r="F2" s="26"/>
      <c r="G2" s="26"/>
      <c r="H2" s="26"/>
      <c r="I2" s="26"/>
      <c r="J2" s="26"/>
      <c r="K2" s="26"/>
      <c r="L2" s="26"/>
    </row>
    <row r="6" spans="2:12" ht="50" customHeight="1" x14ac:dyDescent="0.35">
      <c r="B6" s="20" t="s">
        <v>12</v>
      </c>
      <c r="C6" s="20" t="s">
        <v>101</v>
      </c>
      <c r="D6" s="20" t="s">
        <v>102</v>
      </c>
      <c r="E6" s="20" t="s">
        <v>103</v>
      </c>
      <c r="F6" s="20" t="s">
        <v>104</v>
      </c>
      <c r="G6" s="20" t="s">
        <v>105</v>
      </c>
      <c r="H6" s="20" t="s">
        <v>106</v>
      </c>
      <c r="I6" s="20" t="s">
        <v>107</v>
      </c>
      <c r="J6" s="20" t="s">
        <v>108</v>
      </c>
      <c r="K6" s="20" t="s">
        <v>109</v>
      </c>
    </row>
    <row r="7" spans="2:12" x14ac:dyDescent="0.35">
      <c r="B7" s="18" t="s">
        <v>110</v>
      </c>
      <c r="C7" s="17">
        <v>0.31291227703431401</v>
      </c>
      <c r="D7" s="17">
        <v>0.28192840034900302</v>
      </c>
      <c r="E7" s="17">
        <v>0.25720590050788</v>
      </c>
      <c r="F7" s="17">
        <v>0.436348850820858</v>
      </c>
      <c r="G7" s="17">
        <v>0.161569977684098</v>
      </c>
      <c r="H7" s="17">
        <v>7.4094611041571598E-2</v>
      </c>
      <c r="I7" s="17">
        <v>0.116875542480417</v>
      </c>
      <c r="J7" s="17">
        <v>6.9005792947157002E-2</v>
      </c>
      <c r="K7" s="17">
        <v>3.4675991455650999E-2</v>
      </c>
    </row>
    <row r="8" spans="2:12" x14ac:dyDescent="0.35">
      <c r="B8" s="18" t="s">
        <v>111</v>
      </c>
      <c r="C8" s="17">
        <v>0.26265606574554401</v>
      </c>
      <c r="D8" s="17">
        <v>0.28922114181811598</v>
      </c>
      <c r="E8" s="17">
        <v>0.289291390900139</v>
      </c>
      <c r="F8" s="17">
        <v>0.22403038073671899</v>
      </c>
      <c r="G8" s="17">
        <v>0.25172248265019598</v>
      </c>
      <c r="H8" s="17">
        <v>0.13317474030637999</v>
      </c>
      <c r="I8" s="17">
        <v>0.157184705095191</v>
      </c>
      <c r="J8" s="17">
        <v>0.10986480027086</v>
      </c>
      <c r="K8" s="17">
        <v>4.5200283383974499E-2</v>
      </c>
    </row>
    <row r="9" spans="2:12" x14ac:dyDescent="0.35">
      <c r="B9" s="18" t="s">
        <v>112</v>
      </c>
      <c r="C9" s="17">
        <v>0.234375686176269</v>
      </c>
      <c r="D9" s="17">
        <v>0.227411855907837</v>
      </c>
      <c r="E9" s="17">
        <v>0.23634564734955499</v>
      </c>
      <c r="F9" s="17">
        <v>0.119383585567408</v>
      </c>
      <c r="G9" s="17">
        <v>0.18952184373959599</v>
      </c>
      <c r="H9" s="17">
        <v>0.213017937175873</v>
      </c>
      <c r="I9" s="17">
        <v>0.106631451793278</v>
      </c>
      <c r="J9" s="17">
        <v>0.15696091355131001</v>
      </c>
      <c r="K9" s="17">
        <v>8.4365875743790994E-2</v>
      </c>
    </row>
    <row r="10" spans="2:12" x14ac:dyDescent="0.35">
      <c r="B10" s="18" t="s">
        <v>113</v>
      </c>
      <c r="C10" s="17">
        <v>9.9614303996528694E-2</v>
      </c>
      <c r="D10" s="17">
        <v>0.102763602354548</v>
      </c>
      <c r="E10" s="17">
        <v>0.11092165378199</v>
      </c>
      <c r="F10" s="17">
        <v>9.8985014757052098E-2</v>
      </c>
      <c r="G10" s="17">
        <v>0.14924788948824899</v>
      </c>
      <c r="H10" s="17">
        <v>0.18243166348777501</v>
      </c>
      <c r="I10" s="17">
        <v>0.17995238216096099</v>
      </c>
      <c r="J10" s="17">
        <v>0.20423911577399101</v>
      </c>
      <c r="K10" s="17">
        <v>0.13023855143492</v>
      </c>
    </row>
    <row r="11" spans="2:12" x14ac:dyDescent="0.35">
      <c r="B11" s="18" t="s">
        <v>114</v>
      </c>
      <c r="C11" s="17">
        <v>4.0993325721044999E-2</v>
      </c>
      <c r="D11" s="17">
        <v>4.4536048695018503E-2</v>
      </c>
      <c r="E11" s="17">
        <v>5.0709057697724297E-2</v>
      </c>
      <c r="F11" s="17">
        <v>2.60922256478184E-2</v>
      </c>
      <c r="G11" s="17">
        <v>7.0459325744973905E-2</v>
      </c>
      <c r="H11" s="17">
        <v>6.5421069238820698E-2</v>
      </c>
      <c r="I11" s="17">
        <v>0.104165849721328</v>
      </c>
      <c r="J11" s="17">
        <v>0.10186309882622099</v>
      </c>
      <c r="K11" s="17">
        <v>6.9165055014329194E-2</v>
      </c>
    </row>
    <row r="12" spans="2:12" x14ac:dyDescent="0.35">
      <c r="B12" s="18" t="s">
        <v>115</v>
      </c>
      <c r="C12" s="17">
        <v>2.3524748769591201E-2</v>
      </c>
      <c r="D12" s="17">
        <v>2.53823263308692E-2</v>
      </c>
      <c r="E12" s="17">
        <v>2.8976943362314399E-2</v>
      </c>
      <c r="F12" s="17">
        <v>2.29951879179781E-2</v>
      </c>
      <c r="G12" s="17">
        <v>8.1898360878089702E-2</v>
      </c>
      <c r="H12" s="17">
        <v>0.14262715145719901</v>
      </c>
      <c r="I12" s="17">
        <v>0.15879198603577799</v>
      </c>
      <c r="J12" s="17">
        <v>0.18725679275093901</v>
      </c>
      <c r="K12" s="17">
        <v>0.18177600299378799</v>
      </c>
    </row>
    <row r="13" spans="2:12" x14ac:dyDescent="0.35">
      <c r="B13" s="18" t="s">
        <v>116</v>
      </c>
      <c r="C13" s="17">
        <v>1.08464364369237E-2</v>
      </c>
      <c r="D13" s="17">
        <v>1.49422740779906E-2</v>
      </c>
      <c r="E13" s="17">
        <v>1.26742324839316E-2</v>
      </c>
      <c r="F13" s="17">
        <v>4.6221703201323301E-2</v>
      </c>
      <c r="G13" s="17">
        <v>6.9185235797662697E-2</v>
      </c>
      <c r="H13" s="17">
        <v>0.15814721358620901</v>
      </c>
      <c r="I13" s="17">
        <v>0.124325339712796</v>
      </c>
      <c r="J13" s="17">
        <v>0.126905322019009</v>
      </c>
      <c r="K13" s="17">
        <v>0.425603961925134</v>
      </c>
    </row>
    <row r="14" spans="2:12" x14ac:dyDescent="0.35">
      <c r="B14" s="18" t="s">
        <v>117</v>
      </c>
      <c r="C14" s="17">
        <v>1.5077156119784199E-2</v>
      </c>
      <c r="D14" s="17">
        <v>1.38143504666171E-2</v>
      </c>
      <c r="E14" s="17">
        <v>1.38751739164663E-2</v>
      </c>
      <c r="F14" s="17">
        <v>2.5943051350843599E-2</v>
      </c>
      <c r="G14" s="17">
        <v>2.6394884017134999E-2</v>
      </c>
      <c r="H14" s="17">
        <v>3.1085613706172199E-2</v>
      </c>
      <c r="I14" s="17">
        <v>5.2072743000250797E-2</v>
      </c>
      <c r="J14" s="17">
        <v>4.3904163860513101E-2</v>
      </c>
      <c r="K14" s="17">
        <v>2.8974278048411399E-2</v>
      </c>
    </row>
    <row r="15" spans="2:12" x14ac:dyDescent="0.35">
      <c r="B15" s="23" t="s">
        <v>118</v>
      </c>
      <c r="C15" s="21">
        <v>0.80994402895612705</v>
      </c>
      <c r="D15" s="21">
        <v>0.79856139807495696</v>
      </c>
      <c r="E15" s="21">
        <v>0.78284293875757405</v>
      </c>
      <c r="F15" s="21">
        <v>0.77976281712498496</v>
      </c>
      <c r="G15" s="21">
        <v>0.60281430407388903</v>
      </c>
      <c r="H15" s="21">
        <v>0.42028728852382402</v>
      </c>
      <c r="I15" s="21">
        <v>0.38069169936888703</v>
      </c>
      <c r="J15" s="21">
        <v>0.33583150676932699</v>
      </c>
      <c r="K15" s="21">
        <v>0.16424215058341601</v>
      </c>
    </row>
    <row r="16" spans="2:12" x14ac:dyDescent="0.35">
      <c r="B16" s="23" t="s">
        <v>119</v>
      </c>
      <c r="C16" s="21">
        <v>7.53645109275599E-2</v>
      </c>
      <c r="D16" s="21">
        <v>8.4860649103878305E-2</v>
      </c>
      <c r="E16" s="21">
        <v>9.2360233543970299E-2</v>
      </c>
      <c r="F16" s="21">
        <v>9.5309116767119798E-2</v>
      </c>
      <c r="G16" s="21">
        <v>0.22154292242072601</v>
      </c>
      <c r="H16" s="21">
        <v>0.366195434282229</v>
      </c>
      <c r="I16" s="21">
        <v>0.38728317546990199</v>
      </c>
      <c r="J16" s="21">
        <v>0.41602521359616801</v>
      </c>
      <c r="K16" s="21">
        <v>0.676545019933252</v>
      </c>
    </row>
    <row r="17" spans="2:11" x14ac:dyDescent="0.35">
      <c r="B17" s="23" t="s">
        <v>120</v>
      </c>
      <c r="C17" s="22">
        <v>0.73457951802856702</v>
      </c>
      <c r="D17" s="22">
        <v>0.71370074897107805</v>
      </c>
      <c r="E17" s="22">
        <v>0.690482705213603</v>
      </c>
      <c r="F17" s="22">
        <v>0.68445370035786501</v>
      </c>
      <c r="G17" s="22">
        <v>0.38127138165316299</v>
      </c>
      <c r="H17" s="22">
        <v>5.4091854241595502E-2</v>
      </c>
      <c r="I17" s="22">
        <v>-6.59147610101513E-3</v>
      </c>
      <c r="J17" s="22">
        <v>-8.0193706826841002E-2</v>
      </c>
      <c r="K17" s="22">
        <v>-0.51230286934983504</v>
      </c>
    </row>
    <row r="18" spans="2:11" x14ac:dyDescent="0.35">
      <c r="B18" s="16"/>
      <c r="C18" s="16"/>
      <c r="D18" s="16"/>
      <c r="E18" s="16"/>
      <c r="F18" s="16"/>
      <c r="G18" s="16"/>
      <c r="H18" s="16"/>
      <c r="I18" s="16"/>
      <c r="J18" s="16"/>
      <c r="K18" s="16"/>
    </row>
    <row r="19" spans="2:11" x14ac:dyDescent="0.35">
      <c r="B19" t="s">
        <v>87</v>
      </c>
    </row>
    <row r="20" spans="2:11" x14ac:dyDescent="0.35">
      <c r="B20" t="s">
        <v>88</v>
      </c>
    </row>
    <row r="24" spans="2:11" x14ac:dyDescent="0.35">
      <c r="B24"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0.31291227703431401</v>
      </c>
      <c r="D9" s="17">
        <v>0.27866053267604801</v>
      </c>
      <c r="E9" s="17">
        <v>0.34404983311605403</v>
      </c>
      <c r="F9" s="17"/>
      <c r="G9" s="17">
        <v>0.26613368581109698</v>
      </c>
      <c r="H9" s="17">
        <v>0.23341417955798099</v>
      </c>
      <c r="I9" s="17">
        <v>0.36026169597171398</v>
      </c>
      <c r="J9" s="17">
        <v>0.37748148605540799</v>
      </c>
      <c r="K9" s="17">
        <v>0.33165302909393801</v>
      </c>
      <c r="L9" s="17">
        <v>0.281295078749011</v>
      </c>
      <c r="M9" s="17"/>
      <c r="N9" s="17">
        <v>0.26375265216035598</v>
      </c>
      <c r="O9" s="17">
        <v>0.35467994091812599</v>
      </c>
      <c r="P9" s="17">
        <v>0.33063599958634199</v>
      </c>
      <c r="Q9" s="17">
        <v>0.34433843664267</v>
      </c>
      <c r="R9" s="17">
        <v>0.26043770434119601</v>
      </c>
      <c r="S9" s="17"/>
      <c r="T9" s="17">
        <v>0.24850475130400301</v>
      </c>
      <c r="U9" s="17">
        <v>0.32913226517666599</v>
      </c>
      <c r="V9" s="17"/>
      <c r="W9" s="17">
        <v>0.29451118877346799</v>
      </c>
      <c r="X9" s="17">
        <v>0.32446051242165302</v>
      </c>
      <c r="Y9" s="17"/>
      <c r="Z9" s="17">
        <v>0.36919233745336799</v>
      </c>
      <c r="AA9" s="17">
        <v>0.32460507672704603</v>
      </c>
      <c r="AB9" s="17">
        <v>0.23193365577428601</v>
      </c>
      <c r="AC9" s="17"/>
      <c r="AD9" s="17">
        <v>0.315253683254338</v>
      </c>
      <c r="AE9" s="17">
        <v>0.30851692749034798</v>
      </c>
      <c r="AF9" s="17"/>
      <c r="AG9" s="17">
        <v>0.100770674971896</v>
      </c>
      <c r="AH9" s="17">
        <v>0.169751479463017</v>
      </c>
      <c r="AI9" s="17">
        <v>0.50305829050322404</v>
      </c>
      <c r="AJ9" s="17"/>
      <c r="AK9" s="17">
        <v>0.26678877978001397</v>
      </c>
      <c r="AL9" s="17">
        <v>0.31358470188715898</v>
      </c>
      <c r="AM9" s="17">
        <v>0.44152028819572398</v>
      </c>
      <c r="AN9" s="17"/>
      <c r="AO9" s="17">
        <v>0.27820794043441599</v>
      </c>
      <c r="AP9" s="17">
        <v>0.24134221664819</v>
      </c>
      <c r="AQ9" s="17">
        <v>0.41249314539256798</v>
      </c>
      <c r="AR9" s="17"/>
      <c r="AS9" s="17">
        <v>0.388450150035067</v>
      </c>
      <c r="AT9" s="17">
        <v>0.45150404091125601</v>
      </c>
      <c r="AU9" s="17">
        <v>0.37545880753363597</v>
      </c>
      <c r="AV9" s="17">
        <v>0.33678082181567598</v>
      </c>
      <c r="AW9" s="17">
        <v>0.41354543443515801</v>
      </c>
      <c r="AX9" s="17">
        <v>0.27171201307422999</v>
      </c>
      <c r="AY9" s="17">
        <v>0.30638777212992702</v>
      </c>
      <c r="AZ9" s="17">
        <v>0.168896839455146</v>
      </c>
      <c r="BA9" s="17">
        <v>0.11386368779474</v>
      </c>
      <c r="BB9" s="17">
        <v>0.34366447777411901</v>
      </c>
      <c r="BC9" s="17">
        <v>0.214921250660742</v>
      </c>
      <c r="BD9" s="17">
        <v>0.170002643872633</v>
      </c>
      <c r="BE9" s="17">
        <v>0.14511971388256201</v>
      </c>
      <c r="BF9" s="17">
        <v>0.14443599463701401</v>
      </c>
      <c r="BG9" s="17">
        <v>0.224128737498487</v>
      </c>
    </row>
    <row r="10" spans="2:59" x14ac:dyDescent="0.35">
      <c r="B10" s="18" t="s">
        <v>111</v>
      </c>
      <c r="C10" s="17">
        <v>0.26265606574554401</v>
      </c>
      <c r="D10" s="17">
        <v>0.24938355522960301</v>
      </c>
      <c r="E10" s="17">
        <v>0.27610261222314098</v>
      </c>
      <c r="F10" s="17"/>
      <c r="G10" s="17">
        <v>0.27929363482861502</v>
      </c>
      <c r="H10" s="17">
        <v>0.285449838869624</v>
      </c>
      <c r="I10" s="17">
        <v>0.26661999572112299</v>
      </c>
      <c r="J10" s="17">
        <v>0.24491538175246999</v>
      </c>
      <c r="K10" s="17">
        <v>0.20455980338558</v>
      </c>
      <c r="L10" s="17">
        <v>0.29330370989365301</v>
      </c>
      <c r="M10" s="17"/>
      <c r="N10" s="17">
        <v>0.28039319179209699</v>
      </c>
      <c r="O10" s="17">
        <v>0.246987496614932</v>
      </c>
      <c r="P10" s="17">
        <v>0.28915052032240202</v>
      </c>
      <c r="Q10" s="17">
        <v>0.243136370221366</v>
      </c>
      <c r="R10" s="17">
        <v>0.23986995420038301</v>
      </c>
      <c r="S10" s="17"/>
      <c r="T10" s="17">
        <v>0.31220634652921597</v>
      </c>
      <c r="U10" s="17">
        <v>0.25017763317655101</v>
      </c>
      <c r="V10" s="17"/>
      <c r="W10" s="17">
        <v>0.26037404272669201</v>
      </c>
      <c r="X10" s="17">
        <v>0.266240558765378</v>
      </c>
      <c r="Y10" s="17"/>
      <c r="Z10" s="17">
        <v>0.28387486532619599</v>
      </c>
      <c r="AA10" s="17">
        <v>0.26064262779789898</v>
      </c>
      <c r="AB10" s="17">
        <v>0.23546815785767899</v>
      </c>
      <c r="AC10" s="17"/>
      <c r="AD10" s="17">
        <v>0.25827532781103302</v>
      </c>
      <c r="AE10" s="17">
        <v>0.27087970260019101</v>
      </c>
      <c r="AF10" s="17"/>
      <c r="AG10" s="17">
        <v>0.206069176818126</v>
      </c>
      <c r="AH10" s="17">
        <v>0.26278881658817599</v>
      </c>
      <c r="AI10" s="17">
        <v>0.27293266655142001</v>
      </c>
      <c r="AJ10" s="17"/>
      <c r="AK10" s="17">
        <v>0.26003783301140199</v>
      </c>
      <c r="AL10" s="17">
        <v>0.28689282384978398</v>
      </c>
      <c r="AM10" s="17">
        <v>0.2195663944472</v>
      </c>
      <c r="AN10" s="17"/>
      <c r="AO10" s="17">
        <v>0.24476896017654601</v>
      </c>
      <c r="AP10" s="17">
        <v>0.27310921763129098</v>
      </c>
      <c r="AQ10" s="17">
        <v>0.26110579444362098</v>
      </c>
      <c r="AR10" s="17"/>
      <c r="AS10" s="17">
        <v>0.197686910305652</v>
      </c>
      <c r="AT10" s="17">
        <v>0.25314267490842302</v>
      </c>
      <c r="AU10" s="17">
        <v>0.293374835587976</v>
      </c>
      <c r="AV10" s="17">
        <v>0.31264404101978099</v>
      </c>
      <c r="AW10" s="17">
        <v>0.217132708459676</v>
      </c>
      <c r="AX10" s="17">
        <v>0.251229467793604</v>
      </c>
      <c r="AY10" s="17">
        <v>0.22207289403465599</v>
      </c>
      <c r="AZ10" s="17">
        <v>0.30371599667771798</v>
      </c>
      <c r="BA10" s="17">
        <v>0.40744751938180401</v>
      </c>
      <c r="BB10" s="17">
        <v>0.16748415698177599</v>
      </c>
      <c r="BC10" s="17">
        <v>0.25383635625227702</v>
      </c>
      <c r="BD10" s="17">
        <v>0.27759884294468301</v>
      </c>
      <c r="BE10" s="17">
        <v>0.156196404572225</v>
      </c>
      <c r="BF10" s="17">
        <v>0.17959677610142599</v>
      </c>
      <c r="BG10" s="17">
        <v>0.23598290872899599</v>
      </c>
    </row>
    <row r="11" spans="2:59" x14ac:dyDescent="0.35">
      <c r="B11" s="18" t="s">
        <v>112</v>
      </c>
      <c r="C11" s="17">
        <v>0.234375686176269</v>
      </c>
      <c r="D11" s="17">
        <v>0.26475530444258</v>
      </c>
      <c r="E11" s="17">
        <v>0.204980226028732</v>
      </c>
      <c r="F11" s="17"/>
      <c r="G11" s="17">
        <v>0.31617685720063798</v>
      </c>
      <c r="H11" s="17">
        <v>0.245173533738795</v>
      </c>
      <c r="I11" s="17">
        <v>0.174636047790316</v>
      </c>
      <c r="J11" s="17">
        <v>0.217992587468329</v>
      </c>
      <c r="K11" s="17">
        <v>0.22313994959002101</v>
      </c>
      <c r="L11" s="17">
        <v>0.25551069191534498</v>
      </c>
      <c r="M11" s="17"/>
      <c r="N11" s="17">
        <v>0.25274145521123198</v>
      </c>
      <c r="O11" s="17">
        <v>0.215795397885545</v>
      </c>
      <c r="P11" s="17">
        <v>0.217498979496526</v>
      </c>
      <c r="Q11" s="17">
        <v>0.23127712995883401</v>
      </c>
      <c r="R11" s="17">
        <v>0.25978529668648997</v>
      </c>
      <c r="S11" s="17"/>
      <c r="T11" s="17">
        <v>0.215356146791264</v>
      </c>
      <c r="U11" s="17">
        <v>0.23916544792848299</v>
      </c>
      <c r="V11" s="17"/>
      <c r="W11" s="17">
        <v>0.25169342933850603</v>
      </c>
      <c r="X11" s="17">
        <v>0.22904876862590001</v>
      </c>
      <c r="Y11" s="17"/>
      <c r="Z11" s="17">
        <v>0.23215961597609699</v>
      </c>
      <c r="AA11" s="17">
        <v>0.23534752278372001</v>
      </c>
      <c r="AB11" s="17">
        <v>0.258636819889484</v>
      </c>
      <c r="AC11" s="17"/>
      <c r="AD11" s="17">
        <v>0.239144678988365</v>
      </c>
      <c r="AE11" s="17">
        <v>0.22542320701970001</v>
      </c>
      <c r="AF11" s="17"/>
      <c r="AG11" s="17">
        <v>0.24853931056318701</v>
      </c>
      <c r="AH11" s="17">
        <v>0.32850986501025098</v>
      </c>
      <c r="AI11" s="17">
        <v>0.15312359774704601</v>
      </c>
      <c r="AJ11" s="17"/>
      <c r="AK11" s="17">
        <v>0.27373537395618203</v>
      </c>
      <c r="AL11" s="17">
        <v>0.23485837011274599</v>
      </c>
      <c r="AM11" s="17">
        <v>0.167806508229317</v>
      </c>
      <c r="AN11" s="17"/>
      <c r="AO11" s="17">
        <v>0.32638080549270498</v>
      </c>
      <c r="AP11" s="17">
        <v>0.24908576068777499</v>
      </c>
      <c r="AQ11" s="17">
        <v>0.19994405546267999</v>
      </c>
      <c r="AR11" s="17"/>
      <c r="AS11" s="17">
        <v>0.227878735560925</v>
      </c>
      <c r="AT11" s="17">
        <v>0.12484584428373099</v>
      </c>
      <c r="AU11" s="17">
        <v>0.25048779867544002</v>
      </c>
      <c r="AV11" s="17">
        <v>0.185809246073842</v>
      </c>
      <c r="AW11" s="17">
        <v>0.23426116409988301</v>
      </c>
      <c r="AX11" s="17">
        <v>0.29657372474523103</v>
      </c>
      <c r="AY11" s="17">
        <v>0.28941751893887702</v>
      </c>
      <c r="AZ11" s="17">
        <v>0.265393072099465</v>
      </c>
      <c r="BA11" s="17">
        <v>0.31767661813023401</v>
      </c>
      <c r="BB11" s="17">
        <v>0.341275647017176</v>
      </c>
      <c r="BC11" s="17">
        <v>0.208831647434991</v>
      </c>
      <c r="BD11" s="17">
        <v>0.198436702249778</v>
      </c>
      <c r="BE11" s="17">
        <v>0.221309861705585</v>
      </c>
      <c r="BF11" s="17">
        <v>0.14815851437136801</v>
      </c>
      <c r="BG11" s="17">
        <v>0.177049290681036</v>
      </c>
    </row>
    <row r="12" spans="2:59" x14ac:dyDescent="0.35">
      <c r="B12" s="18" t="s">
        <v>113</v>
      </c>
      <c r="C12" s="17">
        <v>9.9614303996528694E-2</v>
      </c>
      <c r="D12" s="17">
        <v>0.1139372735788</v>
      </c>
      <c r="E12" s="17">
        <v>8.6681670771608002E-2</v>
      </c>
      <c r="F12" s="17"/>
      <c r="G12" s="17">
        <v>6.5940904171912604E-2</v>
      </c>
      <c r="H12" s="17">
        <v>0.127532331713202</v>
      </c>
      <c r="I12" s="17">
        <v>0.132415114277942</v>
      </c>
      <c r="J12" s="17">
        <v>7.1196483060204999E-2</v>
      </c>
      <c r="K12" s="17">
        <v>0.12367346162148</v>
      </c>
      <c r="L12" s="17">
        <v>8.40335268339229E-2</v>
      </c>
      <c r="M12" s="17"/>
      <c r="N12" s="17">
        <v>0.116184819079616</v>
      </c>
      <c r="O12" s="17">
        <v>8.36799370111833E-2</v>
      </c>
      <c r="P12" s="17">
        <v>8.1682507592782894E-2</v>
      </c>
      <c r="Q12" s="17">
        <v>0.102800613506855</v>
      </c>
      <c r="R12" s="17">
        <v>0.113315459805018</v>
      </c>
      <c r="S12" s="17"/>
      <c r="T12" s="17">
        <v>0.122228650151209</v>
      </c>
      <c r="U12" s="17">
        <v>9.3919248607941805E-2</v>
      </c>
      <c r="V12" s="17"/>
      <c r="W12" s="17">
        <v>0.103320706720142</v>
      </c>
      <c r="X12" s="17">
        <v>9.38293686189378E-2</v>
      </c>
      <c r="Y12" s="17"/>
      <c r="Z12" s="17">
        <v>5.3790544071748297E-2</v>
      </c>
      <c r="AA12" s="17">
        <v>0.10465465095818</v>
      </c>
      <c r="AB12" s="17">
        <v>0.155004991386404</v>
      </c>
      <c r="AC12" s="17"/>
      <c r="AD12" s="17">
        <v>9.8936287485584196E-2</v>
      </c>
      <c r="AE12" s="17">
        <v>0.100887094483158</v>
      </c>
      <c r="AF12" s="17"/>
      <c r="AG12" s="17">
        <v>0.160598812045497</v>
      </c>
      <c r="AH12" s="17">
        <v>0.163536465127645</v>
      </c>
      <c r="AI12" s="17">
        <v>3.1413544337914399E-2</v>
      </c>
      <c r="AJ12" s="17"/>
      <c r="AK12" s="17">
        <v>0.10729535020104999</v>
      </c>
      <c r="AL12" s="17">
        <v>8.3007573907583093E-2</v>
      </c>
      <c r="AM12" s="17">
        <v>0.103800777393407</v>
      </c>
      <c r="AN12" s="17"/>
      <c r="AO12" s="17">
        <v>6.9976288424502694E-2</v>
      </c>
      <c r="AP12" s="17">
        <v>0.12783704177685901</v>
      </c>
      <c r="AQ12" s="17">
        <v>7.0366881963672398E-2</v>
      </c>
      <c r="AR12" s="17"/>
      <c r="AS12" s="17">
        <v>8.7064640580829897E-2</v>
      </c>
      <c r="AT12" s="17">
        <v>0.119064562618068</v>
      </c>
      <c r="AU12" s="17">
        <v>3.9407004622026398E-2</v>
      </c>
      <c r="AV12" s="17">
        <v>7.3286441457696999E-2</v>
      </c>
      <c r="AW12" s="17">
        <v>7.1453348888998097E-2</v>
      </c>
      <c r="AX12" s="17">
        <v>0.11417748119385999</v>
      </c>
      <c r="AY12" s="17">
        <v>0.10944571522301901</v>
      </c>
      <c r="AZ12" s="17">
        <v>9.9677256421753901E-2</v>
      </c>
      <c r="BA12" s="17">
        <v>0.105630288852593</v>
      </c>
      <c r="BB12" s="17">
        <v>5.4437751570249202E-2</v>
      </c>
      <c r="BC12" s="17">
        <v>0.165858590886692</v>
      </c>
      <c r="BD12" s="17">
        <v>0.19865225509654999</v>
      </c>
      <c r="BE12" s="17">
        <v>0.27873404266107898</v>
      </c>
      <c r="BF12" s="17">
        <v>0.34691526938407302</v>
      </c>
      <c r="BG12" s="17">
        <v>0.21730917262081201</v>
      </c>
    </row>
    <row r="13" spans="2:59" x14ac:dyDescent="0.35">
      <c r="B13" s="18" t="s">
        <v>114</v>
      </c>
      <c r="C13" s="17">
        <v>4.0993325721044999E-2</v>
      </c>
      <c r="D13" s="17">
        <v>5.6697855650391898E-2</v>
      </c>
      <c r="E13" s="17">
        <v>2.6532144693865899E-2</v>
      </c>
      <c r="F13" s="17"/>
      <c r="G13" s="17">
        <v>3.5783969898857002E-2</v>
      </c>
      <c r="H13" s="17">
        <v>3.8726205904789299E-2</v>
      </c>
      <c r="I13" s="17">
        <v>2.3721247717360901E-2</v>
      </c>
      <c r="J13" s="17">
        <v>4.3531409618895803E-2</v>
      </c>
      <c r="K13" s="17">
        <v>5.3696398402628701E-2</v>
      </c>
      <c r="L13" s="17">
        <v>4.3303349768054097E-2</v>
      </c>
      <c r="M13" s="17"/>
      <c r="N13" s="17">
        <v>4.6260447486745002E-2</v>
      </c>
      <c r="O13" s="17">
        <v>5.8569621582232702E-2</v>
      </c>
      <c r="P13" s="17">
        <v>2.9963125764096901E-2</v>
      </c>
      <c r="Q13" s="17">
        <v>3.2424835854998099E-2</v>
      </c>
      <c r="R13" s="17">
        <v>3.4573147172047E-2</v>
      </c>
      <c r="S13" s="17"/>
      <c r="T13" s="17">
        <v>5.3318977825119199E-2</v>
      </c>
      <c r="U13" s="17">
        <v>3.7889310643490902E-2</v>
      </c>
      <c r="V13" s="17"/>
      <c r="W13" s="17">
        <v>4.5298410090278303E-2</v>
      </c>
      <c r="X13" s="17">
        <v>4.0108383057888303E-2</v>
      </c>
      <c r="Y13" s="17"/>
      <c r="Z13" s="17">
        <v>3.8533052189875197E-2</v>
      </c>
      <c r="AA13" s="17">
        <v>4.0678009390378897E-2</v>
      </c>
      <c r="AB13" s="17">
        <v>5.2759050243207199E-2</v>
      </c>
      <c r="AC13" s="17"/>
      <c r="AD13" s="17">
        <v>5.2830590059086302E-2</v>
      </c>
      <c r="AE13" s="17">
        <v>1.87721007302405E-2</v>
      </c>
      <c r="AF13" s="17"/>
      <c r="AG13" s="17">
        <v>0.143630683006221</v>
      </c>
      <c r="AH13" s="17">
        <v>4.0208301666544898E-2</v>
      </c>
      <c r="AI13" s="17">
        <v>1.91033631380042E-2</v>
      </c>
      <c r="AJ13" s="17"/>
      <c r="AK13" s="17">
        <v>5.7933812573627702E-2</v>
      </c>
      <c r="AL13" s="17">
        <v>3.3137420278379001E-2</v>
      </c>
      <c r="AM13" s="17">
        <v>4.8786620781223998E-2</v>
      </c>
      <c r="AN13" s="17"/>
      <c r="AO13" s="17">
        <v>2.50084658299611E-2</v>
      </c>
      <c r="AP13" s="17">
        <v>6.1310769731315398E-2</v>
      </c>
      <c r="AQ13" s="17">
        <v>2.3460019951427501E-2</v>
      </c>
      <c r="AR13" s="17"/>
      <c r="AS13" s="17">
        <v>8.8349640264165797E-3</v>
      </c>
      <c r="AT13" s="17">
        <v>2.1255169167817198E-2</v>
      </c>
      <c r="AU13" s="17">
        <v>1.7479907371048799E-2</v>
      </c>
      <c r="AV13" s="17">
        <v>2.9854908320887202E-2</v>
      </c>
      <c r="AW13" s="17">
        <v>1.7342568164664E-2</v>
      </c>
      <c r="AX13" s="17">
        <v>0</v>
      </c>
      <c r="AY13" s="17">
        <v>4.60444112017225E-2</v>
      </c>
      <c r="AZ13" s="17">
        <v>0.13087711146727199</v>
      </c>
      <c r="BA13" s="17">
        <v>4.2094134289508103E-2</v>
      </c>
      <c r="BB13" s="17">
        <v>5.3286168240334698E-2</v>
      </c>
      <c r="BC13" s="17">
        <v>0.119443283683383</v>
      </c>
      <c r="BD13" s="17">
        <v>9.25529073450959E-2</v>
      </c>
      <c r="BE13" s="17">
        <v>0.109179798627762</v>
      </c>
      <c r="BF13" s="17">
        <v>3.6527915111302503E-2</v>
      </c>
      <c r="BG13" s="17">
        <v>8.0479317311121901E-2</v>
      </c>
    </row>
    <row r="14" spans="2:59" x14ac:dyDescent="0.35">
      <c r="B14" s="18" t="s">
        <v>115</v>
      </c>
      <c r="C14" s="17">
        <v>2.3524748769591201E-2</v>
      </c>
      <c r="D14" s="17">
        <v>1.6367831449653199E-2</v>
      </c>
      <c r="E14" s="17">
        <v>3.0288927467819301E-2</v>
      </c>
      <c r="F14" s="17"/>
      <c r="G14" s="17">
        <v>2.1245558311410201E-2</v>
      </c>
      <c r="H14" s="17">
        <v>2.6070739940433098E-2</v>
      </c>
      <c r="I14" s="17">
        <v>6.3780807264859803E-3</v>
      </c>
      <c r="J14" s="17">
        <v>1.3606503405082101E-2</v>
      </c>
      <c r="K14" s="17">
        <v>3.0471363986380399E-2</v>
      </c>
      <c r="L14" s="17">
        <v>3.48247393944335E-2</v>
      </c>
      <c r="M14" s="17"/>
      <c r="N14" s="17">
        <v>2.3488276771032299E-2</v>
      </c>
      <c r="O14" s="17">
        <v>7.6310549744077498E-3</v>
      </c>
      <c r="P14" s="17">
        <v>3.1075816133583199E-2</v>
      </c>
      <c r="Q14" s="17">
        <v>1.74927319674326E-2</v>
      </c>
      <c r="R14" s="17">
        <v>5.1244668541056901E-2</v>
      </c>
      <c r="S14" s="17"/>
      <c r="T14" s="17">
        <v>3.7049221941609402E-2</v>
      </c>
      <c r="U14" s="17">
        <v>2.0118830097909299E-2</v>
      </c>
      <c r="V14" s="17"/>
      <c r="W14" s="17">
        <v>2.2883059692692401E-2</v>
      </c>
      <c r="X14" s="17">
        <v>2.56095992396374E-2</v>
      </c>
      <c r="Y14" s="17"/>
      <c r="Z14" s="17">
        <v>1.28949259928303E-2</v>
      </c>
      <c r="AA14" s="17">
        <v>2.04587952444601E-2</v>
      </c>
      <c r="AB14" s="17">
        <v>4.2150328752620897E-2</v>
      </c>
      <c r="AC14" s="17"/>
      <c r="AD14" s="17">
        <v>2.0486780219464099E-2</v>
      </c>
      <c r="AE14" s="17">
        <v>2.92277035013205E-2</v>
      </c>
      <c r="AF14" s="17"/>
      <c r="AG14" s="17">
        <v>9.8634064616447595E-2</v>
      </c>
      <c r="AH14" s="17">
        <v>2.0187730228509799E-2</v>
      </c>
      <c r="AI14" s="17">
        <v>9.2479738608301602E-3</v>
      </c>
      <c r="AJ14" s="17"/>
      <c r="AK14" s="17">
        <v>1.7283449788488298E-2</v>
      </c>
      <c r="AL14" s="17">
        <v>3.15144071957634E-2</v>
      </c>
      <c r="AM14" s="17">
        <v>1.1733327011255699E-2</v>
      </c>
      <c r="AN14" s="17"/>
      <c r="AO14" s="17">
        <v>2.80324692790139E-2</v>
      </c>
      <c r="AP14" s="17">
        <v>2.3209974822886999E-2</v>
      </c>
      <c r="AQ14" s="17">
        <v>2.3368723835741501E-2</v>
      </c>
      <c r="AR14" s="17"/>
      <c r="AS14" s="17">
        <v>2.7829862337783201E-2</v>
      </c>
      <c r="AT14" s="17">
        <v>4.3190619264659499E-3</v>
      </c>
      <c r="AU14" s="17">
        <v>2.37916462098723E-2</v>
      </c>
      <c r="AV14" s="17">
        <v>5.2100511292140203E-2</v>
      </c>
      <c r="AW14" s="17">
        <v>2.61398079733875E-2</v>
      </c>
      <c r="AX14" s="17">
        <v>1.4298513324150599E-2</v>
      </c>
      <c r="AY14" s="17">
        <v>1.5432391774141701E-2</v>
      </c>
      <c r="AZ14" s="17">
        <v>2.1843336889274399E-3</v>
      </c>
      <c r="BA14" s="17">
        <v>1.3287751551120599E-2</v>
      </c>
      <c r="BB14" s="17">
        <v>5.9467867266311701E-3</v>
      </c>
      <c r="BC14" s="17">
        <v>3.7108871081915497E-2</v>
      </c>
      <c r="BD14" s="17">
        <v>0</v>
      </c>
      <c r="BE14" s="17">
        <v>8.9460178550787306E-2</v>
      </c>
      <c r="BF14" s="17">
        <v>0.144365530394818</v>
      </c>
      <c r="BG14" s="17">
        <v>6.5050573159546501E-2</v>
      </c>
    </row>
    <row r="15" spans="2:59" x14ac:dyDescent="0.35">
      <c r="B15" s="18" t="s">
        <v>116</v>
      </c>
      <c r="C15" s="17">
        <v>1.08464364369237E-2</v>
      </c>
      <c r="D15" s="17">
        <v>1.25347104830677E-2</v>
      </c>
      <c r="E15" s="17">
        <v>9.3183553982435809E-3</v>
      </c>
      <c r="F15" s="17"/>
      <c r="G15" s="17">
        <v>0</v>
      </c>
      <c r="H15" s="17">
        <v>1.81511472331315E-2</v>
      </c>
      <c r="I15" s="17">
        <v>6.5764696940569601E-3</v>
      </c>
      <c r="J15" s="17">
        <v>1.50832163630774E-2</v>
      </c>
      <c r="K15" s="17">
        <v>1.4820049743081201E-2</v>
      </c>
      <c r="L15" s="17">
        <v>7.7289034455796197E-3</v>
      </c>
      <c r="M15" s="17"/>
      <c r="N15" s="17">
        <v>1.2596043384136699E-2</v>
      </c>
      <c r="O15" s="17">
        <v>1.0368078790150699E-2</v>
      </c>
      <c r="P15" s="17">
        <v>1.22808367125116E-2</v>
      </c>
      <c r="Q15" s="17">
        <v>9.2945244163894995E-3</v>
      </c>
      <c r="R15" s="17">
        <v>8.0389338381193706E-3</v>
      </c>
      <c r="S15" s="17"/>
      <c r="T15" s="17">
        <v>8.9234903144668996E-3</v>
      </c>
      <c r="U15" s="17">
        <v>1.1330699152359E-2</v>
      </c>
      <c r="V15" s="17"/>
      <c r="W15" s="17">
        <v>1.4094335666953201E-2</v>
      </c>
      <c r="X15" s="17">
        <v>7.9620673115805805E-3</v>
      </c>
      <c r="Y15" s="17"/>
      <c r="Z15" s="17">
        <v>3.11209862462085E-3</v>
      </c>
      <c r="AA15" s="17">
        <v>0</v>
      </c>
      <c r="AB15" s="17">
        <v>1.6419772657678799E-2</v>
      </c>
      <c r="AC15" s="17"/>
      <c r="AD15" s="17">
        <v>8.8980078742182597E-3</v>
      </c>
      <c r="AE15" s="17">
        <v>1.45040779522226E-2</v>
      </c>
      <c r="AF15" s="17"/>
      <c r="AG15" s="17">
        <v>3.4577443522926299E-2</v>
      </c>
      <c r="AH15" s="17">
        <v>6.7512191302066997E-3</v>
      </c>
      <c r="AI15" s="17">
        <v>7.0914949567707202E-3</v>
      </c>
      <c r="AJ15" s="17"/>
      <c r="AK15" s="17">
        <v>1.4015211593403101E-2</v>
      </c>
      <c r="AL15" s="17">
        <v>1.1163966612961099E-2</v>
      </c>
      <c r="AM15" s="17">
        <v>0</v>
      </c>
      <c r="AN15" s="17"/>
      <c r="AO15" s="17">
        <v>1.5120948394399199E-2</v>
      </c>
      <c r="AP15" s="17">
        <v>1.45074966567184E-2</v>
      </c>
      <c r="AQ15" s="17">
        <v>6.8464316499090997E-3</v>
      </c>
      <c r="AR15" s="17"/>
      <c r="AS15" s="17">
        <v>0</v>
      </c>
      <c r="AT15" s="17">
        <v>0</v>
      </c>
      <c r="AU15" s="17">
        <v>0</v>
      </c>
      <c r="AV15" s="17">
        <v>0</v>
      </c>
      <c r="AW15" s="17">
        <v>2.0124967978232499E-2</v>
      </c>
      <c r="AX15" s="17">
        <v>1.3836419472956E-2</v>
      </c>
      <c r="AY15" s="17">
        <v>1.11992966976568E-2</v>
      </c>
      <c r="AZ15" s="17">
        <v>1.1877847119877501E-2</v>
      </c>
      <c r="BA15" s="17">
        <v>0</v>
      </c>
      <c r="BB15" s="17">
        <v>3.3905011689714097E-2</v>
      </c>
      <c r="BC15" s="17">
        <v>0</v>
      </c>
      <c r="BD15" s="17">
        <v>6.2756648491260197E-2</v>
      </c>
      <c r="BE15" s="17">
        <v>0</v>
      </c>
      <c r="BF15" s="17">
        <v>0</v>
      </c>
      <c r="BG15" s="17">
        <v>0</v>
      </c>
    </row>
    <row r="16" spans="2:59" x14ac:dyDescent="0.35">
      <c r="B16" s="18" t="s">
        <v>117</v>
      </c>
      <c r="C16" s="17">
        <v>1.5077156119784199E-2</v>
      </c>
      <c r="D16" s="17">
        <v>7.6629364898557597E-3</v>
      </c>
      <c r="E16" s="17">
        <v>2.20462303005367E-2</v>
      </c>
      <c r="F16" s="17"/>
      <c r="G16" s="17">
        <v>1.54253897774704E-2</v>
      </c>
      <c r="H16" s="17">
        <v>2.5482023042044E-2</v>
      </c>
      <c r="I16" s="17">
        <v>2.9391348101000501E-2</v>
      </c>
      <c r="J16" s="17">
        <v>1.6192932276533602E-2</v>
      </c>
      <c r="K16" s="17">
        <v>1.79859441768913E-2</v>
      </c>
      <c r="L16" s="17">
        <v>0</v>
      </c>
      <c r="M16" s="17"/>
      <c r="N16" s="17">
        <v>4.58311411478557E-3</v>
      </c>
      <c r="O16" s="17">
        <v>2.2288472223422399E-2</v>
      </c>
      <c r="P16" s="17">
        <v>7.7122143917549204E-3</v>
      </c>
      <c r="Q16" s="17">
        <v>1.9235357431454599E-2</v>
      </c>
      <c r="R16" s="17">
        <v>3.2734835415689799E-2</v>
      </c>
      <c r="S16" s="17"/>
      <c r="T16" s="17">
        <v>2.41241514311283E-3</v>
      </c>
      <c r="U16" s="17">
        <v>1.82665652165988E-2</v>
      </c>
      <c r="V16" s="17"/>
      <c r="W16" s="17">
        <v>7.8248269912683504E-3</v>
      </c>
      <c r="X16" s="17">
        <v>1.2740741959025401E-2</v>
      </c>
      <c r="Y16" s="17"/>
      <c r="Z16" s="17">
        <v>6.4425603652640898E-3</v>
      </c>
      <c r="AA16" s="17">
        <v>1.3613317098315E-2</v>
      </c>
      <c r="AB16" s="17">
        <v>7.6272234386399297E-3</v>
      </c>
      <c r="AC16" s="17"/>
      <c r="AD16" s="17">
        <v>6.1746443079109901E-3</v>
      </c>
      <c r="AE16" s="17">
        <v>3.1789186222819399E-2</v>
      </c>
      <c r="AF16" s="17"/>
      <c r="AG16" s="17">
        <v>7.1798344556999001E-3</v>
      </c>
      <c r="AH16" s="17">
        <v>8.2661227856490292E-3</v>
      </c>
      <c r="AI16" s="17">
        <v>4.0290689047908397E-3</v>
      </c>
      <c r="AJ16" s="17"/>
      <c r="AK16" s="17">
        <v>2.9101890958341298E-3</v>
      </c>
      <c r="AL16" s="17">
        <v>5.84073615562496E-3</v>
      </c>
      <c r="AM16" s="17">
        <v>6.7860839418717803E-3</v>
      </c>
      <c r="AN16" s="17"/>
      <c r="AO16" s="17">
        <v>1.25041219684564E-2</v>
      </c>
      <c r="AP16" s="17">
        <v>9.5975220449639204E-3</v>
      </c>
      <c r="AQ16" s="17">
        <v>2.4149473003803202E-3</v>
      </c>
      <c r="AR16" s="17"/>
      <c r="AS16" s="17">
        <v>6.2254737153326398E-2</v>
      </c>
      <c r="AT16" s="17">
        <v>2.5868646184239601E-2</v>
      </c>
      <c r="AU16" s="17">
        <v>0</v>
      </c>
      <c r="AV16" s="17">
        <v>9.5240300199765596E-3</v>
      </c>
      <c r="AW16" s="17">
        <v>0</v>
      </c>
      <c r="AX16" s="17">
        <v>3.8172380395968902E-2</v>
      </c>
      <c r="AY16" s="17">
        <v>0</v>
      </c>
      <c r="AZ16" s="17">
        <v>1.73775430698393E-2</v>
      </c>
      <c r="BA16" s="17">
        <v>0</v>
      </c>
      <c r="BB16" s="17">
        <v>0</v>
      </c>
      <c r="BC16" s="17">
        <v>0</v>
      </c>
      <c r="BD16" s="17">
        <v>0</v>
      </c>
      <c r="BE16" s="17">
        <v>0</v>
      </c>
      <c r="BF16" s="17">
        <v>0</v>
      </c>
      <c r="BG16" s="17">
        <v>0</v>
      </c>
    </row>
    <row r="17" spans="2:59" x14ac:dyDescent="0.35">
      <c r="B17" s="18" t="s">
        <v>118</v>
      </c>
      <c r="C17" s="21">
        <v>0.80994402895612705</v>
      </c>
      <c r="D17" s="21">
        <v>0.79279939234823105</v>
      </c>
      <c r="E17" s="21">
        <v>0.82513267136792601</v>
      </c>
      <c r="F17" s="21"/>
      <c r="G17" s="21">
        <v>0.86160417784035004</v>
      </c>
      <c r="H17" s="21">
        <v>0.76403755216640001</v>
      </c>
      <c r="I17" s="21">
        <v>0.80151773948315397</v>
      </c>
      <c r="J17" s="21">
        <v>0.84038945527620601</v>
      </c>
      <c r="K17" s="21">
        <v>0.75935278206953805</v>
      </c>
      <c r="L17" s="21">
        <v>0.83010948055801004</v>
      </c>
      <c r="M17" s="21"/>
      <c r="N17" s="21">
        <v>0.79688729916368495</v>
      </c>
      <c r="O17" s="21">
        <v>0.81746283541860298</v>
      </c>
      <c r="P17" s="21">
        <v>0.83728549940527097</v>
      </c>
      <c r="Q17" s="21">
        <v>0.81875193682286995</v>
      </c>
      <c r="R17" s="21">
        <v>0.76009295522806897</v>
      </c>
      <c r="S17" s="21"/>
      <c r="T17" s="21">
        <v>0.77606724462448295</v>
      </c>
      <c r="U17" s="21">
        <v>0.81847534628170004</v>
      </c>
      <c r="V17" s="21"/>
      <c r="W17" s="21">
        <v>0.80657866083866603</v>
      </c>
      <c r="X17" s="21">
        <v>0.81974983981293104</v>
      </c>
      <c r="Y17" s="21"/>
      <c r="Z17" s="21">
        <v>0.885226818755661</v>
      </c>
      <c r="AA17" s="21">
        <v>0.82059522730866497</v>
      </c>
      <c r="AB17" s="21">
        <v>0.72603863352144904</v>
      </c>
      <c r="AC17" s="21"/>
      <c r="AD17" s="21">
        <v>0.81267369005373602</v>
      </c>
      <c r="AE17" s="21">
        <v>0.80481983711023897</v>
      </c>
      <c r="AF17" s="21"/>
      <c r="AG17" s="21">
        <v>0.55537916235320794</v>
      </c>
      <c r="AH17" s="21">
        <v>0.76105016106144396</v>
      </c>
      <c r="AI17" s="21">
        <v>0.92911455480168903</v>
      </c>
      <c r="AJ17" s="21"/>
      <c r="AK17" s="21">
        <v>0.80056198674759704</v>
      </c>
      <c r="AL17" s="21">
        <v>0.83533589584968804</v>
      </c>
      <c r="AM17" s="21">
        <v>0.828893190872241</v>
      </c>
      <c r="AN17" s="21"/>
      <c r="AO17" s="21">
        <v>0.84935770610366701</v>
      </c>
      <c r="AP17" s="21">
        <v>0.76353719496725603</v>
      </c>
      <c r="AQ17" s="21">
        <v>0.87354299529886903</v>
      </c>
      <c r="AR17" s="21"/>
      <c r="AS17" s="21">
        <v>0.81401579590164397</v>
      </c>
      <c r="AT17" s="21">
        <v>0.82949256010340999</v>
      </c>
      <c r="AU17" s="21">
        <v>0.919321441797052</v>
      </c>
      <c r="AV17" s="21">
        <v>0.83523410890929894</v>
      </c>
      <c r="AW17" s="21">
        <v>0.86493930699471799</v>
      </c>
      <c r="AX17" s="21">
        <v>0.81951520561306401</v>
      </c>
      <c r="AY17" s="21">
        <v>0.81787818510346</v>
      </c>
      <c r="AZ17" s="21">
        <v>0.73800590823233003</v>
      </c>
      <c r="BA17" s="21">
        <v>0.83898782530677896</v>
      </c>
      <c r="BB17" s="21">
        <v>0.85242428177307095</v>
      </c>
      <c r="BC17" s="21">
        <v>0.67758925434800898</v>
      </c>
      <c r="BD17" s="21">
        <v>0.64603818906709398</v>
      </c>
      <c r="BE17" s="21">
        <v>0.52262598016037198</v>
      </c>
      <c r="BF17" s="21">
        <v>0.47219128510980701</v>
      </c>
      <c r="BG17" s="21">
        <v>0.63716093690851905</v>
      </c>
    </row>
    <row r="18" spans="2:59" x14ac:dyDescent="0.35">
      <c r="B18" s="18" t="s">
        <v>119</v>
      </c>
      <c r="C18" s="21">
        <v>7.53645109275599E-2</v>
      </c>
      <c r="D18" s="21">
        <v>8.5600397583112803E-2</v>
      </c>
      <c r="E18" s="21">
        <v>6.6139427559928798E-2</v>
      </c>
      <c r="F18" s="21"/>
      <c r="G18" s="21">
        <v>5.70295282102673E-2</v>
      </c>
      <c r="H18" s="21">
        <v>8.2948093078353893E-2</v>
      </c>
      <c r="I18" s="21">
        <v>3.6675798137903802E-2</v>
      </c>
      <c r="J18" s="21">
        <v>7.2221129387055202E-2</v>
      </c>
      <c r="K18" s="21">
        <v>9.8987812132090305E-2</v>
      </c>
      <c r="L18" s="21">
        <v>8.5856992608067201E-2</v>
      </c>
      <c r="M18" s="21"/>
      <c r="N18" s="21">
        <v>8.2344767641913993E-2</v>
      </c>
      <c r="O18" s="21">
        <v>7.6568755346791195E-2</v>
      </c>
      <c r="P18" s="21">
        <v>7.3319778610191705E-2</v>
      </c>
      <c r="Q18" s="21">
        <v>5.9212092238820201E-2</v>
      </c>
      <c r="R18" s="21">
        <v>9.3856749551223306E-2</v>
      </c>
      <c r="S18" s="21"/>
      <c r="T18" s="21">
        <v>9.9291690081195497E-2</v>
      </c>
      <c r="U18" s="21">
        <v>6.9338839893759302E-2</v>
      </c>
      <c r="V18" s="21"/>
      <c r="W18" s="21">
        <v>8.2275805449923897E-2</v>
      </c>
      <c r="X18" s="21">
        <v>7.3680049609106305E-2</v>
      </c>
      <c r="Y18" s="21"/>
      <c r="Z18" s="21">
        <v>5.45400768073264E-2</v>
      </c>
      <c r="AA18" s="21">
        <v>6.1136804634838997E-2</v>
      </c>
      <c r="AB18" s="21">
        <v>0.111329151653507</v>
      </c>
      <c r="AC18" s="21"/>
      <c r="AD18" s="21">
        <v>8.2215378152768706E-2</v>
      </c>
      <c r="AE18" s="21">
        <v>6.2503882183783596E-2</v>
      </c>
      <c r="AF18" s="21"/>
      <c r="AG18" s="21">
        <v>0.276842191145595</v>
      </c>
      <c r="AH18" s="21">
        <v>6.7147251025261298E-2</v>
      </c>
      <c r="AI18" s="21">
        <v>3.5442831955605103E-2</v>
      </c>
      <c r="AJ18" s="21"/>
      <c r="AK18" s="21">
        <v>8.9232473955519198E-2</v>
      </c>
      <c r="AL18" s="21">
        <v>7.5815794087103594E-2</v>
      </c>
      <c r="AM18" s="21">
        <v>6.0519947792479697E-2</v>
      </c>
      <c r="AN18" s="21"/>
      <c r="AO18" s="21">
        <v>6.8161883503374196E-2</v>
      </c>
      <c r="AP18" s="21">
        <v>9.9028241210920798E-2</v>
      </c>
      <c r="AQ18" s="21">
        <v>5.3675175437078101E-2</v>
      </c>
      <c r="AR18" s="21"/>
      <c r="AS18" s="21">
        <v>3.66648263641998E-2</v>
      </c>
      <c r="AT18" s="21">
        <v>2.5574231094283102E-2</v>
      </c>
      <c r="AU18" s="21">
        <v>4.1271553580921098E-2</v>
      </c>
      <c r="AV18" s="21">
        <v>8.1955419613027394E-2</v>
      </c>
      <c r="AW18" s="21">
        <v>6.3607344116284104E-2</v>
      </c>
      <c r="AX18" s="21">
        <v>2.8134932797106601E-2</v>
      </c>
      <c r="AY18" s="21">
        <v>7.2676099673520997E-2</v>
      </c>
      <c r="AZ18" s="21">
        <v>0.14493929227607699</v>
      </c>
      <c r="BA18" s="21">
        <v>5.5381885840628697E-2</v>
      </c>
      <c r="BB18" s="21">
        <v>9.3137966656680005E-2</v>
      </c>
      <c r="BC18" s="21">
        <v>0.15655215476529799</v>
      </c>
      <c r="BD18" s="21">
        <v>0.155309555836356</v>
      </c>
      <c r="BE18" s="21">
        <v>0.198639977178549</v>
      </c>
      <c r="BF18" s="21">
        <v>0.18089344550612099</v>
      </c>
      <c r="BG18" s="21">
        <v>0.145529890470668</v>
      </c>
    </row>
    <row r="19" spans="2:59" x14ac:dyDescent="0.35">
      <c r="B19" s="18" t="s">
        <v>120</v>
      </c>
      <c r="C19" s="22">
        <v>0.73457951802856702</v>
      </c>
      <c r="D19" s="22">
        <v>0.70719899476511805</v>
      </c>
      <c r="E19" s="22">
        <v>0.75899324380799804</v>
      </c>
      <c r="F19" s="22"/>
      <c r="G19" s="22">
        <v>0.80457464963008296</v>
      </c>
      <c r="H19" s="22">
        <v>0.68108945908804597</v>
      </c>
      <c r="I19" s="22">
        <v>0.76484194134524996</v>
      </c>
      <c r="J19" s="22">
        <v>0.76816832588915096</v>
      </c>
      <c r="K19" s="22">
        <v>0.66036496993744798</v>
      </c>
      <c r="L19" s="22">
        <v>0.74425248794994303</v>
      </c>
      <c r="M19" s="22"/>
      <c r="N19" s="22">
        <v>0.71454253152177105</v>
      </c>
      <c r="O19" s="22">
        <v>0.74089408007181201</v>
      </c>
      <c r="P19" s="22">
        <v>0.76396572079507896</v>
      </c>
      <c r="Q19" s="22">
        <v>0.75953984458404999</v>
      </c>
      <c r="R19" s="22">
        <v>0.66623620567684605</v>
      </c>
      <c r="S19" s="22"/>
      <c r="T19" s="22">
        <v>0.67677555454328797</v>
      </c>
      <c r="U19" s="22">
        <v>0.74913650638794105</v>
      </c>
      <c r="V19" s="22"/>
      <c r="W19" s="22">
        <v>0.72430285538874195</v>
      </c>
      <c r="X19" s="22">
        <v>0.74606979020382402</v>
      </c>
      <c r="Y19" s="22"/>
      <c r="Z19" s="22">
        <v>0.83068674194833503</v>
      </c>
      <c r="AA19" s="22">
        <v>0.75945842267382602</v>
      </c>
      <c r="AB19" s="22">
        <v>0.61470948186794205</v>
      </c>
      <c r="AC19" s="22"/>
      <c r="AD19" s="22">
        <v>0.73045831190096699</v>
      </c>
      <c r="AE19" s="22">
        <v>0.74231595492645497</v>
      </c>
      <c r="AF19" s="22"/>
      <c r="AG19" s="22">
        <v>0.278536971207613</v>
      </c>
      <c r="AH19" s="22">
        <v>0.69390291003618298</v>
      </c>
      <c r="AI19" s="22">
        <v>0.89367172284608398</v>
      </c>
      <c r="AJ19" s="22"/>
      <c r="AK19" s="22">
        <v>0.71132951279207801</v>
      </c>
      <c r="AL19" s="22">
        <v>0.759520101762585</v>
      </c>
      <c r="AM19" s="22">
        <v>0.76837324307976196</v>
      </c>
      <c r="AN19" s="22"/>
      <c r="AO19" s="22">
        <v>0.78119582260029197</v>
      </c>
      <c r="AP19" s="22">
        <v>0.66450895375633601</v>
      </c>
      <c r="AQ19" s="22">
        <v>0.81986781986179103</v>
      </c>
      <c r="AR19" s="22"/>
      <c r="AS19" s="22">
        <v>0.77735096953744398</v>
      </c>
      <c r="AT19" s="22">
        <v>0.80391832900912596</v>
      </c>
      <c r="AU19" s="22">
        <v>0.87804988821613095</v>
      </c>
      <c r="AV19" s="22">
        <v>0.75327868929627195</v>
      </c>
      <c r="AW19" s="22">
        <v>0.801331962878434</v>
      </c>
      <c r="AX19" s="22">
        <v>0.79138027281595802</v>
      </c>
      <c r="AY19" s="22">
        <v>0.74520208542993904</v>
      </c>
      <c r="AZ19" s="22">
        <v>0.59306661595625298</v>
      </c>
      <c r="BA19" s="22">
        <v>0.78360593946614998</v>
      </c>
      <c r="BB19" s="22">
        <v>0.759286315116391</v>
      </c>
      <c r="BC19" s="22">
        <v>0.52103709958271105</v>
      </c>
      <c r="BD19" s="22">
        <v>0.49072863323073801</v>
      </c>
      <c r="BE19" s="22">
        <v>0.32398600298182201</v>
      </c>
      <c r="BF19" s="22">
        <v>0.29129783960368599</v>
      </c>
      <c r="BG19" s="22">
        <v>0.49163104643785099</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0.25720590050788</v>
      </c>
      <c r="D9" s="17">
        <v>0.252616130804734</v>
      </c>
      <c r="E9" s="17">
        <v>0.26048137300609397</v>
      </c>
      <c r="F9" s="17"/>
      <c r="G9" s="17">
        <v>0.21556100632900599</v>
      </c>
      <c r="H9" s="17">
        <v>0.229601863931537</v>
      </c>
      <c r="I9" s="17">
        <v>0.27799771738220402</v>
      </c>
      <c r="J9" s="17">
        <v>0.28878018722264098</v>
      </c>
      <c r="K9" s="17">
        <v>0.29259504529018898</v>
      </c>
      <c r="L9" s="17">
        <v>0.22735014466022099</v>
      </c>
      <c r="M9" s="17"/>
      <c r="N9" s="17">
        <v>0.19514581845146201</v>
      </c>
      <c r="O9" s="17">
        <v>0.30062146247662602</v>
      </c>
      <c r="P9" s="17">
        <v>0.31719843361897598</v>
      </c>
      <c r="Q9" s="17">
        <v>0.26036912627202702</v>
      </c>
      <c r="R9" s="17">
        <v>0.21632764869959001</v>
      </c>
      <c r="S9" s="17"/>
      <c r="T9" s="17">
        <v>0.25954324185599598</v>
      </c>
      <c r="U9" s="17">
        <v>0.25661727909258503</v>
      </c>
      <c r="V9" s="17"/>
      <c r="W9" s="17">
        <v>0.26284458401616101</v>
      </c>
      <c r="X9" s="17">
        <v>0.24933325589233399</v>
      </c>
      <c r="Y9" s="17"/>
      <c r="Z9" s="17">
        <v>0.26429312345485401</v>
      </c>
      <c r="AA9" s="17">
        <v>0.300059849888754</v>
      </c>
      <c r="AB9" s="17">
        <v>0.21054489601103801</v>
      </c>
      <c r="AC9" s="17"/>
      <c r="AD9" s="17">
        <v>0.24536713977725899</v>
      </c>
      <c r="AE9" s="17">
        <v>0.27942993456632498</v>
      </c>
      <c r="AF9" s="17"/>
      <c r="AG9" s="17">
        <v>0.11962405213511999</v>
      </c>
      <c r="AH9" s="17">
        <v>0.14252047837451801</v>
      </c>
      <c r="AI9" s="17">
        <v>0.40427195667247101</v>
      </c>
      <c r="AJ9" s="17"/>
      <c r="AK9" s="17">
        <v>0.23889374775243499</v>
      </c>
      <c r="AL9" s="17">
        <v>0.23232183252279801</v>
      </c>
      <c r="AM9" s="17">
        <v>0.44429689669556799</v>
      </c>
      <c r="AN9" s="17"/>
      <c r="AO9" s="17">
        <v>0.22099013052813801</v>
      </c>
      <c r="AP9" s="17">
        <v>0.185241476314916</v>
      </c>
      <c r="AQ9" s="17">
        <v>0.35646203970583701</v>
      </c>
      <c r="AR9" s="17"/>
      <c r="AS9" s="17">
        <v>0.23646169193062799</v>
      </c>
      <c r="AT9" s="17">
        <v>0.29476081101132601</v>
      </c>
      <c r="AU9" s="17">
        <v>0.33376235325978698</v>
      </c>
      <c r="AV9" s="17">
        <v>0.30233983577501</v>
      </c>
      <c r="AW9" s="17">
        <v>0.272370458654418</v>
      </c>
      <c r="AX9" s="17">
        <v>0.27526191946241602</v>
      </c>
      <c r="AY9" s="17">
        <v>0.29174590074051099</v>
      </c>
      <c r="AZ9" s="17">
        <v>0.21159860699699701</v>
      </c>
      <c r="BA9" s="17">
        <v>0.18867799515054601</v>
      </c>
      <c r="BB9" s="17">
        <v>0.194710616970729</v>
      </c>
      <c r="BC9" s="17">
        <v>0.18108708055744399</v>
      </c>
      <c r="BD9" s="17">
        <v>0.12571240741942699</v>
      </c>
      <c r="BE9" s="17">
        <v>0.12863506395685301</v>
      </c>
      <c r="BF9" s="17">
        <v>0.324032770738439</v>
      </c>
      <c r="BG9" s="17">
        <v>0.29103774216713402</v>
      </c>
    </row>
    <row r="10" spans="2:59" x14ac:dyDescent="0.35">
      <c r="B10" s="18" t="s">
        <v>111</v>
      </c>
      <c r="C10" s="17">
        <v>0.289291390900139</v>
      </c>
      <c r="D10" s="17">
        <v>0.28771124455954</v>
      </c>
      <c r="E10" s="17">
        <v>0.29195526745546901</v>
      </c>
      <c r="F10" s="17"/>
      <c r="G10" s="17">
        <v>0.31090942835117102</v>
      </c>
      <c r="H10" s="17">
        <v>0.247525760437001</v>
      </c>
      <c r="I10" s="17">
        <v>0.27614134814923502</v>
      </c>
      <c r="J10" s="17">
        <v>0.27598654377063397</v>
      </c>
      <c r="K10" s="17">
        <v>0.29139048883788798</v>
      </c>
      <c r="L10" s="17">
        <v>0.31661102404649599</v>
      </c>
      <c r="M10" s="17"/>
      <c r="N10" s="17">
        <v>0.30611474407003397</v>
      </c>
      <c r="O10" s="17">
        <v>0.299195633627441</v>
      </c>
      <c r="P10" s="17">
        <v>0.28304101644921398</v>
      </c>
      <c r="Q10" s="17">
        <v>0.28063848519398499</v>
      </c>
      <c r="R10" s="17">
        <v>0.25950743109944102</v>
      </c>
      <c r="S10" s="17"/>
      <c r="T10" s="17">
        <v>0.28044451619155403</v>
      </c>
      <c r="U10" s="17">
        <v>0.29151933245266698</v>
      </c>
      <c r="V10" s="17"/>
      <c r="W10" s="17">
        <v>0.283152347040175</v>
      </c>
      <c r="X10" s="17">
        <v>0.29676118598535001</v>
      </c>
      <c r="Y10" s="17"/>
      <c r="Z10" s="17">
        <v>0.31125711071106799</v>
      </c>
      <c r="AA10" s="17">
        <v>0.27170576619367198</v>
      </c>
      <c r="AB10" s="17">
        <v>0.28311624197132601</v>
      </c>
      <c r="AC10" s="17"/>
      <c r="AD10" s="17">
        <v>0.30492055362238002</v>
      </c>
      <c r="AE10" s="17">
        <v>0.25995191419751001</v>
      </c>
      <c r="AF10" s="17"/>
      <c r="AG10" s="17">
        <v>0.278837076581816</v>
      </c>
      <c r="AH10" s="17">
        <v>0.26972487893213298</v>
      </c>
      <c r="AI10" s="17">
        <v>0.31355585013889198</v>
      </c>
      <c r="AJ10" s="17"/>
      <c r="AK10" s="17">
        <v>0.29931303304839502</v>
      </c>
      <c r="AL10" s="17">
        <v>0.30635390042942601</v>
      </c>
      <c r="AM10" s="17">
        <v>0.251519895678951</v>
      </c>
      <c r="AN10" s="17"/>
      <c r="AO10" s="17">
        <v>0.29379294571940401</v>
      </c>
      <c r="AP10" s="17">
        <v>0.28270833489950697</v>
      </c>
      <c r="AQ10" s="17">
        <v>0.305976772830379</v>
      </c>
      <c r="AR10" s="17"/>
      <c r="AS10" s="17">
        <v>0.26651999365907098</v>
      </c>
      <c r="AT10" s="17">
        <v>0.37099479036407201</v>
      </c>
      <c r="AU10" s="17">
        <v>0.26069871318744797</v>
      </c>
      <c r="AV10" s="17">
        <v>0.33956827420610602</v>
      </c>
      <c r="AW10" s="17">
        <v>0.270523773302142</v>
      </c>
      <c r="AX10" s="17">
        <v>0.25551281266868298</v>
      </c>
      <c r="AY10" s="17">
        <v>0.23765004169464499</v>
      </c>
      <c r="AZ10" s="17">
        <v>0.30489126434598501</v>
      </c>
      <c r="BA10" s="17">
        <v>0.29293385761574497</v>
      </c>
      <c r="BB10" s="17">
        <v>0.37324155233388401</v>
      </c>
      <c r="BC10" s="17">
        <v>0.27610981168516802</v>
      </c>
      <c r="BD10" s="17">
        <v>0.26998690999765301</v>
      </c>
      <c r="BE10" s="17">
        <v>0.33915152471835402</v>
      </c>
      <c r="BF10" s="17">
        <v>0</v>
      </c>
      <c r="BG10" s="17">
        <v>0.31232626303286398</v>
      </c>
    </row>
    <row r="11" spans="2:59" x14ac:dyDescent="0.35">
      <c r="B11" s="18" t="s">
        <v>112</v>
      </c>
      <c r="C11" s="17">
        <v>0.23634564734955499</v>
      </c>
      <c r="D11" s="17">
        <v>0.22287948452388101</v>
      </c>
      <c r="E11" s="17">
        <v>0.247804272452091</v>
      </c>
      <c r="F11" s="17"/>
      <c r="G11" s="17">
        <v>0.21902369357929199</v>
      </c>
      <c r="H11" s="17">
        <v>0.26040749148599801</v>
      </c>
      <c r="I11" s="17">
        <v>0.225221702119316</v>
      </c>
      <c r="J11" s="17">
        <v>0.25068007974732498</v>
      </c>
      <c r="K11" s="17">
        <v>0.22684869785002901</v>
      </c>
      <c r="L11" s="17">
        <v>0.232679154517235</v>
      </c>
      <c r="M11" s="17"/>
      <c r="N11" s="17">
        <v>0.27838243808428698</v>
      </c>
      <c r="O11" s="17">
        <v>0.201163470232432</v>
      </c>
      <c r="P11" s="17">
        <v>0.21860106358522499</v>
      </c>
      <c r="Q11" s="17">
        <v>0.21704998446169399</v>
      </c>
      <c r="R11" s="17">
        <v>0.26893464762630898</v>
      </c>
      <c r="S11" s="17"/>
      <c r="T11" s="17">
        <v>0.25825039737768601</v>
      </c>
      <c r="U11" s="17">
        <v>0.230829292207996</v>
      </c>
      <c r="V11" s="17"/>
      <c r="W11" s="17">
        <v>0.23096290262831101</v>
      </c>
      <c r="X11" s="17">
        <v>0.24208812452238501</v>
      </c>
      <c r="Y11" s="17"/>
      <c r="Z11" s="17">
        <v>0.24049945612082499</v>
      </c>
      <c r="AA11" s="17">
        <v>0.210466858357019</v>
      </c>
      <c r="AB11" s="17">
        <v>0.250433879511544</v>
      </c>
      <c r="AC11" s="17"/>
      <c r="AD11" s="17">
        <v>0.249091745071156</v>
      </c>
      <c r="AE11" s="17">
        <v>0.21241833634778301</v>
      </c>
      <c r="AF11" s="17"/>
      <c r="AG11" s="17">
        <v>0.22912042574892899</v>
      </c>
      <c r="AH11" s="17">
        <v>0.33475740752775601</v>
      </c>
      <c r="AI11" s="17">
        <v>0.15052491102511001</v>
      </c>
      <c r="AJ11" s="17"/>
      <c r="AK11" s="17">
        <v>0.25867216130232501</v>
      </c>
      <c r="AL11" s="17">
        <v>0.24430735039385201</v>
      </c>
      <c r="AM11" s="17">
        <v>0.15436462741906101</v>
      </c>
      <c r="AN11" s="17"/>
      <c r="AO11" s="17">
        <v>0.27482863677930203</v>
      </c>
      <c r="AP11" s="17">
        <v>0.26773370718420197</v>
      </c>
      <c r="AQ11" s="17">
        <v>0.19630730469636201</v>
      </c>
      <c r="AR11" s="17"/>
      <c r="AS11" s="17">
        <v>0.216036745244408</v>
      </c>
      <c r="AT11" s="17">
        <v>0.19257172793658001</v>
      </c>
      <c r="AU11" s="17">
        <v>0.24130136900606999</v>
      </c>
      <c r="AV11" s="17">
        <v>0.18038914293341399</v>
      </c>
      <c r="AW11" s="17">
        <v>0.21801884200459301</v>
      </c>
      <c r="AX11" s="17">
        <v>0.25841920916317102</v>
      </c>
      <c r="AY11" s="17">
        <v>0.23893838152250199</v>
      </c>
      <c r="AZ11" s="17">
        <v>0.29433925258312998</v>
      </c>
      <c r="BA11" s="17">
        <v>0.296535649182253</v>
      </c>
      <c r="BB11" s="17">
        <v>0.27719209227521902</v>
      </c>
      <c r="BC11" s="17">
        <v>0.23118490162209901</v>
      </c>
      <c r="BD11" s="17">
        <v>0.26482322685501702</v>
      </c>
      <c r="BE11" s="17">
        <v>0.21581078479551699</v>
      </c>
      <c r="BF11" s="17">
        <v>0.114683500855286</v>
      </c>
      <c r="BG11" s="17">
        <v>0.124922840316592</v>
      </c>
    </row>
    <row r="12" spans="2:59" x14ac:dyDescent="0.35">
      <c r="B12" s="18" t="s">
        <v>113</v>
      </c>
      <c r="C12" s="17">
        <v>0.11092165378199</v>
      </c>
      <c r="D12" s="17">
        <v>0.118113468329706</v>
      </c>
      <c r="E12" s="17">
        <v>0.104678865600616</v>
      </c>
      <c r="F12" s="17"/>
      <c r="G12" s="17">
        <v>0.127704022866751</v>
      </c>
      <c r="H12" s="17">
        <v>0.111524836537625</v>
      </c>
      <c r="I12" s="17">
        <v>0.102697709356577</v>
      </c>
      <c r="J12" s="17">
        <v>0.11164393413548</v>
      </c>
      <c r="K12" s="17">
        <v>0.11804756362424</v>
      </c>
      <c r="L12" s="17">
        <v>0.10518765794127199</v>
      </c>
      <c r="M12" s="17"/>
      <c r="N12" s="17">
        <v>0.11082159743675001</v>
      </c>
      <c r="O12" s="17">
        <v>9.1433330463362494E-2</v>
      </c>
      <c r="P12" s="17">
        <v>0.106053779084573</v>
      </c>
      <c r="Q12" s="17">
        <v>0.14129172252627401</v>
      </c>
      <c r="R12" s="17">
        <v>9.0860970756471302E-2</v>
      </c>
      <c r="S12" s="17"/>
      <c r="T12" s="17">
        <v>9.2333159638894505E-2</v>
      </c>
      <c r="U12" s="17">
        <v>0.115602863798466</v>
      </c>
      <c r="V12" s="17"/>
      <c r="W12" s="17">
        <v>8.9495511685267204E-2</v>
      </c>
      <c r="X12" s="17">
        <v>0.125535534842008</v>
      </c>
      <c r="Y12" s="17"/>
      <c r="Z12" s="17">
        <v>9.4948168845254102E-2</v>
      </c>
      <c r="AA12" s="17">
        <v>0.135256311746483</v>
      </c>
      <c r="AB12" s="17">
        <v>0.116644288650955</v>
      </c>
      <c r="AC12" s="17"/>
      <c r="AD12" s="17">
        <v>8.8954315644052595E-2</v>
      </c>
      <c r="AE12" s="17">
        <v>0.152159320634073</v>
      </c>
      <c r="AF12" s="17"/>
      <c r="AG12" s="17">
        <v>0.14259125625557401</v>
      </c>
      <c r="AH12" s="17">
        <v>0.16421346644708501</v>
      </c>
      <c r="AI12" s="17">
        <v>5.4569821458079801E-2</v>
      </c>
      <c r="AJ12" s="17"/>
      <c r="AK12" s="17">
        <v>9.4765229736943193E-2</v>
      </c>
      <c r="AL12" s="17">
        <v>0.114327457972173</v>
      </c>
      <c r="AM12" s="17">
        <v>8.4832860264599602E-2</v>
      </c>
      <c r="AN12" s="17"/>
      <c r="AO12" s="17">
        <v>8.4016666977618504E-2</v>
      </c>
      <c r="AP12" s="17">
        <v>0.13311969434447901</v>
      </c>
      <c r="AQ12" s="17">
        <v>8.2722947111871198E-2</v>
      </c>
      <c r="AR12" s="17"/>
      <c r="AS12" s="17">
        <v>0.19356436371801999</v>
      </c>
      <c r="AT12" s="17">
        <v>9.7000955813840703E-2</v>
      </c>
      <c r="AU12" s="17">
        <v>5.8928227659752301E-2</v>
      </c>
      <c r="AV12" s="17">
        <v>8.40452152010953E-2</v>
      </c>
      <c r="AW12" s="17">
        <v>0.14198040073573701</v>
      </c>
      <c r="AX12" s="17">
        <v>6.7732033723314697E-2</v>
      </c>
      <c r="AY12" s="17">
        <v>0.122837880613759</v>
      </c>
      <c r="AZ12" s="17">
        <v>6.5815728874677695E-2</v>
      </c>
      <c r="BA12" s="17">
        <v>0.14718507860324201</v>
      </c>
      <c r="BB12" s="17">
        <v>9.7697122104561995E-2</v>
      </c>
      <c r="BC12" s="17">
        <v>9.7192158554557206E-2</v>
      </c>
      <c r="BD12" s="17">
        <v>0.194066224292644</v>
      </c>
      <c r="BE12" s="17">
        <v>0.17120125528550001</v>
      </c>
      <c r="BF12" s="17">
        <v>0.27362471526224802</v>
      </c>
      <c r="BG12" s="17">
        <v>8.3418139258000706E-2</v>
      </c>
    </row>
    <row r="13" spans="2:59" x14ac:dyDescent="0.35">
      <c r="B13" s="18" t="s">
        <v>114</v>
      </c>
      <c r="C13" s="17">
        <v>5.0709057697724297E-2</v>
      </c>
      <c r="D13" s="17">
        <v>6.1023980109982903E-2</v>
      </c>
      <c r="E13" s="17">
        <v>4.1308769008530997E-2</v>
      </c>
      <c r="F13" s="17"/>
      <c r="G13" s="17">
        <v>3.077064443778E-2</v>
      </c>
      <c r="H13" s="17">
        <v>6.1771423115151901E-2</v>
      </c>
      <c r="I13" s="17">
        <v>8.0535678570791205E-2</v>
      </c>
      <c r="J13" s="17">
        <v>3.4937312989952098E-2</v>
      </c>
      <c r="K13" s="17">
        <v>1.8835573171026E-2</v>
      </c>
      <c r="L13" s="17">
        <v>6.6073195433750398E-2</v>
      </c>
      <c r="M13" s="17"/>
      <c r="N13" s="17">
        <v>5.75536283296832E-2</v>
      </c>
      <c r="O13" s="17">
        <v>5.13907412888404E-2</v>
      </c>
      <c r="P13" s="17">
        <v>2.5361214624818201E-2</v>
      </c>
      <c r="Q13" s="17">
        <v>5.4483599565480802E-2</v>
      </c>
      <c r="R13" s="17">
        <v>7.0865599448050404E-2</v>
      </c>
      <c r="S13" s="17"/>
      <c r="T13" s="17">
        <v>6.0964192881061703E-2</v>
      </c>
      <c r="U13" s="17">
        <v>4.8126468641773799E-2</v>
      </c>
      <c r="V13" s="17"/>
      <c r="W13" s="17">
        <v>6.20058027160202E-2</v>
      </c>
      <c r="X13" s="17">
        <v>4.44379484949015E-2</v>
      </c>
      <c r="Y13" s="17"/>
      <c r="Z13" s="17">
        <v>4.3644583512527403E-2</v>
      </c>
      <c r="AA13" s="17">
        <v>5.5465515463182E-2</v>
      </c>
      <c r="AB13" s="17">
        <v>6.8266910281579399E-2</v>
      </c>
      <c r="AC13" s="17"/>
      <c r="AD13" s="17">
        <v>5.6603397405530498E-2</v>
      </c>
      <c r="AE13" s="17">
        <v>3.9644047651571403E-2</v>
      </c>
      <c r="AF13" s="17"/>
      <c r="AG13" s="17">
        <v>8.2911717342849703E-2</v>
      </c>
      <c r="AH13" s="17">
        <v>4.9638411384858097E-2</v>
      </c>
      <c r="AI13" s="17">
        <v>4.8551690191509997E-2</v>
      </c>
      <c r="AJ13" s="17"/>
      <c r="AK13" s="17">
        <v>4.2152684736070999E-2</v>
      </c>
      <c r="AL13" s="17">
        <v>5.9600020417001499E-2</v>
      </c>
      <c r="AM13" s="17">
        <v>4.6796388093222299E-2</v>
      </c>
      <c r="AN13" s="17"/>
      <c r="AO13" s="17">
        <v>3.7827171788652997E-2</v>
      </c>
      <c r="AP13" s="17">
        <v>6.8297760928497306E-2</v>
      </c>
      <c r="AQ13" s="17">
        <v>3.6835854656542197E-2</v>
      </c>
      <c r="AR13" s="17"/>
      <c r="AS13" s="17">
        <v>2.5101412550181001E-2</v>
      </c>
      <c r="AT13" s="17">
        <v>1.4484006763476101E-2</v>
      </c>
      <c r="AU13" s="17">
        <v>2.72030891562835E-2</v>
      </c>
      <c r="AV13" s="17">
        <v>7.4435121099767701E-2</v>
      </c>
      <c r="AW13" s="17">
        <v>7.3661542158822702E-2</v>
      </c>
      <c r="AX13" s="17">
        <v>5.8678662498362802E-2</v>
      </c>
      <c r="AY13" s="17">
        <v>5.2193302069213597E-2</v>
      </c>
      <c r="AZ13" s="17">
        <v>1.55246983160654E-2</v>
      </c>
      <c r="BA13" s="17">
        <v>6.1711211103562098E-2</v>
      </c>
      <c r="BB13" s="17">
        <v>1.99672260549928E-2</v>
      </c>
      <c r="BC13" s="17">
        <v>0.15782354992884901</v>
      </c>
      <c r="BD13" s="17">
        <v>6.1696679755493901E-2</v>
      </c>
      <c r="BE13" s="17">
        <v>0</v>
      </c>
      <c r="BF13" s="17">
        <v>0.14275402310250501</v>
      </c>
      <c r="BG13" s="17">
        <v>0.12097588485043299</v>
      </c>
    </row>
    <row r="14" spans="2:59" x14ac:dyDescent="0.35">
      <c r="B14" s="18" t="s">
        <v>115</v>
      </c>
      <c r="C14" s="17">
        <v>2.8976943362314399E-2</v>
      </c>
      <c r="D14" s="17">
        <v>3.5244791831995297E-2</v>
      </c>
      <c r="E14" s="17">
        <v>2.3257305335029701E-2</v>
      </c>
      <c r="F14" s="17"/>
      <c r="G14" s="17">
        <v>5.2177585073359803E-2</v>
      </c>
      <c r="H14" s="17">
        <v>4.0221959025041103E-2</v>
      </c>
      <c r="I14" s="17">
        <v>1.43334723210553E-2</v>
      </c>
      <c r="J14" s="17">
        <v>1.4484789717441099E-2</v>
      </c>
      <c r="K14" s="17">
        <v>3.28250149600708E-2</v>
      </c>
      <c r="L14" s="17">
        <v>3.2457409892866697E-2</v>
      </c>
      <c r="M14" s="17"/>
      <c r="N14" s="17">
        <v>2.5515237024539901E-2</v>
      </c>
      <c r="O14" s="17">
        <v>2.0083909023369401E-2</v>
      </c>
      <c r="P14" s="17">
        <v>3.3932134805946798E-2</v>
      </c>
      <c r="Q14" s="17">
        <v>2.8756617568168899E-2</v>
      </c>
      <c r="R14" s="17">
        <v>4.4995672106256199E-2</v>
      </c>
      <c r="S14" s="17"/>
      <c r="T14" s="17">
        <v>2.86873159466094E-2</v>
      </c>
      <c r="U14" s="17">
        <v>2.90498813178586E-2</v>
      </c>
      <c r="V14" s="17"/>
      <c r="W14" s="17">
        <v>4.35083906644766E-2</v>
      </c>
      <c r="X14" s="17">
        <v>2.2900950879392899E-2</v>
      </c>
      <c r="Y14" s="17"/>
      <c r="Z14" s="17">
        <v>2.03762544070679E-2</v>
      </c>
      <c r="AA14" s="17">
        <v>1.9268331647600799E-2</v>
      </c>
      <c r="AB14" s="17">
        <v>4.7717204334842202E-2</v>
      </c>
      <c r="AC14" s="17"/>
      <c r="AD14" s="17">
        <v>3.4758187503043797E-2</v>
      </c>
      <c r="AE14" s="17">
        <v>1.8124239299174501E-2</v>
      </c>
      <c r="AF14" s="17"/>
      <c r="AG14" s="17">
        <v>0.10308277448139699</v>
      </c>
      <c r="AH14" s="17">
        <v>2.4556895651032001E-2</v>
      </c>
      <c r="AI14" s="17">
        <v>1.6487920639419201E-2</v>
      </c>
      <c r="AJ14" s="17"/>
      <c r="AK14" s="17">
        <v>3.2236091539976502E-2</v>
      </c>
      <c r="AL14" s="17">
        <v>3.5317456899022603E-2</v>
      </c>
      <c r="AM14" s="17">
        <v>0</v>
      </c>
      <c r="AN14" s="17"/>
      <c r="AO14" s="17">
        <v>5.6789894989275197E-2</v>
      </c>
      <c r="AP14" s="17">
        <v>4.3863212369813102E-2</v>
      </c>
      <c r="AQ14" s="17">
        <v>7.6192002948161797E-3</v>
      </c>
      <c r="AR14" s="17"/>
      <c r="AS14" s="17">
        <v>1.01199194954369E-2</v>
      </c>
      <c r="AT14" s="17">
        <v>4.3190619264659499E-3</v>
      </c>
      <c r="AU14" s="17">
        <v>5.9176286426438199E-2</v>
      </c>
      <c r="AV14" s="17">
        <v>1.9222410784606798E-2</v>
      </c>
      <c r="AW14" s="17">
        <v>1.88242800895209E-2</v>
      </c>
      <c r="AX14" s="17">
        <v>4.6222982088083502E-2</v>
      </c>
      <c r="AY14" s="17">
        <v>2.60736868981092E-2</v>
      </c>
      <c r="AZ14" s="17">
        <v>7.8575058693428401E-2</v>
      </c>
      <c r="BA14" s="17">
        <v>0</v>
      </c>
      <c r="BB14" s="17">
        <v>2.8240754206908799E-2</v>
      </c>
      <c r="BC14" s="17">
        <v>3.2978302907211397E-2</v>
      </c>
      <c r="BD14" s="17">
        <v>2.0957903188504899E-2</v>
      </c>
      <c r="BE14" s="17">
        <v>6.8222106353699699E-2</v>
      </c>
      <c r="BF14" s="17">
        <v>8.12783834943413E-2</v>
      </c>
      <c r="BG14" s="17">
        <v>6.7319130374976097E-2</v>
      </c>
    </row>
    <row r="15" spans="2:59" x14ac:dyDescent="0.35">
      <c r="B15" s="18" t="s">
        <v>116</v>
      </c>
      <c r="C15" s="17">
        <v>1.26742324839316E-2</v>
      </c>
      <c r="D15" s="17">
        <v>1.19843800600166E-2</v>
      </c>
      <c r="E15" s="17">
        <v>1.33691030843972E-2</v>
      </c>
      <c r="F15" s="17"/>
      <c r="G15" s="17">
        <v>1.24067219857925E-2</v>
      </c>
      <c r="H15" s="17">
        <v>1.47729723764708E-2</v>
      </c>
      <c r="I15" s="17">
        <v>1.01769264065865E-2</v>
      </c>
      <c r="J15" s="17">
        <v>7.2942201399931296E-3</v>
      </c>
      <c r="K15" s="17">
        <v>8.1458609163731696E-3</v>
      </c>
      <c r="L15" s="17">
        <v>1.96414135081589E-2</v>
      </c>
      <c r="M15" s="17"/>
      <c r="N15" s="17">
        <v>1.9768559698967601E-2</v>
      </c>
      <c r="O15" s="17">
        <v>1.30932180641161E-2</v>
      </c>
      <c r="P15" s="17">
        <v>1.1965805957120001E-2</v>
      </c>
      <c r="Q15" s="17">
        <v>3.1689777220818499E-3</v>
      </c>
      <c r="R15" s="17">
        <v>1.5773194848191601E-2</v>
      </c>
      <c r="S15" s="17"/>
      <c r="T15" s="17">
        <v>1.7364760965086101E-2</v>
      </c>
      <c r="U15" s="17">
        <v>1.1492999150046699E-2</v>
      </c>
      <c r="V15" s="17"/>
      <c r="W15" s="17">
        <v>1.81056485656629E-2</v>
      </c>
      <c r="X15" s="17">
        <v>6.9595665001013904E-3</v>
      </c>
      <c r="Y15" s="17"/>
      <c r="Z15" s="17">
        <v>1.8538742583138399E-2</v>
      </c>
      <c r="AA15" s="17">
        <v>7.7773667032896799E-3</v>
      </c>
      <c r="AB15" s="17">
        <v>1.40859881540385E-2</v>
      </c>
      <c r="AC15" s="17"/>
      <c r="AD15" s="17">
        <v>1.4433473034056701E-2</v>
      </c>
      <c r="AE15" s="17">
        <v>9.3717396983607395E-3</v>
      </c>
      <c r="AF15" s="17"/>
      <c r="AG15" s="17">
        <v>3.66528629986154E-2</v>
      </c>
      <c r="AH15" s="17">
        <v>7.8027342806282797E-3</v>
      </c>
      <c r="AI15" s="17">
        <v>6.2979021527661497E-3</v>
      </c>
      <c r="AJ15" s="17"/>
      <c r="AK15" s="17">
        <v>3.1056862788020601E-2</v>
      </c>
      <c r="AL15" s="17">
        <v>2.29063931290919E-3</v>
      </c>
      <c r="AM15" s="17">
        <v>0</v>
      </c>
      <c r="AN15" s="17"/>
      <c r="AO15" s="17">
        <v>7.8806824992876806E-3</v>
      </c>
      <c r="AP15" s="17">
        <v>1.3760144429523001E-2</v>
      </c>
      <c r="AQ15" s="17">
        <v>7.6028871161740799E-3</v>
      </c>
      <c r="AR15" s="17"/>
      <c r="AS15" s="17">
        <v>0</v>
      </c>
      <c r="AT15" s="17">
        <v>1.9751781812148799E-2</v>
      </c>
      <c r="AU15" s="17">
        <v>1.89299613042208E-2</v>
      </c>
      <c r="AV15" s="17">
        <v>0</v>
      </c>
      <c r="AW15" s="17">
        <v>4.6207030547665102E-3</v>
      </c>
      <c r="AX15" s="17">
        <v>0</v>
      </c>
      <c r="AY15" s="17">
        <v>3.05608064612608E-2</v>
      </c>
      <c r="AZ15" s="17">
        <v>1.1877847119877501E-2</v>
      </c>
      <c r="BA15" s="17">
        <v>0</v>
      </c>
      <c r="BB15" s="17">
        <v>8.9506360537045491E-3</v>
      </c>
      <c r="BC15" s="17">
        <v>0</v>
      </c>
      <c r="BD15" s="17">
        <v>6.2756648491260197E-2</v>
      </c>
      <c r="BE15" s="17">
        <v>7.6979264890075394E-2</v>
      </c>
      <c r="BF15" s="17">
        <v>6.3626606547180803E-2</v>
      </c>
      <c r="BG15" s="17">
        <v>0</v>
      </c>
    </row>
    <row r="16" spans="2:59" x14ac:dyDescent="0.35">
      <c r="B16" s="18" t="s">
        <v>117</v>
      </c>
      <c r="C16" s="17">
        <v>1.38751739164663E-2</v>
      </c>
      <c r="D16" s="17">
        <v>1.0426519780143801E-2</v>
      </c>
      <c r="E16" s="17">
        <v>1.71450440577714E-2</v>
      </c>
      <c r="F16" s="17"/>
      <c r="G16" s="17">
        <v>3.1446897376848297E-2</v>
      </c>
      <c r="H16" s="17">
        <v>3.4173693091174101E-2</v>
      </c>
      <c r="I16" s="17">
        <v>1.2895445694235501E-2</v>
      </c>
      <c r="J16" s="17">
        <v>1.6192932276533602E-2</v>
      </c>
      <c r="K16" s="17">
        <v>1.13117553501833E-2</v>
      </c>
      <c r="L16" s="17">
        <v>0</v>
      </c>
      <c r="M16" s="17"/>
      <c r="N16" s="17">
        <v>6.6979769042766896E-3</v>
      </c>
      <c r="O16" s="17">
        <v>2.30182348238131E-2</v>
      </c>
      <c r="P16" s="17">
        <v>3.84655187412668E-3</v>
      </c>
      <c r="Q16" s="17">
        <v>1.42414866902886E-2</v>
      </c>
      <c r="R16" s="17">
        <v>3.2734835415689799E-2</v>
      </c>
      <c r="S16" s="17"/>
      <c r="T16" s="17">
        <v>2.41241514311283E-3</v>
      </c>
      <c r="U16" s="17">
        <v>1.67618833386067E-2</v>
      </c>
      <c r="V16" s="17"/>
      <c r="W16" s="17">
        <v>9.9248126839266201E-3</v>
      </c>
      <c r="X16" s="17">
        <v>1.19834328835276E-2</v>
      </c>
      <c r="Y16" s="17"/>
      <c r="Z16" s="17">
        <v>6.4425603652640898E-3</v>
      </c>
      <c r="AA16" s="17">
        <v>0</v>
      </c>
      <c r="AB16" s="17">
        <v>9.1905910846771903E-3</v>
      </c>
      <c r="AC16" s="17"/>
      <c r="AD16" s="17">
        <v>5.8711879425213604E-3</v>
      </c>
      <c r="AE16" s="17">
        <v>2.8900467605202498E-2</v>
      </c>
      <c r="AF16" s="17"/>
      <c r="AG16" s="17">
        <v>7.1798344556999001E-3</v>
      </c>
      <c r="AH16" s="17">
        <v>6.7857274019891504E-3</v>
      </c>
      <c r="AI16" s="17">
        <v>5.7399477217511099E-3</v>
      </c>
      <c r="AJ16" s="17"/>
      <c r="AK16" s="17">
        <v>2.9101890958341298E-3</v>
      </c>
      <c r="AL16" s="17">
        <v>5.4813420528174598E-3</v>
      </c>
      <c r="AM16" s="17">
        <v>1.8189331848597699E-2</v>
      </c>
      <c r="AN16" s="17"/>
      <c r="AO16" s="17">
        <v>2.3873870718322001E-2</v>
      </c>
      <c r="AP16" s="17">
        <v>5.2756695290632804E-3</v>
      </c>
      <c r="AQ16" s="17">
        <v>6.4729935880187099E-3</v>
      </c>
      <c r="AR16" s="17"/>
      <c r="AS16" s="17">
        <v>5.2195873402255101E-2</v>
      </c>
      <c r="AT16" s="17">
        <v>6.1168643720908101E-3</v>
      </c>
      <c r="AU16" s="17">
        <v>0</v>
      </c>
      <c r="AV16" s="17">
        <v>0</v>
      </c>
      <c r="AW16" s="17">
        <v>0</v>
      </c>
      <c r="AX16" s="17">
        <v>3.8172380395968902E-2</v>
      </c>
      <c r="AY16" s="17">
        <v>0</v>
      </c>
      <c r="AZ16" s="17">
        <v>1.73775430698393E-2</v>
      </c>
      <c r="BA16" s="17">
        <v>1.2956208344652401E-2</v>
      </c>
      <c r="BB16" s="17">
        <v>0</v>
      </c>
      <c r="BC16" s="17">
        <v>2.3624194744671801E-2</v>
      </c>
      <c r="BD16" s="17">
        <v>0</v>
      </c>
      <c r="BE16" s="17">
        <v>0</v>
      </c>
      <c r="BF16" s="17">
        <v>0</v>
      </c>
      <c r="BG16" s="17">
        <v>0</v>
      </c>
    </row>
    <row r="17" spans="2:59" x14ac:dyDescent="0.35">
      <c r="B17" s="18" t="s">
        <v>118</v>
      </c>
      <c r="C17" s="21">
        <v>0.78284293875757405</v>
      </c>
      <c r="D17" s="21">
        <v>0.76320685988815495</v>
      </c>
      <c r="E17" s="21">
        <v>0.80024091291365496</v>
      </c>
      <c r="F17" s="21"/>
      <c r="G17" s="21">
        <v>0.74549412825946904</v>
      </c>
      <c r="H17" s="21">
        <v>0.73753511585453702</v>
      </c>
      <c r="I17" s="21">
        <v>0.77936076765075402</v>
      </c>
      <c r="J17" s="21">
        <v>0.81544681074059999</v>
      </c>
      <c r="K17" s="21">
        <v>0.810834231978107</v>
      </c>
      <c r="L17" s="21">
        <v>0.77664032322395204</v>
      </c>
      <c r="M17" s="21"/>
      <c r="N17" s="21">
        <v>0.77964300060578295</v>
      </c>
      <c r="O17" s="21">
        <v>0.80098056633649894</v>
      </c>
      <c r="P17" s="21">
        <v>0.81884051365341504</v>
      </c>
      <c r="Q17" s="21">
        <v>0.75805759592770605</v>
      </c>
      <c r="R17" s="21">
        <v>0.74476972742534098</v>
      </c>
      <c r="S17" s="21"/>
      <c r="T17" s="21">
        <v>0.79823815542523502</v>
      </c>
      <c r="U17" s="21">
        <v>0.77896590375324803</v>
      </c>
      <c r="V17" s="21"/>
      <c r="W17" s="21">
        <v>0.77695983368464605</v>
      </c>
      <c r="X17" s="21">
        <v>0.78818256640006901</v>
      </c>
      <c r="Y17" s="21"/>
      <c r="Z17" s="21">
        <v>0.81604969028674801</v>
      </c>
      <c r="AA17" s="21">
        <v>0.78223247443944499</v>
      </c>
      <c r="AB17" s="21">
        <v>0.74409501749390805</v>
      </c>
      <c r="AC17" s="21"/>
      <c r="AD17" s="21">
        <v>0.79937943847079496</v>
      </c>
      <c r="AE17" s="21">
        <v>0.75180018511161795</v>
      </c>
      <c r="AF17" s="21"/>
      <c r="AG17" s="21">
        <v>0.62758155446586406</v>
      </c>
      <c r="AH17" s="21">
        <v>0.74700276483440697</v>
      </c>
      <c r="AI17" s="21">
        <v>0.86835271783647405</v>
      </c>
      <c r="AJ17" s="21"/>
      <c r="AK17" s="21">
        <v>0.79687894210315502</v>
      </c>
      <c r="AL17" s="21">
        <v>0.78298308334607603</v>
      </c>
      <c r="AM17" s="21">
        <v>0.85018141979357997</v>
      </c>
      <c r="AN17" s="21"/>
      <c r="AO17" s="21">
        <v>0.78961171302684396</v>
      </c>
      <c r="AP17" s="21">
        <v>0.735683518398625</v>
      </c>
      <c r="AQ17" s="21">
        <v>0.85874611723257799</v>
      </c>
      <c r="AR17" s="21"/>
      <c r="AS17" s="21">
        <v>0.71901843083410699</v>
      </c>
      <c r="AT17" s="21">
        <v>0.85832732931197797</v>
      </c>
      <c r="AU17" s="21">
        <v>0.83576243545330497</v>
      </c>
      <c r="AV17" s="21">
        <v>0.82229725291453004</v>
      </c>
      <c r="AW17" s="21">
        <v>0.76091307396115304</v>
      </c>
      <c r="AX17" s="21">
        <v>0.78919394129427001</v>
      </c>
      <c r="AY17" s="21">
        <v>0.76833432395765699</v>
      </c>
      <c r="AZ17" s="21">
        <v>0.81082912392611195</v>
      </c>
      <c r="BA17" s="21">
        <v>0.77814750194854299</v>
      </c>
      <c r="BB17" s="21">
        <v>0.84514426157983202</v>
      </c>
      <c r="BC17" s="21">
        <v>0.68838179386471099</v>
      </c>
      <c r="BD17" s="21">
        <v>0.660522544272097</v>
      </c>
      <c r="BE17" s="21">
        <v>0.68359737347072402</v>
      </c>
      <c r="BF17" s="21">
        <v>0.438716271593725</v>
      </c>
      <c r="BG17" s="21">
        <v>0.72828684551658995</v>
      </c>
    </row>
    <row r="18" spans="2:59" x14ac:dyDescent="0.35">
      <c r="B18" s="18" t="s">
        <v>119</v>
      </c>
      <c r="C18" s="21">
        <v>9.2360233543970299E-2</v>
      </c>
      <c r="D18" s="21">
        <v>0.10825315200199501</v>
      </c>
      <c r="E18" s="21">
        <v>7.7935177427957997E-2</v>
      </c>
      <c r="F18" s="21"/>
      <c r="G18" s="21">
        <v>9.5354951496932197E-2</v>
      </c>
      <c r="H18" s="21">
        <v>0.11676635451666401</v>
      </c>
      <c r="I18" s="21">
        <v>0.105046077298433</v>
      </c>
      <c r="J18" s="21">
        <v>5.67163228473863E-2</v>
      </c>
      <c r="K18" s="21">
        <v>5.9806449047469901E-2</v>
      </c>
      <c r="L18" s="21">
        <v>0.118172018834776</v>
      </c>
      <c r="M18" s="21"/>
      <c r="N18" s="21">
        <v>0.102837425053191</v>
      </c>
      <c r="O18" s="21">
        <v>8.4567868376325905E-2</v>
      </c>
      <c r="P18" s="21">
        <v>7.1259155387885006E-2</v>
      </c>
      <c r="Q18" s="21">
        <v>8.6409194855731605E-2</v>
      </c>
      <c r="R18" s="21">
        <v>0.13163446640249801</v>
      </c>
      <c r="S18" s="21"/>
      <c r="T18" s="21">
        <v>0.107016269792757</v>
      </c>
      <c r="U18" s="21">
        <v>8.8669349109679205E-2</v>
      </c>
      <c r="V18" s="21"/>
      <c r="W18" s="21">
        <v>0.12361984194616001</v>
      </c>
      <c r="X18" s="21">
        <v>7.42984658743958E-2</v>
      </c>
      <c r="Y18" s="21"/>
      <c r="Z18" s="21">
        <v>8.2559580502733806E-2</v>
      </c>
      <c r="AA18" s="21">
        <v>8.2511213814072407E-2</v>
      </c>
      <c r="AB18" s="21">
        <v>0.13007010277045999</v>
      </c>
      <c r="AC18" s="21"/>
      <c r="AD18" s="21">
        <v>0.105795057942631</v>
      </c>
      <c r="AE18" s="21">
        <v>6.7140026649106704E-2</v>
      </c>
      <c r="AF18" s="21"/>
      <c r="AG18" s="21">
        <v>0.22264735482286199</v>
      </c>
      <c r="AH18" s="21">
        <v>8.19980413165185E-2</v>
      </c>
      <c r="AI18" s="21">
        <v>7.1337512983695395E-2</v>
      </c>
      <c r="AJ18" s="21"/>
      <c r="AK18" s="21">
        <v>0.10544563906406799</v>
      </c>
      <c r="AL18" s="21">
        <v>9.7208116628933305E-2</v>
      </c>
      <c r="AM18" s="21">
        <v>4.6796388093222299E-2</v>
      </c>
      <c r="AN18" s="21"/>
      <c r="AO18" s="21">
        <v>0.102497749277216</v>
      </c>
      <c r="AP18" s="21">
        <v>0.12592111772783299</v>
      </c>
      <c r="AQ18" s="21">
        <v>5.2057942067532399E-2</v>
      </c>
      <c r="AR18" s="21"/>
      <c r="AS18" s="21">
        <v>3.5221332045617899E-2</v>
      </c>
      <c r="AT18" s="21">
        <v>3.8554850502090801E-2</v>
      </c>
      <c r="AU18" s="21">
        <v>0.105309336886942</v>
      </c>
      <c r="AV18" s="21">
        <v>9.3657531884374506E-2</v>
      </c>
      <c r="AW18" s="21">
        <v>9.7106525303110106E-2</v>
      </c>
      <c r="AX18" s="21">
        <v>0.10490164458644601</v>
      </c>
      <c r="AY18" s="21">
        <v>0.10882779542858401</v>
      </c>
      <c r="AZ18" s="21">
        <v>0.105977604129371</v>
      </c>
      <c r="BA18" s="21">
        <v>6.1711211103562098E-2</v>
      </c>
      <c r="BB18" s="21">
        <v>5.7158616315606203E-2</v>
      </c>
      <c r="BC18" s="21">
        <v>0.19080185283605999</v>
      </c>
      <c r="BD18" s="21">
        <v>0.145411231435259</v>
      </c>
      <c r="BE18" s="21">
        <v>0.145201371243775</v>
      </c>
      <c r="BF18" s="21">
        <v>0.28765901314402698</v>
      </c>
      <c r="BG18" s="21">
        <v>0.18829501522540901</v>
      </c>
    </row>
    <row r="19" spans="2:59" x14ac:dyDescent="0.35">
      <c r="B19" s="18" t="s">
        <v>120</v>
      </c>
      <c r="C19" s="22">
        <v>0.690482705213603</v>
      </c>
      <c r="D19" s="22">
        <v>0.65495370788616003</v>
      </c>
      <c r="E19" s="22">
        <v>0.72230573548569699</v>
      </c>
      <c r="F19" s="22"/>
      <c r="G19" s="22">
        <v>0.65013917676253596</v>
      </c>
      <c r="H19" s="22">
        <v>0.62076876133787295</v>
      </c>
      <c r="I19" s="22">
        <v>0.67431469035232094</v>
      </c>
      <c r="J19" s="22">
        <v>0.75873048789321396</v>
      </c>
      <c r="K19" s="22">
        <v>0.75102778293063699</v>
      </c>
      <c r="L19" s="22">
        <v>0.65846830438917603</v>
      </c>
      <c r="M19" s="22"/>
      <c r="N19" s="22">
        <v>0.67680557555259202</v>
      </c>
      <c r="O19" s="22">
        <v>0.71641269796017304</v>
      </c>
      <c r="P19" s="22">
        <v>0.74758135826552996</v>
      </c>
      <c r="Q19" s="22">
        <v>0.67164840107197399</v>
      </c>
      <c r="R19" s="22">
        <v>0.61313526102284199</v>
      </c>
      <c r="S19" s="22"/>
      <c r="T19" s="22">
        <v>0.69122188563247799</v>
      </c>
      <c r="U19" s="22">
        <v>0.69029655464356898</v>
      </c>
      <c r="V19" s="22"/>
      <c r="W19" s="22">
        <v>0.653339991738487</v>
      </c>
      <c r="X19" s="22">
        <v>0.71388410052567297</v>
      </c>
      <c r="Y19" s="22"/>
      <c r="Z19" s="22">
        <v>0.73349010978401397</v>
      </c>
      <c r="AA19" s="22">
        <v>0.69972126062537199</v>
      </c>
      <c r="AB19" s="22">
        <v>0.614024914723448</v>
      </c>
      <c r="AC19" s="22"/>
      <c r="AD19" s="22">
        <v>0.69358438052816396</v>
      </c>
      <c r="AE19" s="22">
        <v>0.68466015846251105</v>
      </c>
      <c r="AF19" s="22"/>
      <c r="AG19" s="22">
        <v>0.40493419964300298</v>
      </c>
      <c r="AH19" s="22">
        <v>0.66500472351788897</v>
      </c>
      <c r="AI19" s="22">
        <v>0.79701520485277799</v>
      </c>
      <c r="AJ19" s="22"/>
      <c r="AK19" s="22">
        <v>0.69143330303908601</v>
      </c>
      <c r="AL19" s="22">
        <v>0.685774966717143</v>
      </c>
      <c r="AM19" s="22">
        <v>0.80338503170035802</v>
      </c>
      <c r="AN19" s="22"/>
      <c r="AO19" s="22">
        <v>0.68711396374962797</v>
      </c>
      <c r="AP19" s="22">
        <v>0.60976240067079102</v>
      </c>
      <c r="AQ19" s="22">
        <v>0.80668817516504498</v>
      </c>
      <c r="AR19" s="22"/>
      <c r="AS19" s="22">
        <v>0.68379709878848904</v>
      </c>
      <c r="AT19" s="22">
        <v>0.81977247880988702</v>
      </c>
      <c r="AU19" s="22">
        <v>0.73045309856636298</v>
      </c>
      <c r="AV19" s="22">
        <v>0.72863972103015595</v>
      </c>
      <c r="AW19" s="22">
        <v>0.66380654865804301</v>
      </c>
      <c r="AX19" s="22">
        <v>0.68429229670782399</v>
      </c>
      <c r="AY19" s="22">
        <v>0.65950652852907399</v>
      </c>
      <c r="AZ19" s="22">
        <v>0.70485151979673999</v>
      </c>
      <c r="BA19" s="22">
        <v>0.71643629084498095</v>
      </c>
      <c r="BB19" s="22">
        <v>0.78798564526422599</v>
      </c>
      <c r="BC19" s="22">
        <v>0.497579941028651</v>
      </c>
      <c r="BD19" s="22">
        <v>0.51511131283683798</v>
      </c>
      <c r="BE19" s="22">
        <v>0.53839600222694906</v>
      </c>
      <c r="BF19" s="22">
        <v>0.151057258449698</v>
      </c>
      <c r="BG19" s="22">
        <v>0.53999183029118103</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0.28192840034900302</v>
      </c>
      <c r="D9" s="17">
        <v>0.237671885446502</v>
      </c>
      <c r="E9" s="17">
        <v>0.32225857797517898</v>
      </c>
      <c r="F9" s="17"/>
      <c r="G9" s="17">
        <v>0.227318859793574</v>
      </c>
      <c r="H9" s="17">
        <v>0.194759305216085</v>
      </c>
      <c r="I9" s="17">
        <v>0.28690038957806002</v>
      </c>
      <c r="J9" s="17">
        <v>0.33260101665208602</v>
      </c>
      <c r="K9" s="17">
        <v>0.2989427137267</v>
      </c>
      <c r="L9" s="17">
        <v>0.289564482344353</v>
      </c>
      <c r="M9" s="17"/>
      <c r="N9" s="17">
        <v>0.25895177970498101</v>
      </c>
      <c r="O9" s="17">
        <v>0.338884053841566</v>
      </c>
      <c r="P9" s="17">
        <v>0.27377139217358598</v>
      </c>
      <c r="Q9" s="17">
        <v>0.283361094576494</v>
      </c>
      <c r="R9" s="17">
        <v>0.24805464813835501</v>
      </c>
      <c r="S9" s="17"/>
      <c r="T9" s="17">
        <v>0.24592559418400101</v>
      </c>
      <c r="U9" s="17">
        <v>0.29099512170595998</v>
      </c>
      <c r="V9" s="17"/>
      <c r="W9" s="17">
        <v>0.27977230244564899</v>
      </c>
      <c r="X9" s="17">
        <v>0.28484885200146998</v>
      </c>
      <c r="Y9" s="17"/>
      <c r="Z9" s="17">
        <v>0.28910960880841502</v>
      </c>
      <c r="AA9" s="17">
        <v>0.34428491054204002</v>
      </c>
      <c r="AB9" s="17">
        <v>0.209227781786892</v>
      </c>
      <c r="AC9" s="17"/>
      <c r="AD9" s="17">
        <v>0.28836891248209301</v>
      </c>
      <c r="AE9" s="17">
        <v>0.26983810101307798</v>
      </c>
      <c r="AF9" s="17"/>
      <c r="AG9" s="17">
        <v>0.109494523166743</v>
      </c>
      <c r="AH9" s="17">
        <v>0.133008205076732</v>
      </c>
      <c r="AI9" s="17">
        <v>0.466798621750738</v>
      </c>
      <c r="AJ9" s="17"/>
      <c r="AK9" s="17">
        <v>0.23076433180936001</v>
      </c>
      <c r="AL9" s="17">
        <v>0.27695423282155102</v>
      </c>
      <c r="AM9" s="17">
        <v>0.436042730020474</v>
      </c>
      <c r="AN9" s="17"/>
      <c r="AO9" s="17">
        <v>0.21066407089324601</v>
      </c>
      <c r="AP9" s="17">
        <v>0.19665399853152499</v>
      </c>
      <c r="AQ9" s="17">
        <v>0.39826078269496401</v>
      </c>
      <c r="AR9" s="17"/>
      <c r="AS9" s="17">
        <v>0.32056172852459103</v>
      </c>
      <c r="AT9" s="17">
        <v>0.34559150469369598</v>
      </c>
      <c r="AU9" s="17">
        <v>0.37250747935684198</v>
      </c>
      <c r="AV9" s="17">
        <v>0.30265931660589401</v>
      </c>
      <c r="AW9" s="17">
        <v>0.39943259704710499</v>
      </c>
      <c r="AX9" s="17">
        <v>0.247575134157171</v>
      </c>
      <c r="AY9" s="17">
        <v>0.307843809800599</v>
      </c>
      <c r="AZ9" s="17">
        <v>0.12288960716883</v>
      </c>
      <c r="BA9" s="17">
        <v>0.14297121906336399</v>
      </c>
      <c r="BB9" s="17">
        <v>0.27451374667728201</v>
      </c>
      <c r="BC9" s="17">
        <v>0.26896556808929301</v>
      </c>
      <c r="BD9" s="17">
        <v>0.11410214710781399</v>
      </c>
      <c r="BE9" s="17">
        <v>0.15251894867964799</v>
      </c>
      <c r="BF9" s="17">
        <v>0.25066210262821598</v>
      </c>
      <c r="BG9" s="17">
        <v>0.20968632863054601</v>
      </c>
    </row>
    <row r="10" spans="2:59" x14ac:dyDescent="0.35">
      <c r="B10" s="18" t="s">
        <v>111</v>
      </c>
      <c r="C10" s="17">
        <v>0.28922114181811598</v>
      </c>
      <c r="D10" s="17">
        <v>0.28300208913738201</v>
      </c>
      <c r="E10" s="17">
        <v>0.29414632435065302</v>
      </c>
      <c r="F10" s="17"/>
      <c r="G10" s="17">
        <v>0.25711065553422102</v>
      </c>
      <c r="H10" s="17">
        <v>0.28307416754141301</v>
      </c>
      <c r="I10" s="17">
        <v>0.32630111568750397</v>
      </c>
      <c r="J10" s="17">
        <v>0.29919661452928098</v>
      </c>
      <c r="K10" s="17">
        <v>0.28529026840190302</v>
      </c>
      <c r="L10" s="17">
        <v>0.27714922868348801</v>
      </c>
      <c r="M10" s="17"/>
      <c r="N10" s="17">
        <v>0.31028994725981102</v>
      </c>
      <c r="O10" s="17">
        <v>0.25435068464896798</v>
      </c>
      <c r="P10" s="17">
        <v>0.34084727473422799</v>
      </c>
      <c r="Q10" s="17">
        <v>0.28774510759453198</v>
      </c>
      <c r="R10" s="17">
        <v>0.208622097858708</v>
      </c>
      <c r="S10" s="17"/>
      <c r="T10" s="17">
        <v>0.29052462498180998</v>
      </c>
      <c r="U10" s="17">
        <v>0.28889288077689201</v>
      </c>
      <c r="V10" s="17"/>
      <c r="W10" s="17">
        <v>0.27743620589429502</v>
      </c>
      <c r="X10" s="17">
        <v>0.297834804646326</v>
      </c>
      <c r="Y10" s="17"/>
      <c r="Z10" s="17">
        <v>0.29379064382810599</v>
      </c>
      <c r="AA10" s="17">
        <v>0.28727037518132797</v>
      </c>
      <c r="AB10" s="17">
        <v>0.28037281613840198</v>
      </c>
      <c r="AC10" s="17"/>
      <c r="AD10" s="17">
        <v>0.28445297189994301</v>
      </c>
      <c r="AE10" s="17">
        <v>0.298172076216497</v>
      </c>
      <c r="AF10" s="17"/>
      <c r="AG10" s="17">
        <v>0.21810258249182901</v>
      </c>
      <c r="AH10" s="17">
        <v>0.32885972861708002</v>
      </c>
      <c r="AI10" s="17">
        <v>0.27562550140194397</v>
      </c>
      <c r="AJ10" s="17"/>
      <c r="AK10" s="17">
        <v>0.29016965387562099</v>
      </c>
      <c r="AL10" s="17">
        <v>0.31258329860447398</v>
      </c>
      <c r="AM10" s="17">
        <v>0.23315746883209601</v>
      </c>
      <c r="AN10" s="17"/>
      <c r="AO10" s="17">
        <v>0.23862078395675701</v>
      </c>
      <c r="AP10" s="17">
        <v>0.29579030663821798</v>
      </c>
      <c r="AQ10" s="17">
        <v>0.29490334079479602</v>
      </c>
      <c r="AR10" s="17"/>
      <c r="AS10" s="17">
        <v>0.24651548928860501</v>
      </c>
      <c r="AT10" s="17">
        <v>0.32230050627141998</v>
      </c>
      <c r="AU10" s="17">
        <v>0.27697487706145002</v>
      </c>
      <c r="AV10" s="17">
        <v>0.31376987440687498</v>
      </c>
      <c r="AW10" s="17">
        <v>0.25007752304954101</v>
      </c>
      <c r="AX10" s="17">
        <v>0.30854716966603501</v>
      </c>
      <c r="AY10" s="17">
        <v>0.31503783252978101</v>
      </c>
      <c r="AZ10" s="17">
        <v>0.37900950453078502</v>
      </c>
      <c r="BA10" s="17">
        <v>0.37905485623172602</v>
      </c>
      <c r="BB10" s="17">
        <v>0.219753222175638</v>
      </c>
      <c r="BC10" s="17">
        <v>0.14626358461873401</v>
      </c>
      <c r="BD10" s="17">
        <v>0.27813194760656401</v>
      </c>
      <c r="BE10" s="17">
        <v>0.13231251984942999</v>
      </c>
      <c r="BF10" s="17">
        <v>7.3370668110223206E-2</v>
      </c>
      <c r="BG10" s="17">
        <v>0.197968729118779</v>
      </c>
    </row>
    <row r="11" spans="2:59" x14ac:dyDescent="0.35">
      <c r="B11" s="18" t="s">
        <v>112</v>
      </c>
      <c r="C11" s="17">
        <v>0.227411855907837</v>
      </c>
      <c r="D11" s="17">
        <v>0.26120695800559901</v>
      </c>
      <c r="E11" s="17">
        <v>0.19686582956313101</v>
      </c>
      <c r="F11" s="17"/>
      <c r="G11" s="17">
        <v>0.33416337646633698</v>
      </c>
      <c r="H11" s="17">
        <v>0.284464617998615</v>
      </c>
      <c r="I11" s="17">
        <v>0.14859532369762599</v>
      </c>
      <c r="J11" s="17">
        <v>0.23260548746281601</v>
      </c>
      <c r="K11" s="17">
        <v>0.20098843313304501</v>
      </c>
      <c r="L11" s="17">
        <v>0.225095751749669</v>
      </c>
      <c r="M11" s="17"/>
      <c r="N11" s="17">
        <v>0.21844264245459699</v>
      </c>
      <c r="O11" s="17">
        <v>0.24018196378666201</v>
      </c>
      <c r="P11" s="17">
        <v>0.23936774104039399</v>
      </c>
      <c r="Q11" s="17">
        <v>0.22367820243613901</v>
      </c>
      <c r="R11" s="17">
        <v>0.21266524987813101</v>
      </c>
      <c r="S11" s="17"/>
      <c r="T11" s="17">
        <v>0.24395165010988101</v>
      </c>
      <c r="U11" s="17">
        <v>0.223246577661357</v>
      </c>
      <c r="V11" s="17"/>
      <c r="W11" s="17">
        <v>0.230601681271798</v>
      </c>
      <c r="X11" s="17">
        <v>0.23203037921546801</v>
      </c>
      <c r="Y11" s="17"/>
      <c r="Z11" s="17">
        <v>0.24207376546711701</v>
      </c>
      <c r="AA11" s="17">
        <v>0.22038933631296101</v>
      </c>
      <c r="AB11" s="17">
        <v>0.24760007138291201</v>
      </c>
      <c r="AC11" s="17"/>
      <c r="AD11" s="17">
        <v>0.23400191852264501</v>
      </c>
      <c r="AE11" s="17">
        <v>0.21504081646112</v>
      </c>
      <c r="AF11" s="17"/>
      <c r="AG11" s="17">
        <v>0.24831053972804301</v>
      </c>
      <c r="AH11" s="17">
        <v>0.32252196952997603</v>
      </c>
      <c r="AI11" s="17">
        <v>0.14348426883934401</v>
      </c>
      <c r="AJ11" s="17"/>
      <c r="AK11" s="17">
        <v>0.23738108565562499</v>
      </c>
      <c r="AL11" s="17">
        <v>0.24582011916169499</v>
      </c>
      <c r="AM11" s="17">
        <v>0.154934678903553</v>
      </c>
      <c r="AN11" s="17"/>
      <c r="AO11" s="17">
        <v>0.34377776717264003</v>
      </c>
      <c r="AP11" s="17">
        <v>0.266442821634577</v>
      </c>
      <c r="AQ11" s="17">
        <v>0.17452083760408699</v>
      </c>
      <c r="AR11" s="17"/>
      <c r="AS11" s="17">
        <v>0.16796204750612601</v>
      </c>
      <c r="AT11" s="17">
        <v>0.18533640682845201</v>
      </c>
      <c r="AU11" s="17">
        <v>0.235519209541385</v>
      </c>
      <c r="AV11" s="17">
        <v>0.23832515787599601</v>
      </c>
      <c r="AW11" s="17">
        <v>0.11933362818722799</v>
      </c>
      <c r="AX11" s="17">
        <v>0.27358809522439398</v>
      </c>
      <c r="AY11" s="17">
        <v>0.220152158084328</v>
      </c>
      <c r="AZ11" s="17">
        <v>0.296254629180422</v>
      </c>
      <c r="BA11" s="17">
        <v>0.230760379910493</v>
      </c>
      <c r="BB11" s="17">
        <v>0.37183520057967401</v>
      </c>
      <c r="BC11" s="17">
        <v>0.28493487482979801</v>
      </c>
      <c r="BD11" s="17">
        <v>9.9980342940257594E-2</v>
      </c>
      <c r="BE11" s="17">
        <v>0.39876590494164599</v>
      </c>
      <c r="BF11" s="17">
        <v>0.139935961099631</v>
      </c>
      <c r="BG11" s="17">
        <v>0.29949102927749399</v>
      </c>
    </row>
    <row r="12" spans="2:59" x14ac:dyDescent="0.35">
      <c r="B12" s="18" t="s">
        <v>113</v>
      </c>
      <c r="C12" s="17">
        <v>0.102763602354548</v>
      </c>
      <c r="D12" s="17">
        <v>0.11459119252</v>
      </c>
      <c r="E12" s="17">
        <v>9.2168595983239204E-2</v>
      </c>
      <c r="F12" s="17"/>
      <c r="G12" s="17">
        <v>7.3047999830147495E-2</v>
      </c>
      <c r="H12" s="17">
        <v>0.117369010387463</v>
      </c>
      <c r="I12" s="17">
        <v>0.132479513924357</v>
      </c>
      <c r="J12" s="17">
        <v>6.1358387829385498E-2</v>
      </c>
      <c r="K12" s="17">
        <v>0.11752989381578299</v>
      </c>
      <c r="L12" s="17">
        <v>0.10831937516937</v>
      </c>
      <c r="M12" s="17"/>
      <c r="N12" s="17">
        <v>0.10935983504149201</v>
      </c>
      <c r="O12" s="17">
        <v>8.1941411419557006E-2</v>
      </c>
      <c r="P12" s="17">
        <v>6.6377453130762099E-2</v>
      </c>
      <c r="Q12" s="17">
        <v>0.11076098569423801</v>
      </c>
      <c r="R12" s="17">
        <v>0.17353977114274199</v>
      </c>
      <c r="S12" s="17"/>
      <c r="T12" s="17">
        <v>0.118045911338403</v>
      </c>
      <c r="U12" s="17">
        <v>9.8915001314604095E-2</v>
      </c>
      <c r="V12" s="17"/>
      <c r="W12" s="17">
        <v>0.10825708485220099</v>
      </c>
      <c r="X12" s="17">
        <v>9.5069020098655102E-2</v>
      </c>
      <c r="Y12" s="17"/>
      <c r="Z12" s="17">
        <v>0.102034061120113</v>
      </c>
      <c r="AA12" s="17">
        <v>6.8375802697287796E-2</v>
      </c>
      <c r="AB12" s="17">
        <v>0.13928706087148299</v>
      </c>
      <c r="AC12" s="17"/>
      <c r="AD12" s="17">
        <v>9.9153057051064794E-2</v>
      </c>
      <c r="AE12" s="17">
        <v>0.109541413277496</v>
      </c>
      <c r="AF12" s="17"/>
      <c r="AG12" s="17">
        <v>0.16026984658344501</v>
      </c>
      <c r="AH12" s="17">
        <v>0.12299376924908501</v>
      </c>
      <c r="AI12" s="17">
        <v>6.4941457672587299E-2</v>
      </c>
      <c r="AJ12" s="17"/>
      <c r="AK12" s="17">
        <v>0.114457775553982</v>
      </c>
      <c r="AL12" s="17">
        <v>8.6981470440077896E-2</v>
      </c>
      <c r="AM12" s="17">
        <v>9.8171874483007293E-2</v>
      </c>
      <c r="AN12" s="17"/>
      <c r="AO12" s="17">
        <v>8.1013628515408498E-2</v>
      </c>
      <c r="AP12" s="17">
        <v>0.123251173190007</v>
      </c>
      <c r="AQ12" s="17">
        <v>7.4985217293365394E-2</v>
      </c>
      <c r="AR12" s="17"/>
      <c r="AS12" s="17">
        <v>0.10656216237122</v>
      </c>
      <c r="AT12" s="17">
        <v>6.7492973417719801E-2</v>
      </c>
      <c r="AU12" s="17">
        <v>3.0341741444958499E-2</v>
      </c>
      <c r="AV12" s="17">
        <v>5.7790003122126302E-2</v>
      </c>
      <c r="AW12" s="17">
        <v>0.137384412740788</v>
      </c>
      <c r="AX12" s="17">
        <v>9.8767474565055399E-2</v>
      </c>
      <c r="AY12" s="17">
        <v>8.4917123632537603E-2</v>
      </c>
      <c r="AZ12" s="17">
        <v>0.12220946922706701</v>
      </c>
      <c r="BA12" s="17">
        <v>0.18617549360097599</v>
      </c>
      <c r="BB12" s="17">
        <v>4.6991644064857598E-2</v>
      </c>
      <c r="BC12" s="17">
        <v>0.176950396745539</v>
      </c>
      <c r="BD12" s="17">
        <v>0.273308851145459</v>
      </c>
      <c r="BE12" s="17">
        <v>0.24818052017557601</v>
      </c>
      <c r="BF12" s="17">
        <v>0.136917160669005</v>
      </c>
      <c r="BG12" s="17">
        <v>0.147324022502512</v>
      </c>
    </row>
    <row r="13" spans="2:59" x14ac:dyDescent="0.35">
      <c r="B13" s="18" t="s">
        <v>114</v>
      </c>
      <c r="C13" s="17">
        <v>4.4536048695018503E-2</v>
      </c>
      <c r="D13" s="17">
        <v>4.1836812772756297E-2</v>
      </c>
      <c r="E13" s="17">
        <v>4.7234092293499903E-2</v>
      </c>
      <c r="F13" s="17"/>
      <c r="G13" s="17">
        <v>3.4506378740585403E-2</v>
      </c>
      <c r="H13" s="17">
        <v>6.8804715505763003E-2</v>
      </c>
      <c r="I13" s="17">
        <v>3.3127451279917598E-2</v>
      </c>
      <c r="J13" s="17">
        <v>3.07175274282088E-2</v>
      </c>
      <c r="K13" s="17">
        <v>4.3333721927584903E-2</v>
      </c>
      <c r="L13" s="17">
        <v>5.2960954154563297E-2</v>
      </c>
      <c r="M13" s="17"/>
      <c r="N13" s="17">
        <v>5.7979283905906898E-2</v>
      </c>
      <c r="O13" s="17">
        <v>3.3362019726128199E-2</v>
      </c>
      <c r="P13" s="17">
        <v>3.4007340043986603E-2</v>
      </c>
      <c r="Q13" s="17">
        <v>4.1372316234778501E-2</v>
      </c>
      <c r="R13" s="17">
        <v>5.7322671669454803E-2</v>
      </c>
      <c r="S13" s="17"/>
      <c r="T13" s="17">
        <v>5.6074513314477499E-2</v>
      </c>
      <c r="U13" s="17">
        <v>4.1630273986450597E-2</v>
      </c>
      <c r="V13" s="17"/>
      <c r="W13" s="17">
        <v>5.0246029912287403E-2</v>
      </c>
      <c r="X13" s="17">
        <v>4.5674518196241701E-2</v>
      </c>
      <c r="Y13" s="17"/>
      <c r="Z13" s="17">
        <v>2.7095670499784501E-2</v>
      </c>
      <c r="AA13" s="17">
        <v>5.2601091401713998E-2</v>
      </c>
      <c r="AB13" s="17">
        <v>5.8008712530448002E-2</v>
      </c>
      <c r="AC13" s="17"/>
      <c r="AD13" s="17">
        <v>4.1535958921041699E-2</v>
      </c>
      <c r="AE13" s="17">
        <v>5.01678963885695E-2</v>
      </c>
      <c r="AF13" s="17"/>
      <c r="AG13" s="17">
        <v>0.119384866888097</v>
      </c>
      <c r="AH13" s="17">
        <v>5.3231461173041603E-2</v>
      </c>
      <c r="AI13" s="17">
        <v>2.1982428915068901E-2</v>
      </c>
      <c r="AJ13" s="17"/>
      <c r="AK13" s="17">
        <v>6.3425712943667695E-2</v>
      </c>
      <c r="AL13" s="17">
        <v>3.4036772093831297E-2</v>
      </c>
      <c r="AM13" s="17">
        <v>5.2247495457844503E-2</v>
      </c>
      <c r="AN13" s="17"/>
      <c r="AO13" s="17">
        <v>5.99512961455302E-2</v>
      </c>
      <c r="AP13" s="17">
        <v>4.3850714855214197E-2</v>
      </c>
      <c r="AQ13" s="17">
        <v>4.5912374141439997E-2</v>
      </c>
      <c r="AR13" s="17"/>
      <c r="AS13" s="17">
        <v>5.1715508242261399E-2</v>
      </c>
      <c r="AT13" s="17">
        <v>3.02980276011947E-2</v>
      </c>
      <c r="AU13" s="17">
        <v>4.8966807954566101E-2</v>
      </c>
      <c r="AV13" s="17">
        <v>3.8185476123120503E-2</v>
      </c>
      <c r="AW13" s="17">
        <v>6.8692436679395397E-2</v>
      </c>
      <c r="AX13" s="17">
        <v>3.1574938654192003E-2</v>
      </c>
      <c r="AY13" s="17">
        <v>4.94189844830051E-2</v>
      </c>
      <c r="AZ13" s="17">
        <v>9.9798641817981093E-3</v>
      </c>
      <c r="BA13" s="17">
        <v>1.9141243087361301E-2</v>
      </c>
      <c r="BB13" s="17">
        <v>2.89703422401053E-2</v>
      </c>
      <c r="BC13" s="17">
        <v>8.9907272809424996E-2</v>
      </c>
      <c r="BD13" s="17">
        <v>5.9775966187481301E-2</v>
      </c>
      <c r="BE13" s="17">
        <v>0</v>
      </c>
      <c r="BF13" s="17">
        <v>0.24652602382637001</v>
      </c>
      <c r="BG13" s="17">
        <v>7.8210760095692403E-2</v>
      </c>
    </row>
    <row r="14" spans="2:59" x14ac:dyDescent="0.35">
      <c r="B14" s="18" t="s">
        <v>115</v>
      </c>
      <c r="C14" s="17">
        <v>2.53823263308692E-2</v>
      </c>
      <c r="D14" s="17">
        <v>3.9592278350687501E-2</v>
      </c>
      <c r="E14" s="17">
        <v>1.2249153054888299E-2</v>
      </c>
      <c r="F14" s="17"/>
      <c r="G14" s="17">
        <v>4.3311007433799099E-2</v>
      </c>
      <c r="H14" s="17">
        <v>2.1719830139648101E-2</v>
      </c>
      <c r="I14" s="17">
        <v>3.3270015291648899E-2</v>
      </c>
      <c r="J14" s="17">
        <v>1.4575330623068299E-2</v>
      </c>
      <c r="K14" s="17">
        <v>2.41292083481012E-2</v>
      </c>
      <c r="L14" s="17">
        <v>2.5625290977826599E-2</v>
      </c>
      <c r="M14" s="17"/>
      <c r="N14" s="17">
        <v>2.0290945902404701E-2</v>
      </c>
      <c r="O14" s="17">
        <v>1.5007827402166199E-2</v>
      </c>
      <c r="P14" s="17">
        <v>2.0861104320484099E-2</v>
      </c>
      <c r="Q14" s="17">
        <v>3.53651375075624E-2</v>
      </c>
      <c r="R14" s="17">
        <v>4.3818717784016602E-2</v>
      </c>
      <c r="S14" s="17"/>
      <c r="T14" s="17">
        <v>2.3328409560535501E-2</v>
      </c>
      <c r="U14" s="17">
        <v>2.58995718744984E-2</v>
      </c>
      <c r="V14" s="17"/>
      <c r="W14" s="17">
        <v>2.1251382237048901E-2</v>
      </c>
      <c r="X14" s="17">
        <v>2.3556228241198299E-2</v>
      </c>
      <c r="Y14" s="17"/>
      <c r="Z14" s="17">
        <v>2.0525060618937101E-2</v>
      </c>
      <c r="AA14" s="17">
        <v>1.17087548205863E-2</v>
      </c>
      <c r="AB14" s="17">
        <v>4.3601658170665102E-2</v>
      </c>
      <c r="AC14" s="17"/>
      <c r="AD14" s="17">
        <v>2.8243086337811699E-2</v>
      </c>
      <c r="AE14" s="17">
        <v>2.0012032152790099E-2</v>
      </c>
      <c r="AF14" s="17"/>
      <c r="AG14" s="17">
        <v>8.8790486871206206E-2</v>
      </c>
      <c r="AH14" s="17">
        <v>2.2229062396603501E-2</v>
      </c>
      <c r="AI14" s="17">
        <v>1.29315430122563E-2</v>
      </c>
      <c r="AJ14" s="17"/>
      <c r="AK14" s="17">
        <v>3.2974549668838199E-2</v>
      </c>
      <c r="AL14" s="17">
        <v>2.2815504238790502E-2</v>
      </c>
      <c r="AM14" s="17">
        <v>2.5445752303024701E-2</v>
      </c>
      <c r="AN14" s="17"/>
      <c r="AO14" s="17">
        <v>2.6977634203697299E-2</v>
      </c>
      <c r="AP14" s="17">
        <v>4.1826955979510402E-2</v>
      </c>
      <c r="AQ14" s="17">
        <v>6.6707694458904903E-3</v>
      </c>
      <c r="AR14" s="17"/>
      <c r="AS14" s="17">
        <v>3.6085657748280403E-2</v>
      </c>
      <c r="AT14" s="17">
        <v>2.3111935003277601E-2</v>
      </c>
      <c r="AU14" s="17">
        <v>2.0683325452461699E-2</v>
      </c>
      <c r="AV14" s="17">
        <v>3.4735213486333599E-2</v>
      </c>
      <c r="AW14" s="17">
        <v>1.2771230068925801E-2</v>
      </c>
      <c r="AX14" s="17">
        <v>4.0320680762208098E-3</v>
      </c>
      <c r="AY14" s="17">
        <v>9.2835009066506401E-3</v>
      </c>
      <c r="AZ14" s="17">
        <v>4.0401535521381003E-2</v>
      </c>
      <c r="BA14" s="17">
        <v>4.1896808106080798E-2</v>
      </c>
      <c r="BB14" s="17">
        <v>2.40308325727288E-2</v>
      </c>
      <c r="BC14" s="17">
        <v>2.8066759904239302E-2</v>
      </c>
      <c r="BD14" s="17">
        <v>7.4128784133084394E-2</v>
      </c>
      <c r="BE14" s="17">
        <v>3.6021572616012999E-2</v>
      </c>
      <c r="BF14" s="17">
        <v>8.8961477119373605E-2</v>
      </c>
      <c r="BG14" s="17">
        <v>3.4331672688072003E-2</v>
      </c>
    </row>
    <row r="15" spans="2:59" x14ac:dyDescent="0.35">
      <c r="B15" s="18" t="s">
        <v>116</v>
      </c>
      <c r="C15" s="17">
        <v>1.49422740779906E-2</v>
      </c>
      <c r="D15" s="17">
        <v>1.28522932646575E-2</v>
      </c>
      <c r="E15" s="17">
        <v>1.69508240155977E-2</v>
      </c>
      <c r="F15" s="17"/>
      <c r="G15" s="17">
        <v>5.93588805824629E-3</v>
      </c>
      <c r="H15" s="17">
        <v>1.33721794754432E-2</v>
      </c>
      <c r="I15" s="17">
        <v>1.62538184400637E-2</v>
      </c>
      <c r="J15" s="17">
        <v>6.4404199335319498E-3</v>
      </c>
      <c r="K15" s="17">
        <v>1.8474005296700801E-2</v>
      </c>
      <c r="L15" s="17">
        <v>2.1284916920729601E-2</v>
      </c>
      <c r="M15" s="17"/>
      <c r="N15" s="17">
        <v>2.01024516160212E-2</v>
      </c>
      <c r="O15" s="17">
        <v>1.8839538566083801E-2</v>
      </c>
      <c r="P15" s="17">
        <v>1.3208928290678599E-2</v>
      </c>
      <c r="Q15" s="17">
        <v>3.1689777220818499E-3</v>
      </c>
      <c r="R15" s="17">
        <v>2.3242008112902699E-2</v>
      </c>
      <c r="S15" s="17"/>
      <c r="T15" s="17">
        <v>1.9736881367779201E-2</v>
      </c>
      <c r="U15" s="17">
        <v>1.37348301883861E-2</v>
      </c>
      <c r="V15" s="17"/>
      <c r="W15" s="17">
        <v>2.2919389760359499E-2</v>
      </c>
      <c r="X15" s="17">
        <v>9.85661122893664E-3</v>
      </c>
      <c r="Y15" s="17"/>
      <c r="Z15" s="17">
        <v>2.1845786542418099E-2</v>
      </c>
      <c r="AA15" s="17">
        <v>7.5923623407933303E-3</v>
      </c>
      <c r="AB15" s="17">
        <v>1.40808317360389E-2</v>
      </c>
      <c r="AC15" s="17"/>
      <c r="AD15" s="17">
        <v>1.5387958771891299E-2</v>
      </c>
      <c r="AE15" s="17">
        <v>1.41056230093566E-2</v>
      </c>
      <c r="AF15" s="17"/>
      <c r="AG15" s="17">
        <v>4.8467319814937002E-2</v>
      </c>
      <c r="AH15" s="17">
        <v>1.1543886190733699E-2</v>
      </c>
      <c r="AI15" s="17">
        <v>1.07129103586527E-2</v>
      </c>
      <c r="AJ15" s="17"/>
      <c r="AK15" s="17">
        <v>2.7916701397072301E-2</v>
      </c>
      <c r="AL15" s="17">
        <v>1.32903763405425E-2</v>
      </c>
      <c r="AM15" s="17">
        <v>0</v>
      </c>
      <c r="AN15" s="17"/>
      <c r="AO15" s="17">
        <v>1.5120948394399199E-2</v>
      </c>
      <c r="AP15" s="17">
        <v>2.4726465445860699E-2</v>
      </c>
      <c r="AQ15" s="17">
        <v>4.7466780254575699E-3</v>
      </c>
      <c r="AR15" s="17"/>
      <c r="AS15" s="17">
        <v>2.8870288077892398E-2</v>
      </c>
      <c r="AT15" s="17">
        <v>0</v>
      </c>
      <c r="AU15" s="17">
        <v>1.5006559188336901E-2</v>
      </c>
      <c r="AV15" s="17">
        <v>1.45349583796552E-2</v>
      </c>
      <c r="AW15" s="17">
        <v>1.2308172227017499E-2</v>
      </c>
      <c r="AX15" s="17">
        <v>1.1449190365978501E-2</v>
      </c>
      <c r="AY15" s="17">
        <v>0</v>
      </c>
      <c r="AZ15" s="17">
        <v>1.1877847119877501E-2</v>
      </c>
      <c r="BA15" s="17">
        <v>0</v>
      </c>
      <c r="BB15" s="17">
        <v>1.7173906686045098E-2</v>
      </c>
      <c r="BC15" s="17">
        <v>4.9115430029721399E-3</v>
      </c>
      <c r="BD15" s="17">
        <v>0.10057196087934001</v>
      </c>
      <c r="BE15" s="17">
        <v>3.22005337376867E-2</v>
      </c>
      <c r="BF15" s="17">
        <v>6.3626606547180803E-2</v>
      </c>
      <c r="BG15" s="17">
        <v>3.2987457686904101E-2</v>
      </c>
    </row>
    <row r="16" spans="2:59" x14ac:dyDescent="0.35">
      <c r="B16" s="18" t="s">
        <v>117</v>
      </c>
      <c r="C16" s="17">
        <v>1.38143504666171E-2</v>
      </c>
      <c r="D16" s="17">
        <v>9.2464905024151698E-3</v>
      </c>
      <c r="E16" s="17">
        <v>1.8126602763812401E-2</v>
      </c>
      <c r="F16" s="17"/>
      <c r="G16" s="17">
        <v>2.4605834143090199E-2</v>
      </c>
      <c r="H16" s="17">
        <v>1.6436173735569101E-2</v>
      </c>
      <c r="I16" s="17">
        <v>2.30723721008219E-2</v>
      </c>
      <c r="J16" s="17">
        <v>2.2505215541622599E-2</v>
      </c>
      <c r="K16" s="17">
        <v>1.13117553501833E-2</v>
      </c>
      <c r="L16" s="17">
        <v>0</v>
      </c>
      <c r="M16" s="17"/>
      <c r="N16" s="17">
        <v>4.58311411478557E-3</v>
      </c>
      <c r="O16" s="17">
        <v>1.7432500608868199E-2</v>
      </c>
      <c r="P16" s="17">
        <v>1.15587662658816E-2</v>
      </c>
      <c r="Q16" s="17">
        <v>1.45481782341738E-2</v>
      </c>
      <c r="R16" s="17">
        <v>3.2734835415689799E-2</v>
      </c>
      <c r="S16" s="17"/>
      <c r="T16" s="17">
        <v>2.41241514311283E-3</v>
      </c>
      <c r="U16" s="17">
        <v>1.6685742491851702E-2</v>
      </c>
      <c r="V16" s="17"/>
      <c r="W16" s="17">
        <v>9.5159236263613594E-3</v>
      </c>
      <c r="X16" s="17">
        <v>1.1129586371704201E-2</v>
      </c>
      <c r="Y16" s="17"/>
      <c r="Z16" s="17">
        <v>3.5254031151099601E-3</v>
      </c>
      <c r="AA16" s="17">
        <v>7.7773667032896799E-3</v>
      </c>
      <c r="AB16" s="17">
        <v>7.8210673831592206E-3</v>
      </c>
      <c r="AC16" s="17"/>
      <c r="AD16" s="17">
        <v>8.8561360135095205E-3</v>
      </c>
      <c r="AE16" s="17">
        <v>2.3122041481092901E-2</v>
      </c>
      <c r="AF16" s="17"/>
      <c r="AG16" s="17">
        <v>7.1798344556999001E-3</v>
      </c>
      <c r="AH16" s="17">
        <v>5.6119177667480601E-3</v>
      </c>
      <c r="AI16" s="17">
        <v>3.52326804940876E-3</v>
      </c>
      <c r="AJ16" s="17"/>
      <c r="AK16" s="17">
        <v>2.9101890958341298E-3</v>
      </c>
      <c r="AL16" s="17">
        <v>7.5182262990378303E-3</v>
      </c>
      <c r="AM16" s="17">
        <v>0</v>
      </c>
      <c r="AN16" s="17"/>
      <c r="AO16" s="17">
        <v>2.3873870718322001E-2</v>
      </c>
      <c r="AP16" s="17">
        <v>7.4575637250863299E-3</v>
      </c>
      <c r="AQ16" s="17">
        <v>0</v>
      </c>
      <c r="AR16" s="17"/>
      <c r="AS16" s="17">
        <v>4.1727118241023299E-2</v>
      </c>
      <c r="AT16" s="17">
        <v>2.5868646184239601E-2</v>
      </c>
      <c r="AU16" s="17">
        <v>0</v>
      </c>
      <c r="AV16" s="17">
        <v>0</v>
      </c>
      <c r="AW16" s="17">
        <v>0</v>
      </c>
      <c r="AX16" s="17">
        <v>2.44659292909538E-2</v>
      </c>
      <c r="AY16" s="17">
        <v>1.3346590563098899E-2</v>
      </c>
      <c r="AZ16" s="17">
        <v>1.73775430698393E-2</v>
      </c>
      <c r="BA16" s="17">
        <v>0</v>
      </c>
      <c r="BB16" s="17">
        <v>1.6731105003668999E-2</v>
      </c>
      <c r="BC16" s="17">
        <v>0</v>
      </c>
      <c r="BD16" s="17">
        <v>0</v>
      </c>
      <c r="BE16" s="17">
        <v>0</v>
      </c>
      <c r="BF16" s="17">
        <v>0</v>
      </c>
      <c r="BG16" s="17">
        <v>0</v>
      </c>
    </row>
    <row r="17" spans="2:59" x14ac:dyDescent="0.35">
      <c r="B17" s="18" t="s">
        <v>118</v>
      </c>
      <c r="C17" s="21">
        <v>0.79856139807495696</v>
      </c>
      <c r="D17" s="21">
        <v>0.78188093258948299</v>
      </c>
      <c r="E17" s="21">
        <v>0.81327073188896204</v>
      </c>
      <c r="F17" s="21"/>
      <c r="G17" s="21">
        <v>0.81859289179413197</v>
      </c>
      <c r="H17" s="21">
        <v>0.76229809075611299</v>
      </c>
      <c r="I17" s="21">
        <v>0.76179682896319101</v>
      </c>
      <c r="J17" s="21">
        <v>0.86440311864418296</v>
      </c>
      <c r="K17" s="21">
        <v>0.78522141526164702</v>
      </c>
      <c r="L17" s="21">
        <v>0.79180946277750996</v>
      </c>
      <c r="M17" s="21"/>
      <c r="N17" s="21">
        <v>0.78768436941939002</v>
      </c>
      <c r="O17" s="21">
        <v>0.833416702277197</v>
      </c>
      <c r="P17" s="21">
        <v>0.85398640794820702</v>
      </c>
      <c r="Q17" s="21">
        <v>0.79478440460716504</v>
      </c>
      <c r="R17" s="21">
        <v>0.66934199587519405</v>
      </c>
      <c r="S17" s="21"/>
      <c r="T17" s="21">
        <v>0.780401869275692</v>
      </c>
      <c r="U17" s="21">
        <v>0.80313458014420902</v>
      </c>
      <c r="V17" s="21"/>
      <c r="W17" s="21">
        <v>0.78781018961174099</v>
      </c>
      <c r="X17" s="21">
        <v>0.81471403586326396</v>
      </c>
      <c r="Y17" s="21"/>
      <c r="Z17" s="21">
        <v>0.82497401810363802</v>
      </c>
      <c r="AA17" s="21">
        <v>0.85194462203632904</v>
      </c>
      <c r="AB17" s="21">
        <v>0.73720066930820605</v>
      </c>
      <c r="AC17" s="21"/>
      <c r="AD17" s="21">
        <v>0.80682380290468103</v>
      </c>
      <c r="AE17" s="21">
        <v>0.78305099369069497</v>
      </c>
      <c r="AF17" s="21"/>
      <c r="AG17" s="21">
        <v>0.57590764538661499</v>
      </c>
      <c r="AH17" s="21">
        <v>0.78438990322378799</v>
      </c>
      <c r="AI17" s="21">
        <v>0.88590839199202598</v>
      </c>
      <c r="AJ17" s="21"/>
      <c r="AK17" s="21">
        <v>0.75831507134060505</v>
      </c>
      <c r="AL17" s="21">
        <v>0.83535765058772005</v>
      </c>
      <c r="AM17" s="21">
        <v>0.82413487775612304</v>
      </c>
      <c r="AN17" s="21"/>
      <c r="AO17" s="21">
        <v>0.79306262202264299</v>
      </c>
      <c r="AP17" s="21">
        <v>0.75888712680432102</v>
      </c>
      <c r="AQ17" s="21">
        <v>0.86768496109384696</v>
      </c>
      <c r="AR17" s="21"/>
      <c r="AS17" s="21">
        <v>0.73503926531932195</v>
      </c>
      <c r="AT17" s="21">
        <v>0.85322841779356795</v>
      </c>
      <c r="AU17" s="21">
        <v>0.88500156595967705</v>
      </c>
      <c r="AV17" s="21">
        <v>0.854754348888765</v>
      </c>
      <c r="AW17" s="21">
        <v>0.76884374828387303</v>
      </c>
      <c r="AX17" s="21">
        <v>0.82971039904759902</v>
      </c>
      <c r="AY17" s="21">
        <v>0.84303380041470799</v>
      </c>
      <c r="AZ17" s="21">
        <v>0.79815374088003599</v>
      </c>
      <c r="BA17" s="21">
        <v>0.75278645520558196</v>
      </c>
      <c r="BB17" s="21">
        <v>0.86610216943259399</v>
      </c>
      <c r="BC17" s="21">
        <v>0.70016402753782503</v>
      </c>
      <c r="BD17" s="21">
        <v>0.49221443765463502</v>
      </c>
      <c r="BE17" s="21">
        <v>0.68359737347072402</v>
      </c>
      <c r="BF17" s="21">
        <v>0.46396873183807102</v>
      </c>
      <c r="BG17" s="21">
        <v>0.70714608702681903</v>
      </c>
    </row>
    <row r="18" spans="2:59" x14ac:dyDescent="0.35">
      <c r="B18" s="18" t="s">
        <v>119</v>
      </c>
      <c r="C18" s="21">
        <v>8.4860649103878305E-2</v>
      </c>
      <c r="D18" s="21">
        <v>9.4281384388101394E-2</v>
      </c>
      <c r="E18" s="21">
        <v>7.6434069363985904E-2</v>
      </c>
      <c r="F18" s="21"/>
      <c r="G18" s="21">
        <v>8.3753274232630695E-2</v>
      </c>
      <c r="H18" s="21">
        <v>0.103896725120854</v>
      </c>
      <c r="I18" s="21">
        <v>8.2651285011630202E-2</v>
      </c>
      <c r="J18" s="21">
        <v>5.1733277984809103E-2</v>
      </c>
      <c r="K18" s="21">
        <v>8.5936935572386894E-2</v>
      </c>
      <c r="L18" s="21">
        <v>9.9871162053119494E-2</v>
      </c>
      <c r="M18" s="21"/>
      <c r="N18" s="21">
        <v>9.8372681424332906E-2</v>
      </c>
      <c r="O18" s="21">
        <v>6.7209385694378301E-2</v>
      </c>
      <c r="P18" s="21">
        <v>6.8077372655149307E-2</v>
      </c>
      <c r="Q18" s="21">
        <v>7.9906431464422806E-2</v>
      </c>
      <c r="R18" s="21">
        <v>0.124383397566374</v>
      </c>
      <c r="S18" s="21"/>
      <c r="T18" s="21">
        <v>9.9139804242792201E-2</v>
      </c>
      <c r="U18" s="21">
        <v>8.1264676049335197E-2</v>
      </c>
      <c r="V18" s="21"/>
      <c r="W18" s="21">
        <v>9.4416801909695799E-2</v>
      </c>
      <c r="X18" s="21">
        <v>7.9087357666376604E-2</v>
      </c>
      <c r="Y18" s="21"/>
      <c r="Z18" s="21">
        <v>6.9466517661139704E-2</v>
      </c>
      <c r="AA18" s="21">
        <v>7.1902208563093706E-2</v>
      </c>
      <c r="AB18" s="21">
        <v>0.115691202437152</v>
      </c>
      <c r="AC18" s="21"/>
      <c r="AD18" s="21">
        <v>8.5167004030744703E-2</v>
      </c>
      <c r="AE18" s="21">
        <v>8.4285551550716195E-2</v>
      </c>
      <c r="AF18" s="21"/>
      <c r="AG18" s="21">
        <v>0.25664267357423998</v>
      </c>
      <c r="AH18" s="21">
        <v>8.7004409760378806E-2</v>
      </c>
      <c r="AI18" s="21">
        <v>4.5626882285977798E-2</v>
      </c>
      <c r="AJ18" s="21"/>
      <c r="AK18" s="21">
        <v>0.12431696400957799</v>
      </c>
      <c r="AL18" s="21">
        <v>7.0142652673164302E-2</v>
      </c>
      <c r="AM18" s="21">
        <v>7.7693247760869194E-2</v>
      </c>
      <c r="AN18" s="21"/>
      <c r="AO18" s="21">
        <v>0.102049878743627</v>
      </c>
      <c r="AP18" s="21">
        <v>0.110404136280585</v>
      </c>
      <c r="AQ18" s="21">
        <v>5.7329821612788101E-2</v>
      </c>
      <c r="AR18" s="21"/>
      <c r="AS18" s="21">
        <v>0.116671454068434</v>
      </c>
      <c r="AT18" s="21">
        <v>5.3409962604472297E-2</v>
      </c>
      <c r="AU18" s="21">
        <v>8.4656692595364597E-2</v>
      </c>
      <c r="AV18" s="21">
        <v>8.7455647989109306E-2</v>
      </c>
      <c r="AW18" s="21">
        <v>9.3771838975338695E-2</v>
      </c>
      <c r="AX18" s="21">
        <v>4.7056197096391299E-2</v>
      </c>
      <c r="AY18" s="21">
        <v>5.8702485389655799E-2</v>
      </c>
      <c r="AZ18" s="21">
        <v>6.2259246823056599E-2</v>
      </c>
      <c r="BA18" s="21">
        <v>6.1038051193442099E-2</v>
      </c>
      <c r="BB18" s="21">
        <v>7.0175081498879202E-2</v>
      </c>
      <c r="BC18" s="21">
        <v>0.122885575716636</v>
      </c>
      <c r="BD18" s="21">
        <v>0.23447671119990501</v>
      </c>
      <c r="BE18" s="21">
        <v>6.8222106353699699E-2</v>
      </c>
      <c r="BF18" s="21">
        <v>0.39911410749292398</v>
      </c>
      <c r="BG18" s="21">
        <v>0.145529890470668</v>
      </c>
    </row>
    <row r="19" spans="2:59" x14ac:dyDescent="0.35">
      <c r="B19" s="18" t="s">
        <v>120</v>
      </c>
      <c r="C19" s="22">
        <v>0.71370074897107805</v>
      </c>
      <c r="D19" s="22">
        <v>0.68759954820138203</v>
      </c>
      <c r="E19" s="22">
        <v>0.73683666252497604</v>
      </c>
      <c r="F19" s="22"/>
      <c r="G19" s="22">
        <v>0.73483961756150096</v>
      </c>
      <c r="H19" s="22">
        <v>0.65840136563525897</v>
      </c>
      <c r="I19" s="22">
        <v>0.67914554395156002</v>
      </c>
      <c r="J19" s="22">
        <v>0.81266984065937398</v>
      </c>
      <c r="K19" s="22">
        <v>0.69928447968926</v>
      </c>
      <c r="L19" s="22">
        <v>0.69193830072439</v>
      </c>
      <c r="M19" s="22"/>
      <c r="N19" s="22">
        <v>0.68931168799505704</v>
      </c>
      <c r="O19" s="22">
        <v>0.76620731658281804</v>
      </c>
      <c r="P19" s="22">
        <v>0.785909035293058</v>
      </c>
      <c r="Q19" s="22">
        <v>0.71487797314274304</v>
      </c>
      <c r="R19" s="22">
        <v>0.54495859830881999</v>
      </c>
      <c r="S19" s="22"/>
      <c r="T19" s="22">
        <v>0.68126206503289999</v>
      </c>
      <c r="U19" s="22">
        <v>0.72186990409487395</v>
      </c>
      <c r="V19" s="22"/>
      <c r="W19" s="22">
        <v>0.69339338770204595</v>
      </c>
      <c r="X19" s="22">
        <v>0.73562667819688798</v>
      </c>
      <c r="Y19" s="22"/>
      <c r="Z19" s="22">
        <v>0.75550750044249804</v>
      </c>
      <c r="AA19" s="22">
        <v>0.780042413473235</v>
      </c>
      <c r="AB19" s="22">
        <v>0.62150946687105402</v>
      </c>
      <c r="AC19" s="22"/>
      <c r="AD19" s="22">
        <v>0.72165679887393597</v>
      </c>
      <c r="AE19" s="22">
        <v>0.69876544213997904</v>
      </c>
      <c r="AF19" s="22"/>
      <c r="AG19" s="22">
        <v>0.31926497181237601</v>
      </c>
      <c r="AH19" s="22">
        <v>0.69738549346340895</v>
      </c>
      <c r="AI19" s="22">
        <v>0.84028150970604798</v>
      </c>
      <c r="AJ19" s="22"/>
      <c r="AK19" s="22">
        <v>0.63399810733102702</v>
      </c>
      <c r="AL19" s="22">
        <v>0.76521499791455505</v>
      </c>
      <c r="AM19" s="22">
        <v>0.74644162999525399</v>
      </c>
      <c r="AN19" s="22"/>
      <c r="AO19" s="22">
        <v>0.69101274327901596</v>
      </c>
      <c r="AP19" s="22">
        <v>0.64848299052373604</v>
      </c>
      <c r="AQ19" s="22">
        <v>0.81035513948105797</v>
      </c>
      <c r="AR19" s="22"/>
      <c r="AS19" s="22">
        <v>0.61836781125088802</v>
      </c>
      <c r="AT19" s="22">
        <v>0.799818455189096</v>
      </c>
      <c r="AU19" s="22">
        <v>0.80034487336431204</v>
      </c>
      <c r="AV19" s="22">
        <v>0.76729870089965502</v>
      </c>
      <c r="AW19" s="22">
        <v>0.675071909308534</v>
      </c>
      <c r="AX19" s="22">
        <v>0.78265420195120805</v>
      </c>
      <c r="AY19" s="22">
        <v>0.78433131502505204</v>
      </c>
      <c r="AZ19" s="22">
        <v>0.73589449405698004</v>
      </c>
      <c r="BA19" s="22">
        <v>0.69174840401213999</v>
      </c>
      <c r="BB19" s="22">
        <v>0.79592708793371503</v>
      </c>
      <c r="BC19" s="22">
        <v>0.57727845182118798</v>
      </c>
      <c r="BD19" s="22">
        <v>0.25773772645472998</v>
      </c>
      <c r="BE19" s="22">
        <v>0.61537526711702495</v>
      </c>
      <c r="BF19" s="22">
        <v>6.48546243451463E-2</v>
      </c>
      <c r="BG19" s="22">
        <v>0.56161619655615103</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6.9005792947157002E-2</v>
      </c>
      <c r="D9" s="17">
        <v>7.7712272070945096E-2</v>
      </c>
      <c r="E9" s="17">
        <v>5.9119352789276797E-2</v>
      </c>
      <c r="F9" s="17"/>
      <c r="G9" s="17">
        <v>5.7001145329524501E-2</v>
      </c>
      <c r="H9" s="17">
        <v>0.108308564567784</v>
      </c>
      <c r="I9" s="17">
        <v>5.15684296628688E-2</v>
      </c>
      <c r="J9" s="17">
        <v>7.8587228469607404E-2</v>
      </c>
      <c r="K9" s="17">
        <v>7.9798859424795796E-2</v>
      </c>
      <c r="L9" s="17">
        <v>5.1026826014314103E-2</v>
      </c>
      <c r="M9" s="17"/>
      <c r="N9" s="17">
        <v>4.4530460541197199E-2</v>
      </c>
      <c r="O9" s="17">
        <v>0.100261226441638</v>
      </c>
      <c r="P9" s="17">
        <v>0.12585179882912301</v>
      </c>
      <c r="Q9" s="17">
        <v>4.1384434713046099E-2</v>
      </c>
      <c r="R9" s="17">
        <v>2.7893363831250299E-2</v>
      </c>
      <c r="S9" s="17"/>
      <c r="T9" s="17">
        <v>7.1220708521916698E-2</v>
      </c>
      <c r="U9" s="17">
        <v>6.84480024723398E-2</v>
      </c>
      <c r="V9" s="17"/>
      <c r="W9" s="17">
        <v>6.9301808088791994E-2</v>
      </c>
      <c r="X9" s="17">
        <v>7.0292004740616296E-2</v>
      </c>
      <c r="Y9" s="17"/>
      <c r="Z9" s="17">
        <v>7.3699021559890499E-2</v>
      </c>
      <c r="AA9" s="17">
        <v>8.3467902820343595E-2</v>
      </c>
      <c r="AB9" s="17">
        <v>6.0281435300106198E-2</v>
      </c>
      <c r="AC9" s="17"/>
      <c r="AD9" s="17">
        <v>7.8579015106478106E-2</v>
      </c>
      <c r="AE9" s="17">
        <v>5.1034687680411597E-2</v>
      </c>
      <c r="AF9" s="17"/>
      <c r="AG9" s="17">
        <v>6.4455067053278095E-2</v>
      </c>
      <c r="AH9" s="17">
        <v>3.6202976770461998E-2</v>
      </c>
      <c r="AI9" s="17">
        <v>0.100788028620847</v>
      </c>
      <c r="AJ9" s="17"/>
      <c r="AK9" s="17">
        <v>5.7038063068196199E-2</v>
      </c>
      <c r="AL9" s="17">
        <v>6.8358612709478905E-2</v>
      </c>
      <c r="AM9" s="17">
        <v>0.10517258023620001</v>
      </c>
      <c r="AN9" s="17"/>
      <c r="AO9" s="17">
        <v>8.5999682352926807E-2</v>
      </c>
      <c r="AP9" s="17">
        <v>4.7889475785566897E-2</v>
      </c>
      <c r="AQ9" s="17">
        <v>9.1932358410824297E-2</v>
      </c>
      <c r="AR9" s="17"/>
      <c r="AS9" s="17">
        <v>0.11087035149942499</v>
      </c>
      <c r="AT9" s="17">
        <v>9.47900626989297E-2</v>
      </c>
      <c r="AU9" s="17">
        <v>0.114132700190597</v>
      </c>
      <c r="AV9" s="17">
        <v>7.7964091395583399E-2</v>
      </c>
      <c r="AW9" s="17">
        <v>0.11355201822788</v>
      </c>
      <c r="AX9" s="17">
        <v>6.7870444879577899E-2</v>
      </c>
      <c r="AY9" s="17">
        <v>8.6176749247520196E-2</v>
      </c>
      <c r="AZ9" s="17">
        <v>6.6169738071049297E-3</v>
      </c>
      <c r="BA9" s="17">
        <v>1.3287751551120599E-2</v>
      </c>
      <c r="BB9" s="17">
        <v>2.9515469912467399E-2</v>
      </c>
      <c r="BC9" s="17">
        <v>0</v>
      </c>
      <c r="BD9" s="17">
        <v>1.0236044264575901E-2</v>
      </c>
      <c r="BE9" s="17">
        <v>7.7322490657569395E-2</v>
      </c>
      <c r="BF9" s="17">
        <v>0.106226107991202</v>
      </c>
      <c r="BG9" s="17">
        <v>0.122873799194405</v>
      </c>
    </row>
    <row r="10" spans="2:59" x14ac:dyDescent="0.35">
      <c r="B10" s="18" t="s">
        <v>111</v>
      </c>
      <c r="C10" s="17">
        <v>0.10986480027086</v>
      </c>
      <c r="D10" s="17">
        <v>0.11490462746657</v>
      </c>
      <c r="E10" s="17">
        <v>0.105622412099658</v>
      </c>
      <c r="F10" s="17"/>
      <c r="G10" s="17">
        <v>0.138583190912415</v>
      </c>
      <c r="H10" s="17">
        <v>7.7412240195892407E-2</v>
      </c>
      <c r="I10" s="17">
        <v>0.144640450408452</v>
      </c>
      <c r="J10" s="17">
        <v>0.110977752999026</v>
      </c>
      <c r="K10" s="17">
        <v>0.12909144582960699</v>
      </c>
      <c r="L10" s="17">
        <v>8.4554800691076001E-2</v>
      </c>
      <c r="M10" s="17"/>
      <c r="N10" s="17">
        <v>8.5372785571795604E-2</v>
      </c>
      <c r="O10" s="17">
        <v>0.12646237230457599</v>
      </c>
      <c r="P10" s="17">
        <v>0.182366282884143</v>
      </c>
      <c r="Q10" s="17">
        <v>8.6520648780974596E-2</v>
      </c>
      <c r="R10" s="17">
        <v>5.7535971291864801E-2</v>
      </c>
      <c r="S10" s="17"/>
      <c r="T10" s="17">
        <v>0.111859577461254</v>
      </c>
      <c r="U10" s="17">
        <v>0.109362448068879</v>
      </c>
      <c r="V10" s="17"/>
      <c r="W10" s="17">
        <v>0.13778101185344399</v>
      </c>
      <c r="X10" s="17">
        <v>9.3522811070976694E-2</v>
      </c>
      <c r="Y10" s="17"/>
      <c r="Z10" s="17">
        <v>0.103179901135541</v>
      </c>
      <c r="AA10" s="17">
        <v>8.6598040615859101E-2</v>
      </c>
      <c r="AB10" s="17">
        <v>0.114419307108274</v>
      </c>
      <c r="AC10" s="17"/>
      <c r="AD10" s="17">
        <v>0.114753928227511</v>
      </c>
      <c r="AE10" s="17">
        <v>0.10068680025066699</v>
      </c>
      <c r="AF10" s="17"/>
      <c r="AG10" s="17">
        <v>0.12590328965335601</v>
      </c>
      <c r="AH10" s="17">
        <v>0.10415893992240501</v>
      </c>
      <c r="AI10" s="17">
        <v>0.107524523283269</v>
      </c>
      <c r="AJ10" s="17"/>
      <c r="AK10" s="17">
        <v>0.10425801922368499</v>
      </c>
      <c r="AL10" s="17">
        <v>0.112397740392688</v>
      </c>
      <c r="AM10" s="17">
        <v>0.108371273221141</v>
      </c>
      <c r="AN10" s="17"/>
      <c r="AO10" s="17">
        <v>0.17859223731370699</v>
      </c>
      <c r="AP10" s="17">
        <v>9.63467769579998E-2</v>
      </c>
      <c r="AQ10" s="17">
        <v>0.116689848422768</v>
      </c>
      <c r="AR10" s="17"/>
      <c r="AS10" s="17">
        <v>0.123105582991754</v>
      </c>
      <c r="AT10" s="17">
        <v>0.264067710532011</v>
      </c>
      <c r="AU10" s="17">
        <v>0.13140466540173801</v>
      </c>
      <c r="AV10" s="17">
        <v>0.130015037349026</v>
      </c>
      <c r="AW10" s="17">
        <v>6.5273702154660704E-2</v>
      </c>
      <c r="AX10" s="17">
        <v>9.9498795323950701E-2</v>
      </c>
      <c r="AY10" s="17">
        <v>4.0721613348625799E-2</v>
      </c>
      <c r="AZ10" s="17">
        <v>0.10103948813354099</v>
      </c>
      <c r="BA10" s="17">
        <v>0.10562077528536599</v>
      </c>
      <c r="BB10" s="17">
        <v>6.8055781553094094E-2</v>
      </c>
      <c r="BC10" s="17">
        <v>0.11531180396103401</v>
      </c>
      <c r="BD10" s="17">
        <v>2.0880490787180399E-2</v>
      </c>
      <c r="BE10" s="17">
        <v>0.18455300826968199</v>
      </c>
      <c r="BF10" s="17">
        <v>3.9781439441147898E-2</v>
      </c>
      <c r="BG10" s="17">
        <v>5.2043801656083299E-2</v>
      </c>
    </row>
    <row r="11" spans="2:59" x14ac:dyDescent="0.35">
      <c r="B11" s="18" t="s">
        <v>112</v>
      </c>
      <c r="C11" s="17">
        <v>0.15696091355131001</v>
      </c>
      <c r="D11" s="17">
        <v>0.15649534863976899</v>
      </c>
      <c r="E11" s="17">
        <v>0.155981353215355</v>
      </c>
      <c r="F11" s="17"/>
      <c r="G11" s="17">
        <v>0.195874120138332</v>
      </c>
      <c r="H11" s="17">
        <v>0.21613211673153701</v>
      </c>
      <c r="I11" s="17">
        <v>0.113485691079815</v>
      </c>
      <c r="J11" s="17">
        <v>0.13640653193153801</v>
      </c>
      <c r="K11" s="17">
        <v>0.118060842560927</v>
      </c>
      <c r="L11" s="17">
        <v>0.18023000358197599</v>
      </c>
      <c r="M11" s="17"/>
      <c r="N11" s="17">
        <v>0.13307577420186201</v>
      </c>
      <c r="O11" s="17">
        <v>0.15746630917219401</v>
      </c>
      <c r="P11" s="17">
        <v>0.21143597960333399</v>
      </c>
      <c r="Q11" s="17">
        <v>0.15522034810802199</v>
      </c>
      <c r="R11" s="17">
        <v>0.119327657961368</v>
      </c>
      <c r="S11" s="17"/>
      <c r="T11" s="17">
        <v>0.16974044093517099</v>
      </c>
      <c r="U11" s="17">
        <v>0.153742597364176</v>
      </c>
      <c r="V11" s="17"/>
      <c r="W11" s="17">
        <v>0.14764191213265401</v>
      </c>
      <c r="X11" s="17">
        <v>0.15709048115774099</v>
      </c>
      <c r="Y11" s="17"/>
      <c r="Z11" s="17">
        <v>0.18747907359364899</v>
      </c>
      <c r="AA11" s="17">
        <v>0.148954066964569</v>
      </c>
      <c r="AB11" s="17">
        <v>0.155161848587999</v>
      </c>
      <c r="AC11" s="17"/>
      <c r="AD11" s="17">
        <v>0.17280372711728101</v>
      </c>
      <c r="AE11" s="17">
        <v>0.12722036584676699</v>
      </c>
      <c r="AF11" s="17"/>
      <c r="AG11" s="17">
        <v>0.115919958301254</v>
      </c>
      <c r="AH11" s="17">
        <v>0.169818501806242</v>
      </c>
      <c r="AI11" s="17">
        <v>0.15716635665721401</v>
      </c>
      <c r="AJ11" s="17"/>
      <c r="AK11" s="17">
        <v>0.17041710009246</v>
      </c>
      <c r="AL11" s="17">
        <v>0.14043961662889101</v>
      </c>
      <c r="AM11" s="17">
        <v>0.18968128593779099</v>
      </c>
      <c r="AN11" s="17"/>
      <c r="AO11" s="17">
        <v>9.31969692139554E-2</v>
      </c>
      <c r="AP11" s="17">
        <v>0.152490852111868</v>
      </c>
      <c r="AQ11" s="17">
        <v>0.170509119660435</v>
      </c>
      <c r="AR11" s="17"/>
      <c r="AS11" s="17">
        <v>0.21300730608301999</v>
      </c>
      <c r="AT11" s="17">
        <v>0.20707672911015901</v>
      </c>
      <c r="AU11" s="17">
        <v>0.124192288498155</v>
      </c>
      <c r="AV11" s="17">
        <v>0.14557440924516499</v>
      </c>
      <c r="AW11" s="17">
        <v>0.157658107958069</v>
      </c>
      <c r="AX11" s="17">
        <v>0.221681684836289</v>
      </c>
      <c r="AY11" s="17">
        <v>0.121619386035277</v>
      </c>
      <c r="AZ11" s="17">
        <v>0.108086880995409</v>
      </c>
      <c r="BA11" s="17">
        <v>0.125645807721357</v>
      </c>
      <c r="BB11" s="17">
        <v>0.22447425737445101</v>
      </c>
      <c r="BC11" s="17">
        <v>0.18144834309911101</v>
      </c>
      <c r="BD11" s="17">
        <v>0.12189288419628599</v>
      </c>
      <c r="BE11" s="17">
        <v>4.6341640901154099E-2</v>
      </c>
      <c r="BF11" s="17">
        <v>0.15043711672753701</v>
      </c>
      <c r="BG11" s="17">
        <v>4.3060492152676398E-2</v>
      </c>
    </row>
    <row r="12" spans="2:59" x14ac:dyDescent="0.35">
      <c r="B12" s="18" t="s">
        <v>113</v>
      </c>
      <c r="C12" s="17">
        <v>0.20423911577399101</v>
      </c>
      <c r="D12" s="17">
        <v>0.22040562688186399</v>
      </c>
      <c r="E12" s="17">
        <v>0.19002011066621599</v>
      </c>
      <c r="F12" s="17"/>
      <c r="G12" s="17">
        <v>0.23605352693120199</v>
      </c>
      <c r="H12" s="17">
        <v>0.176127173696626</v>
      </c>
      <c r="I12" s="17">
        <v>0.23735267367881199</v>
      </c>
      <c r="J12" s="17">
        <v>0.200229090416702</v>
      </c>
      <c r="K12" s="17">
        <v>0.20822471452456701</v>
      </c>
      <c r="L12" s="17">
        <v>0.18986587289099199</v>
      </c>
      <c r="M12" s="17"/>
      <c r="N12" s="17">
        <v>0.26968633100040801</v>
      </c>
      <c r="O12" s="17">
        <v>0.186391643966202</v>
      </c>
      <c r="P12" s="17">
        <v>0.15655134400606099</v>
      </c>
      <c r="Q12" s="17">
        <v>0.17977856410882201</v>
      </c>
      <c r="R12" s="17">
        <v>0.21325240364568501</v>
      </c>
      <c r="S12" s="17"/>
      <c r="T12" s="17">
        <v>0.20267282055077801</v>
      </c>
      <c r="U12" s="17">
        <v>0.204633561759299</v>
      </c>
      <c r="V12" s="17"/>
      <c r="W12" s="17">
        <v>0.17405867961917099</v>
      </c>
      <c r="X12" s="17">
        <v>0.22750702256025601</v>
      </c>
      <c r="Y12" s="17"/>
      <c r="Z12" s="17">
        <v>0.17309902327575</v>
      </c>
      <c r="AA12" s="17">
        <v>0.21497473643221501</v>
      </c>
      <c r="AB12" s="17">
        <v>0.21460613674319801</v>
      </c>
      <c r="AC12" s="17"/>
      <c r="AD12" s="17">
        <v>0.18232047559518799</v>
      </c>
      <c r="AE12" s="17">
        <v>0.24538536553209001</v>
      </c>
      <c r="AF12" s="17"/>
      <c r="AG12" s="17">
        <v>0.188765880533842</v>
      </c>
      <c r="AH12" s="17">
        <v>0.215764563522095</v>
      </c>
      <c r="AI12" s="17">
        <v>0.200611686841076</v>
      </c>
      <c r="AJ12" s="17"/>
      <c r="AK12" s="17">
        <v>0.21281557338274301</v>
      </c>
      <c r="AL12" s="17">
        <v>0.21023612161196401</v>
      </c>
      <c r="AM12" s="17">
        <v>0.15850176676149899</v>
      </c>
      <c r="AN12" s="17"/>
      <c r="AO12" s="17">
        <v>0.19598725552212201</v>
      </c>
      <c r="AP12" s="17">
        <v>0.21753138367637201</v>
      </c>
      <c r="AQ12" s="17">
        <v>0.19375221176049801</v>
      </c>
      <c r="AR12" s="17"/>
      <c r="AS12" s="17">
        <v>0.15393480343817501</v>
      </c>
      <c r="AT12" s="17">
        <v>0.163360299801386</v>
      </c>
      <c r="AU12" s="17">
        <v>0.211227188309383</v>
      </c>
      <c r="AV12" s="17">
        <v>0.18730669404789599</v>
      </c>
      <c r="AW12" s="17">
        <v>0.21906737521622599</v>
      </c>
      <c r="AX12" s="17">
        <v>0.17752861987487401</v>
      </c>
      <c r="AY12" s="17">
        <v>0.229740193976219</v>
      </c>
      <c r="AZ12" s="17">
        <v>0.20781068668502001</v>
      </c>
      <c r="BA12" s="17">
        <v>0.173308617239568</v>
      </c>
      <c r="BB12" s="17">
        <v>0.171825711024956</v>
      </c>
      <c r="BC12" s="17">
        <v>0.226424318707378</v>
      </c>
      <c r="BD12" s="17">
        <v>0.35079082908612103</v>
      </c>
      <c r="BE12" s="17">
        <v>0.221309861705585</v>
      </c>
      <c r="BF12" s="17">
        <v>0.26081646943182901</v>
      </c>
      <c r="BG12" s="17">
        <v>0.25888532517499302</v>
      </c>
    </row>
    <row r="13" spans="2:59" x14ac:dyDescent="0.35">
      <c r="B13" s="18" t="s">
        <v>114</v>
      </c>
      <c r="C13" s="17">
        <v>0.10186309882622099</v>
      </c>
      <c r="D13" s="17">
        <v>0.108774326035917</v>
      </c>
      <c r="E13" s="17">
        <v>9.5844380977356897E-2</v>
      </c>
      <c r="F13" s="17"/>
      <c r="G13" s="17">
        <v>8.9847987591554504E-2</v>
      </c>
      <c r="H13" s="17">
        <v>9.81967399689158E-2</v>
      </c>
      <c r="I13" s="17">
        <v>0.14387483275395499</v>
      </c>
      <c r="J13" s="17">
        <v>0.102015922953823</v>
      </c>
      <c r="K13" s="17">
        <v>0.11639570603506</v>
      </c>
      <c r="L13" s="17">
        <v>7.5369390360618099E-2</v>
      </c>
      <c r="M13" s="17"/>
      <c r="N13" s="17">
        <v>0.13422893013105999</v>
      </c>
      <c r="O13" s="17">
        <v>9.9381908661767396E-2</v>
      </c>
      <c r="P13" s="17">
        <v>6.9793979317334498E-2</v>
      </c>
      <c r="Q13" s="17">
        <v>9.3165675210783006E-2</v>
      </c>
      <c r="R13" s="17">
        <v>0.10319398082540999</v>
      </c>
      <c r="S13" s="17"/>
      <c r="T13" s="17">
        <v>0.109677841152726</v>
      </c>
      <c r="U13" s="17">
        <v>9.9895083032504495E-2</v>
      </c>
      <c r="V13" s="17"/>
      <c r="W13" s="17">
        <v>0.108573340137361</v>
      </c>
      <c r="X13" s="17">
        <v>9.6507113636425806E-2</v>
      </c>
      <c r="Y13" s="17"/>
      <c r="Z13" s="17">
        <v>0.1158841784736</v>
      </c>
      <c r="AA13" s="17">
        <v>0.117288916714096</v>
      </c>
      <c r="AB13" s="17">
        <v>9.8827647351502998E-2</v>
      </c>
      <c r="AC13" s="17"/>
      <c r="AD13" s="17">
        <v>0.10733594140678999</v>
      </c>
      <c r="AE13" s="17">
        <v>9.1589334310271595E-2</v>
      </c>
      <c r="AF13" s="17"/>
      <c r="AG13" s="17">
        <v>8.8150422499015599E-2</v>
      </c>
      <c r="AH13" s="17">
        <v>0.11758128845378001</v>
      </c>
      <c r="AI13" s="17">
        <v>9.7342654522414002E-2</v>
      </c>
      <c r="AJ13" s="17"/>
      <c r="AK13" s="17">
        <v>0.120844365382428</v>
      </c>
      <c r="AL13" s="17">
        <v>8.9893101073654003E-2</v>
      </c>
      <c r="AM13" s="17">
        <v>0.13280988156012699</v>
      </c>
      <c r="AN13" s="17"/>
      <c r="AO13" s="17">
        <v>0.104543241125408</v>
      </c>
      <c r="AP13" s="17">
        <v>0.12537729824702501</v>
      </c>
      <c r="AQ13" s="17">
        <v>7.8990840294697898E-2</v>
      </c>
      <c r="AR13" s="17"/>
      <c r="AS13" s="17">
        <v>7.9680002026407501E-2</v>
      </c>
      <c r="AT13" s="17">
        <v>7.9124297331617396E-2</v>
      </c>
      <c r="AU13" s="17">
        <v>0.106820457302475</v>
      </c>
      <c r="AV13" s="17">
        <v>7.1324316171447896E-2</v>
      </c>
      <c r="AW13" s="17">
        <v>7.25659745850495E-2</v>
      </c>
      <c r="AX13" s="17">
        <v>8.8161871466291203E-2</v>
      </c>
      <c r="AY13" s="17">
        <v>0.14426541333176299</v>
      </c>
      <c r="AZ13" s="17">
        <v>0.146593810465043</v>
      </c>
      <c r="BA13" s="17">
        <v>0.211724227957753</v>
      </c>
      <c r="BB13" s="17">
        <v>0.12876487853973301</v>
      </c>
      <c r="BC13" s="17">
        <v>0.10625921620050301</v>
      </c>
      <c r="BD13" s="17">
        <v>6.24855487385583E-2</v>
      </c>
      <c r="BE13" s="17">
        <v>3.6871986872233101E-2</v>
      </c>
      <c r="BF13" s="17">
        <v>0.104061720788026</v>
      </c>
      <c r="BG13" s="17">
        <v>0.17486750559417</v>
      </c>
    </row>
    <row r="14" spans="2:59" x14ac:dyDescent="0.35">
      <c r="B14" s="18" t="s">
        <v>115</v>
      </c>
      <c r="C14" s="17">
        <v>0.18725679275093901</v>
      </c>
      <c r="D14" s="17">
        <v>0.17127847102281901</v>
      </c>
      <c r="E14" s="17">
        <v>0.20291339168543299</v>
      </c>
      <c r="F14" s="17"/>
      <c r="G14" s="17">
        <v>0.13897304633498</v>
      </c>
      <c r="H14" s="17">
        <v>0.19873474165227001</v>
      </c>
      <c r="I14" s="17">
        <v>0.17952801131725399</v>
      </c>
      <c r="J14" s="17">
        <v>0.17592830127849099</v>
      </c>
      <c r="K14" s="17">
        <v>0.19614341314408201</v>
      </c>
      <c r="L14" s="17">
        <v>0.20293790156525801</v>
      </c>
      <c r="M14" s="17"/>
      <c r="N14" s="17">
        <v>0.17199547325095699</v>
      </c>
      <c r="O14" s="17">
        <v>0.19793170355803699</v>
      </c>
      <c r="P14" s="17">
        <v>0.14998494451291899</v>
      </c>
      <c r="Q14" s="17">
        <v>0.22410922689554699</v>
      </c>
      <c r="R14" s="17">
        <v>0.19589278990332701</v>
      </c>
      <c r="S14" s="17"/>
      <c r="T14" s="17">
        <v>0.179387749206116</v>
      </c>
      <c r="U14" s="17">
        <v>0.189238483423596</v>
      </c>
      <c r="V14" s="17"/>
      <c r="W14" s="17">
        <v>0.19267713240957399</v>
      </c>
      <c r="X14" s="17">
        <v>0.19014022190396801</v>
      </c>
      <c r="Y14" s="17"/>
      <c r="Z14" s="17">
        <v>0.21336753966160299</v>
      </c>
      <c r="AA14" s="17">
        <v>0.17482802378721099</v>
      </c>
      <c r="AB14" s="17">
        <v>0.18656218162329699</v>
      </c>
      <c r="AC14" s="17"/>
      <c r="AD14" s="17">
        <v>0.189243881616729</v>
      </c>
      <c r="AE14" s="17">
        <v>0.18352657709447601</v>
      </c>
      <c r="AF14" s="17"/>
      <c r="AG14" s="17">
        <v>0.21404297948385401</v>
      </c>
      <c r="AH14" s="17">
        <v>0.21711017769105201</v>
      </c>
      <c r="AI14" s="17">
        <v>0.16132426000552999</v>
      </c>
      <c r="AJ14" s="17"/>
      <c r="AK14" s="17">
        <v>0.188152065415604</v>
      </c>
      <c r="AL14" s="17">
        <v>0.20853455408045701</v>
      </c>
      <c r="AM14" s="17">
        <v>0.135484817242633</v>
      </c>
      <c r="AN14" s="17"/>
      <c r="AO14" s="17">
        <v>0.25923735864521802</v>
      </c>
      <c r="AP14" s="17">
        <v>0.18624369552435499</v>
      </c>
      <c r="AQ14" s="17">
        <v>0.182455369381573</v>
      </c>
      <c r="AR14" s="17"/>
      <c r="AS14" s="17">
        <v>0.17016918964115199</v>
      </c>
      <c r="AT14" s="17">
        <v>7.7000799640668194E-2</v>
      </c>
      <c r="AU14" s="17">
        <v>0.18093364208610499</v>
      </c>
      <c r="AV14" s="17">
        <v>0.19770926256744001</v>
      </c>
      <c r="AW14" s="17">
        <v>0.19186245740625901</v>
      </c>
      <c r="AX14" s="17">
        <v>0.17551476761437301</v>
      </c>
      <c r="AY14" s="17">
        <v>0.169359984701935</v>
      </c>
      <c r="AZ14" s="17">
        <v>0.19261661754234699</v>
      </c>
      <c r="BA14" s="17">
        <v>0.28783651679251498</v>
      </c>
      <c r="BB14" s="17">
        <v>0.25807935050585101</v>
      </c>
      <c r="BC14" s="17">
        <v>0.25168558765197802</v>
      </c>
      <c r="BD14" s="17">
        <v>0.26118716757340199</v>
      </c>
      <c r="BE14" s="17">
        <v>0.18542049141820099</v>
      </c>
      <c r="BF14" s="17">
        <v>8.12783834943413E-2</v>
      </c>
      <c r="BG14" s="17">
        <v>0.14194762698799199</v>
      </c>
    </row>
    <row r="15" spans="2:59" x14ac:dyDescent="0.35">
      <c r="B15" s="18" t="s">
        <v>116</v>
      </c>
      <c r="C15" s="17">
        <v>0.126905322019009</v>
      </c>
      <c r="D15" s="17">
        <v>0.110835040542035</v>
      </c>
      <c r="E15" s="17">
        <v>0.14239894953447499</v>
      </c>
      <c r="F15" s="17"/>
      <c r="G15" s="17">
        <v>0.103222804005349</v>
      </c>
      <c r="H15" s="17">
        <v>6.3729565256814599E-2</v>
      </c>
      <c r="I15" s="17">
        <v>9.3826643286225697E-2</v>
      </c>
      <c r="J15" s="17">
        <v>0.13645834930284101</v>
      </c>
      <c r="K15" s="17">
        <v>0.123107017803188</v>
      </c>
      <c r="L15" s="17">
        <v>0.17608647043919301</v>
      </c>
      <c r="M15" s="17"/>
      <c r="N15" s="17">
        <v>0.128956699927122</v>
      </c>
      <c r="O15" s="17">
        <v>9.6292697506319996E-2</v>
      </c>
      <c r="P15" s="17">
        <v>8.4337650498210195E-2</v>
      </c>
      <c r="Q15" s="17">
        <v>0.15393663770268101</v>
      </c>
      <c r="R15" s="17">
        <v>0.19756965179362401</v>
      </c>
      <c r="S15" s="17"/>
      <c r="T15" s="17">
        <v>0.129031507207645</v>
      </c>
      <c r="U15" s="17">
        <v>0.12636987684925399</v>
      </c>
      <c r="V15" s="17"/>
      <c r="W15" s="17">
        <v>0.130704646362685</v>
      </c>
      <c r="X15" s="17">
        <v>0.12798567254134199</v>
      </c>
      <c r="Y15" s="17"/>
      <c r="Z15" s="17">
        <v>0.106460221303598</v>
      </c>
      <c r="AA15" s="17">
        <v>0.13983735339739201</v>
      </c>
      <c r="AB15" s="17">
        <v>0.14287940744912001</v>
      </c>
      <c r="AC15" s="17"/>
      <c r="AD15" s="17">
        <v>0.123350179979156</v>
      </c>
      <c r="AE15" s="17">
        <v>0.13357912847342299</v>
      </c>
      <c r="AF15" s="17"/>
      <c r="AG15" s="17">
        <v>0.17959812897769301</v>
      </c>
      <c r="AH15" s="17">
        <v>0.118401981879211</v>
      </c>
      <c r="AI15" s="17">
        <v>0.13032514206998999</v>
      </c>
      <c r="AJ15" s="17"/>
      <c r="AK15" s="17">
        <v>0.12673641250089701</v>
      </c>
      <c r="AL15" s="17">
        <v>0.139438069988229</v>
      </c>
      <c r="AM15" s="17">
        <v>9.8792050954700797E-2</v>
      </c>
      <c r="AN15" s="17"/>
      <c r="AO15" s="17">
        <v>6.9939133858207006E-2</v>
      </c>
      <c r="AP15" s="17">
        <v>0.15006956038309499</v>
      </c>
      <c r="AQ15" s="17">
        <v>0.11102030332778499</v>
      </c>
      <c r="AR15" s="17"/>
      <c r="AS15" s="17">
        <v>8.6288533782131999E-2</v>
      </c>
      <c r="AT15" s="17">
        <v>4.0319823377530498E-2</v>
      </c>
      <c r="AU15" s="17">
        <v>9.1604600839016795E-2</v>
      </c>
      <c r="AV15" s="17">
        <v>0.14924787582826901</v>
      </c>
      <c r="AW15" s="17">
        <v>0.167481867203679</v>
      </c>
      <c r="AX15" s="17">
        <v>0.13042620679724801</v>
      </c>
      <c r="AY15" s="17">
        <v>0.18302163894859699</v>
      </c>
      <c r="AZ15" s="17">
        <v>0.19111923018437599</v>
      </c>
      <c r="BA15" s="17">
        <v>8.2576303452319894E-2</v>
      </c>
      <c r="BB15" s="17">
        <v>8.7701092261435104E-2</v>
      </c>
      <c r="BC15" s="17">
        <v>0.118870730379997</v>
      </c>
      <c r="BD15" s="17">
        <v>0.17252703535387501</v>
      </c>
      <c r="BE15" s="17">
        <v>0</v>
      </c>
      <c r="BF15" s="17">
        <v>0.257398762125917</v>
      </c>
      <c r="BG15" s="17">
        <v>0.20632144923968099</v>
      </c>
    </row>
    <row r="16" spans="2:59" x14ac:dyDescent="0.35">
      <c r="B16" s="18" t="s">
        <v>117</v>
      </c>
      <c r="C16" s="17">
        <v>4.3904163860513101E-2</v>
      </c>
      <c r="D16" s="17">
        <v>3.9594287340080601E-2</v>
      </c>
      <c r="E16" s="17">
        <v>4.8100049032228198E-2</v>
      </c>
      <c r="F16" s="17"/>
      <c r="G16" s="17">
        <v>4.0444178756642898E-2</v>
      </c>
      <c r="H16" s="17">
        <v>6.1358857930160597E-2</v>
      </c>
      <c r="I16" s="17">
        <v>3.5723267812617997E-2</v>
      </c>
      <c r="J16" s="17">
        <v>5.93968226479719E-2</v>
      </c>
      <c r="K16" s="17">
        <v>2.9178000677773899E-2</v>
      </c>
      <c r="L16" s="17">
        <v>3.99287344565733E-2</v>
      </c>
      <c r="M16" s="17"/>
      <c r="N16" s="17">
        <v>3.2153545375598697E-2</v>
      </c>
      <c r="O16" s="17">
        <v>3.5812138389264898E-2</v>
      </c>
      <c r="P16" s="17">
        <v>1.9678020348874899E-2</v>
      </c>
      <c r="Q16" s="17">
        <v>6.5884464480123694E-2</v>
      </c>
      <c r="R16" s="17">
        <v>8.5334180747470803E-2</v>
      </c>
      <c r="S16" s="17"/>
      <c r="T16" s="17">
        <v>2.64093549643937E-2</v>
      </c>
      <c r="U16" s="17">
        <v>4.8309947029951401E-2</v>
      </c>
      <c r="V16" s="17"/>
      <c r="W16" s="17">
        <v>3.9261469396320199E-2</v>
      </c>
      <c r="X16" s="17">
        <v>3.6954672388674802E-2</v>
      </c>
      <c r="Y16" s="17"/>
      <c r="Z16" s="17">
        <v>2.68310409963698E-2</v>
      </c>
      <c r="AA16" s="17">
        <v>3.40509592683155E-2</v>
      </c>
      <c r="AB16" s="17">
        <v>2.7262035836501899E-2</v>
      </c>
      <c r="AC16" s="17"/>
      <c r="AD16" s="17">
        <v>3.1612850950867001E-2</v>
      </c>
      <c r="AE16" s="17">
        <v>6.6977740811893394E-2</v>
      </c>
      <c r="AF16" s="17"/>
      <c r="AG16" s="17">
        <v>2.3164273497706001E-2</v>
      </c>
      <c r="AH16" s="17">
        <v>2.09615699547528E-2</v>
      </c>
      <c r="AI16" s="17">
        <v>4.4917347999660399E-2</v>
      </c>
      <c r="AJ16" s="17"/>
      <c r="AK16" s="17">
        <v>1.9738400933986398E-2</v>
      </c>
      <c r="AL16" s="17">
        <v>3.0702183514638302E-2</v>
      </c>
      <c r="AM16" s="17">
        <v>7.1186344085908404E-2</v>
      </c>
      <c r="AN16" s="17"/>
      <c r="AO16" s="17">
        <v>1.25041219684564E-2</v>
      </c>
      <c r="AP16" s="17">
        <v>2.40509573137185E-2</v>
      </c>
      <c r="AQ16" s="17">
        <v>5.4649948741419402E-2</v>
      </c>
      <c r="AR16" s="17"/>
      <c r="AS16" s="17">
        <v>6.2944230537934895E-2</v>
      </c>
      <c r="AT16" s="17">
        <v>7.4260277507698494E-2</v>
      </c>
      <c r="AU16" s="17">
        <v>3.96844573725307E-2</v>
      </c>
      <c r="AV16" s="17">
        <v>4.0858313395173401E-2</v>
      </c>
      <c r="AW16" s="17">
        <v>1.25384972481777E-2</v>
      </c>
      <c r="AX16" s="17">
        <v>3.9317609207397103E-2</v>
      </c>
      <c r="AY16" s="17">
        <v>2.5095020410064301E-2</v>
      </c>
      <c r="AZ16" s="17">
        <v>4.6116312187158802E-2</v>
      </c>
      <c r="BA16" s="17">
        <v>0</v>
      </c>
      <c r="BB16" s="17">
        <v>3.1583458828012202E-2</v>
      </c>
      <c r="BC16" s="17">
        <v>0</v>
      </c>
      <c r="BD16" s="17">
        <v>0</v>
      </c>
      <c r="BE16" s="17">
        <v>0.24818052017557601</v>
      </c>
      <c r="BF16" s="17">
        <v>0</v>
      </c>
      <c r="BG16" s="17">
        <v>0</v>
      </c>
    </row>
    <row r="17" spans="2:59" x14ac:dyDescent="0.35">
      <c r="B17" s="18" t="s">
        <v>118</v>
      </c>
      <c r="C17" s="21">
        <v>0.33583150676932699</v>
      </c>
      <c r="D17" s="21">
        <v>0.34911224817728398</v>
      </c>
      <c r="E17" s="21">
        <v>0.32072311810428999</v>
      </c>
      <c r="F17" s="21"/>
      <c r="G17" s="21">
        <v>0.39145845638027199</v>
      </c>
      <c r="H17" s="21">
        <v>0.40185292149521301</v>
      </c>
      <c r="I17" s="21">
        <v>0.30969457115113602</v>
      </c>
      <c r="J17" s="21">
        <v>0.325971513400171</v>
      </c>
      <c r="K17" s="21">
        <v>0.32695114781533002</v>
      </c>
      <c r="L17" s="21">
        <v>0.31581163028736597</v>
      </c>
      <c r="M17" s="21"/>
      <c r="N17" s="21">
        <v>0.26297902031485498</v>
      </c>
      <c r="O17" s="21">
        <v>0.38418990791840901</v>
      </c>
      <c r="P17" s="21">
        <v>0.51965406131659997</v>
      </c>
      <c r="Q17" s="21">
        <v>0.28312543160204301</v>
      </c>
      <c r="R17" s="21">
        <v>0.204756993084483</v>
      </c>
      <c r="S17" s="21"/>
      <c r="T17" s="21">
        <v>0.35282072691834099</v>
      </c>
      <c r="U17" s="21">
        <v>0.33155304790539503</v>
      </c>
      <c r="V17" s="21"/>
      <c r="W17" s="21">
        <v>0.35472473207489003</v>
      </c>
      <c r="X17" s="21">
        <v>0.32090529696933401</v>
      </c>
      <c r="Y17" s="21"/>
      <c r="Z17" s="21">
        <v>0.36435799628908</v>
      </c>
      <c r="AA17" s="21">
        <v>0.31902001040077099</v>
      </c>
      <c r="AB17" s="21">
        <v>0.32986259099637899</v>
      </c>
      <c r="AC17" s="21"/>
      <c r="AD17" s="21">
        <v>0.36613667045127002</v>
      </c>
      <c r="AE17" s="21">
        <v>0.27894185377784603</v>
      </c>
      <c r="AF17" s="21"/>
      <c r="AG17" s="21">
        <v>0.30627831500788899</v>
      </c>
      <c r="AH17" s="21">
        <v>0.31018041849910899</v>
      </c>
      <c r="AI17" s="21">
        <v>0.36547890856132997</v>
      </c>
      <c r="AJ17" s="21"/>
      <c r="AK17" s="21">
        <v>0.331713182384342</v>
      </c>
      <c r="AL17" s="21">
        <v>0.32119596973105702</v>
      </c>
      <c r="AM17" s="21">
        <v>0.40322513939513099</v>
      </c>
      <c r="AN17" s="21"/>
      <c r="AO17" s="21">
        <v>0.35778888888058902</v>
      </c>
      <c r="AP17" s="21">
        <v>0.29672710485543502</v>
      </c>
      <c r="AQ17" s="21">
        <v>0.37913132649402698</v>
      </c>
      <c r="AR17" s="21"/>
      <c r="AS17" s="21">
        <v>0.44698324057419803</v>
      </c>
      <c r="AT17" s="21">
        <v>0.56593450234109899</v>
      </c>
      <c r="AU17" s="21">
        <v>0.36972965409049002</v>
      </c>
      <c r="AV17" s="21">
        <v>0.35355353798977401</v>
      </c>
      <c r="AW17" s="21">
        <v>0.33648382834060903</v>
      </c>
      <c r="AX17" s="21">
        <v>0.38905092503981697</v>
      </c>
      <c r="AY17" s="21">
        <v>0.24851774863142301</v>
      </c>
      <c r="AZ17" s="21">
        <v>0.21574334293605499</v>
      </c>
      <c r="BA17" s="21">
        <v>0.24455433455784401</v>
      </c>
      <c r="BB17" s="21">
        <v>0.32204550884001198</v>
      </c>
      <c r="BC17" s="21">
        <v>0.29676014706014398</v>
      </c>
      <c r="BD17" s="21">
        <v>0.15300941924804301</v>
      </c>
      <c r="BE17" s="21">
        <v>0.30821713982840498</v>
      </c>
      <c r="BF17" s="21">
        <v>0.29644466415988702</v>
      </c>
      <c r="BG17" s="21">
        <v>0.21797809300316501</v>
      </c>
    </row>
    <row r="18" spans="2:59" x14ac:dyDescent="0.35">
      <c r="B18" s="18" t="s">
        <v>119</v>
      </c>
      <c r="C18" s="21">
        <v>0.41602521359616801</v>
      </c>
      <c r="D18" s="21">
        <v>0.390887837600771</v>
      </c>
      <c r="E18" s="21">
        <v>0.44115672219726498</v>
      </c>
      <c r="F18" s="21"/>
      <c r="G18" s="21">
        <v>0.33204383793188302</v>
      </c>
      <c r="H18" s="21">
        <v>0.36066104687799999</v>
      </c>
      <c r="I18" s="21">
        <v>0.41722948735743398</v>
      </c>
      <c r="J18" s="21">
        <v>0.41440257353515503</v>
      </c>
      <c r="K18" s="21">
        <v>0.43564613698233001</v>
      </c>
      <c r="L18" s="21">
        <v>0.45439376236506901</v>
      </c>
      <c r="M18" s="21"/>
      <c r="N18" s="21">
        <v>0.43518110330913901</v>
      </c>
      <c r="O18" s="21">
        <v>0.39360630972612398</v>
      </c>
      <c r="P18" s="21">
        <v>0.30411657432846401</v>
      </c>
      <c r="Q18" s="21">
        <v>0.47121153980901098</v>
      </c>
      <c r="R18" s="21">
        <v>0.49665642252236097</v>
      </c>
      <c r="S18" s="21"/>
      <c r="T18" s="21">
        <v>0.418097097566487</v>
      </c>
      <c r="U18" s="21">
        <v>0.41550344330535399</v>
      </c>
      <c r="V18" s="21"/>
      <c r="W18" s="21">
        <v>0.43195511890961902</v>
      </c>
      <c r="X18" s="21">
        <v>0.41463300808173498</v>
      </c>
      <c r="Y18" s="21"/>
      <c r="Z18" s="21">
        <v>0.43571193943879999</v>
      </c>
      <c r="AA18" s="21">
        <v>0.43195429389869799</v>
      </c>
      <c r="AB18" s="21">
        <v>0.42826923642392101</v>
      </c>
      <c r="AC18" s="21"/>
      <c r="AD18" s="21">
        <v>0.41993000300267502</v>
      </c>
      <c r="AE18" s="21">
        <v>0.40869503987817102</v>
      </c>
      <c r="AF18" s="21"/>
      <c r="AG18" s="21">
        <v>0.48179153096056299</v>
      </c>
      <c r="AH18" s="21">
        <v>0.453093448024043</v>
      </c>
      <c r="AI18" s="21">
        <v>0.38899205659793401</v>
      </c>
      <c r="AJ18" s="21"/>
      <c r="AK18" s="21">
        <v>0.43573284329892897</v>
      </c>
      <c r="AL18" s="21">
        <v>0.43786572514234001</v>
      </c>
      <c r="AM18" s="21">
        <v>0.36708674975746097</v>
      </c>
      <c r="AN18" s="21"/>
      <c r="AO18" s="21">
        <v>0.43371973362883298</v>
      </c>
      <c r="AP18" s="21">
        <v>0.46169055415447502</v>
      </c>
      <c r="AQ18" s="21">
        <v>0.37246651300405598</v>
      </c>
      <c r="AR18" s="21"/>
      <c r="AS18" s="21">
        <v>0.336137725449691</v>
      </c>
      <c r="AT18" s="21">
        <v>0.196444920349816</v>
      </c>
      <c r="AU18" s="21">
        <v>0.37935870022759699</v>
      </c>
      <c r="AV18" s="21">
        <v>0.41828145456715699</v>
      </c>
      <c r="AW18" s="21">
        <v>0.43191029919498702</v>
      </c>
      <c r="AX18" s="21">
        <v>0.394102845877912</v>
      </c>
      <c r="AY18" s="21">
        <v>0.49664703698229401</v>
      </c>
      <c r="AZ18" s="21">
        <v>0.53032965819176603</v>
      </c>
      <c r="BA18" s="21">
        <v>0.58213704820258805</v>
      </c>
      <c r="BB18" s="21">
        <v>0.47454532130701899</v>
      </c>
      <c r="BC18" s="21">
        <v>0.47681553423247802</v>
      </c>
      <c r="BD18" s="21">
        <v>0.49619975166583602</v>
      </c>
      <c r="BE18" s="21">
        <v>0.222292478290434</v>
      </c>
      <c r="BF18" s="21">
        <v>0.44273886640828403</v>
      </c>
      <c r="BG18" s="21">
        <v>0.52313658182184197</v>
      </c>
    </row>
    <row r="19" spans="2:59" x14ac:dyDescent="0.35">
      <c r="B19" s="18" t="s">
        <v>120</v>
      </c>
      <c r="C19" s="22">
        <v>-8.0193706826841002E-2</v>
      </c>
      <c r="D19" s="22">
        <v>-4.1775589423487199E-2</v>
      </c>
      <c r="E19" s="22">
        <v>-0.120433604092975</v>
      </c>
      <c r="F19" s="22"/>
      <c r="G19" s="22">
        <v>5.9414618448388898E-2</v>
      </c>
      <c r="H19" s="22">
        <v>4.1191874617213103E-2</v>
      </c>
      <c r="I19" s="22">
        <v>-0.107534916206298</v>
      </c>
      <c r="J19" s="22">
        <v>-8.8431060134984002E-2</v>
      </c>
      <c r="K19" s="22">
        <v>-0.108694989167</v>
      </c>
      <c r="L19" s="22">
        <v>-0.13858213207770301</v>
      </c>
      <c r="M19" s="22"/>
      <c r="N19" s="22">
        <v>-0.17220208299428499</v>
      </c>
      <c r="O19" s="22">
        <v>-9.4164018077157498E-3</v>
      </c>
      <c r="P19" s="22">
        <v>0.21553748698813499</v>
      </c>
      <c r="Q19" s="22">
        <v>-0.188086108206968</v>
      </c>
      <c r="R19" s="22">
        <v>-0.291899429437878</v>
      </c>
      <c r="S19" s="22"/>
      <c r="T19" s="22">
        <v>-6.5276370648146204E-2</v>
      </c>
      <c r="U19" s="22">
        <v>-8.3950395399959604E-2</v>
      </c>
      <c r="V19" s="22"/>
      <c r="W19" s="22">
        <v>-7.72303868347297E-2</v>
      </c>
      <c r="X19" s="22">
        <v>-9.3727711112401094E-2</v>
      </c>
      <c r="Y19" s="22"/>
      <c r="Z19" s="22">
        <v>-7.1353943149719504E-2</v>
      </c>
      <c r="AA19" s="22">
        <v>-0.112934283497927</v>
      </c>
      <c r="AB19" s="22">
        <v>-9.84066454275416E-2</v>
      </c>
      <c r="AC19" s="22"/>
      <c r="AD19" s="22">
        <v>-5.3793332551405303E-2</v>
      </c>
      <c r="AE19" s="22">
        <v>-0.12975318610032499</v>
      </c>
      <c r="AF19" s="22"/>
      <c r="AG19" s="22">
        <v>-0.175513215952674</v>
      </c>
      <c r="AH19" s="22">
        <v>-0.14291302952493501</v>
      </c>
      <c r="AI19" s="22">
        <v>-2.3513148036603499E-2</v>
      </c>
      <c r="AJ19" s="22"/>
      <c r="AK19" s="22">
        <v>-0.104019660914588</v>
      </c>
      <c r="AL19" s="22">
        <v>-0.11666975541128299</v>
      </c>
      <c r="AM19" s="22">
        <v>3.61383896376705E-2</v>
      </c>
      <c r="AN19" s="22"/>
      <c r="AO19" s="22">
        <v>-7.5930844748244394E-2</v>
      </c>
      <c r="AP19" s="22">
        <v>-0.16496344929904</v>
      </c>
      <c r="AQ19" s="22">
        <v>6.6648134899713303E-3</v>
      </c>
      <c r="AR19" s="22"/>
      <c r="AS19" s="22">
        <v>0.11084551512450699</v>
      </c>
      <c r="AT19" s="22">
        <v>0.36948958199128301</v>
      </c>
      <c r="AU19" s="22">
        <v>-9.6290461371073607E-3</v>
      </c>
      <c r="AV19" s="22">
        <v>-6.4727916577382402E-2</v>
      </c>
      <c r="AW19" s="22">
        <v>-9.5426470854377901E-2</v>
      </c>
      <c r="AX19" s="22">
        <v>-5.0519208380943601E-3</v>
      </c>
      <c r="AY19" s="22">
        <v>-0.248129288350871</v>
      </c>
      <c r="AZ19" s="22">
        <v>-0.31458631525571101</v>
      </c>
      <c r="BA19" s="22">
        <v>-0.33758271364474401</v>
      </c>
      <c r="BB19" s="22">
        <v>-0.152499812467007</v>
      </c>
      <c r="BC19" s="22">
        <v>-0.18005538717233299</v>
      </c>
      <c r="BD19" s="22">
        <v>-0.34319033241779301</v>
      </c>
      <c r="BE19" s="22">
        <v>8.5924661537970695E-2</v>
      </c>
      <c r="BF19" s="22">
        <v>-0.14629420224839701</v>
      </c>
      <c r="BG19" s="22">
        <v>-0.30515848881867702</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3.4675991455650999E-2</v>
      </c>
      <c r="D9" s="17">
        <v>3.9046965760477503E-2</v>
      </c>
      <c r="E9" s="17">
        <v>2.8686998472240301E-2</v>
      </c>
      <c r="F9" s="17"/>
      <c r="G9" s="17">
        <v>2.8599615991699801E-2</v>
      </c>
      <c r="H9" s="17">
        <v>6.6473006923182407E-2</v>
      </c>
      <c r="I9" s="17">
        <v>5.7592858902849299E-2</v>
      </c>
      <c r="J9" s="17">
        <v>3.0204235083132899E-2</v>
      </c>
      <c r="K9" s="17">
        <v>1.9971882071926999E-2</v>
      </c>
      <c r="L9" s="17">
        <v>2.1930630770643899E-2</v>
      </c>
      <c r="M9" s="17"/>
      <c r="N9" s="17">
        <v>2.86919615033309E-2</v>
      </c>
      <c r="O9" s="17">
        <v>5.03916013495571E-2</v>
      </c>
      <c r="P9" s="17">
        <v>3.27252734194136E-2</v>
      </c>
      <c r="Q9" s="17">
        <v>2.4490230092936702E-2</v>
      </c>
      <c r="R9" s="17">
        <v>4.63169545982565E-2</v>
      </c>
      <c r="S9" s="17"/>
      <c r="T9" s="17">
        <v>6.3513351177167596E-2</v>
      </c>
      <c r="U9" s="17">
        <v>2.7413771281283701E-2</v>
      </c>
      <c r="V9" s="17"/>
      <c r="W9" s="17">
        <v>6.15922337262911E-2</v>
      </c>
      <c r="X9" s="17">
        <v>2.14009434594425E-2</v>
      </c>
      <c r="Y9" s="17"/>
      <c r="Z9" s="17">
        <v>4.0035242219532599E-2</v>
      </c>
      <c r="AA9" s="17">
        <v>3.8464493528992998E-2</v>
      </c>
      <c r="AB9" s="17">
        <v>3.2809334349286297E-2</v>
      </c>
      <c r="AC9" s="17"/>
      <c r="AD9" s="17">
        <v>4.4564650911503197E-2</v>
      </c>
      <c r="AE9" s="17">
        <v>1.6112738971733001E-2</v>
      </c>
      <c r="AF9" s="17"/>
      <c r="AG9" s="17">
        <v>5.7654493211215803E-2</v>
      </c>
      <c r="AH9" s="17">
        <v>2.8014176298561001E-2</v>
      </c>
      <c r="AI9" s="17">
        <v>3.5030610146144399E-2</v>
      </c>
      <c r="AJ9" s="17"/>
      <c r="AK9" s="17">
        <v>5.0095625293378299E-2</v>
      </c>
      <c r="AL9" s="17">
        <v>2.5127655923968501E-2</v>
      </c>
      <c r="AM9" s="17">
        <v>3.7312801715398199E-2</v>
      </c>
      <c r="AN9" s="17"/>
      <c r="AO9" s="17">
        <v>0.10469756543130899</v>
      </c>
      <c r="AP9" s="17">
        <v>2.4742000400815801E-2</v>
      </c>
      <c r="AQ9" s="17">
        <v>3.7381289798164699E-2</v>
      </c>
      <c r="AR9" s="17"/>
      <c r="AS9" s="17">
        <v>8.6786995172520295E-2</v>
      </c>
      <c r="AT9" s="17">
        <v>5.5468735586649102E-2</v>
      </c>
      <c r="AU9" s="17">
        <v>4.5299361551425298E-2</v>
      </c>
      <c r="AV9" s="17">
        <v>1.3782616390807001E-2</v>
      </c>
      <c r="AW9" s="17">
        <v>2.8119784553782199E-2</v>
      </c>
      <c r="AX9" s="17">
        <v>2.61301375359793E-2</v>
      </c>
      <c r="AY9" s="17">
        <v>1.48114147949664E-2</v>
      </c>
      <c r="AZ9" s="17">
        <v>0</v>
      </c>
      <c r="BA9" s="17">
        <v>4.4288953585526702E-2</v>
      </c>
      <c r="BB9" s="17">
        <v>8.0252433451047697E-2</v>
      </c>
      <c r="BC9" s="17">
        <v>0</v>
      </c>
      <c r="BD9" s="17">
        <v>0</v>
      </c>
      <c r="BE9" s="17">
        <v>5.3438605934774203E-2</v>
      </c>
      <c r="BF9" s="17">
        <v>0.106226107991202</v>
      </c>
      <c r="BG9" s="17">
        <v>0.14601345679553701</v>
      </c>
    </row>
    <row r="10" spans="2:59" x14ac:dyDescent="0.35">
      <c r="B10" s="18" t="s">
        <v>111</v>
      </c>
      <c r="C10" s="17">
        <v>4.5200283383974499E-2</v>
      </c>
      <c r="D10" s="17">
        <v>5.66648741677689E-2</v>
      </c>
      <c r="E10" s="17">
        <v>3.4706288206206803E-2</v>
      </c>
      <c r="F10" s="17"/>
      <c r="G10" s="17">
        <v>5.3820277055293297E-2</v>
      </c>
      <c r="H10" s="17">
        <v>6.8245112415937101E-2</v>
      </c>
      <c r="I10" s="17">
        <v>4.7555394189127499E-2</v>
      </c>
      <c r="J10" s="17">
        <v>5.0198013736018697E-2</v>
      </c>
      <c r="K10" s="17">
        <v>5.8594499202768102E-2</v>
      </c>
      <c r="L10" s="17">
        <v>1.9270695222089101E-2</v>
      </c>
      <c r="M10" s="17"/>
      <c r="N10" s="17">
        <v>4.1884224554629597E-2</v>
      </c>
      <c r="O10" s="17">
        <v>6.17517421058075E-2</v>
      </c>
      <c r="P10" s="17">
        <v>5.8445819002456198E-2</v>
      </c>
      <c r="Q10" s="17">
        <v>3.2087853986444898E-2</v>
      </c>
      <c r="R10" s="17">
        <v>2.7140679869869198E-2</v>
      </c>
      <c r="S10" s="17"/>
      <c r="T10" s="17">
        <v>6.7464911702272104E-2</v>
      </c>
      <c r="U10" s="17">
        <v>3.95932987463593E-2</v>
      </c>
      <c r="V10" s="17"/>
      <c r="W10" s="17">
        <v>5.9483851576193097E-2</v>
      </c>
      <c r="X10" s="17">
        <v>3.7051423861970897E-2</v>
      </c>
      <c r="Y10" s="17"/>
      <c r="Z10" s="17">
        <v>6.2822201684416601E-2</v>
      </c>
      <c r="AA10" s="17">
        <v>2.3533314128002601E-2</v>
      </c>
      <c r="AB10" s="17">
        <v>4.31888644842802E-2</v>
      </c>
      <c r="AC10" s="17"/>
      <c r="AD10" s="17">
        <v>5.93358025384388E-2</v>
      </c>
      <c r="AE10" s="17">
        <v>1.8664713802772299E-2</v>
      </c>
      <c r="AF10" s="17"/>
      <c r="AG10" s="17">
        <v>3.04134715363935E-2</v>
      </c>
      <c r="AH10" s="17">
        <v>4.18336012931231E-2</v>
      </c>
      <c r="AI10" s="17">
        <v>5.4828741521017701E-2</v>
      </c>
      <c r="AJ10" s="17"/>
      <c r="AK10" s="17">
        <v>4.9892938922667801E-2</v>
      </c>
      <c r="AL10" s="17">
        <v>4.9620279873267101E-2</v>
      </c>
      <c r="AM10" s="17">
        <v>2.69590404044724E-2</v>
      </c>
      <c r="AN10" s="17"/>
      <c r="AO10" s="17">
        <v>5.5990936119234003E-2</v>
      </c>
      <c r="AP10" s="17">
        <v>4.1436017608824302E-2</v>
      </c>
      <c r="AQ10" s="17">
        <v>5.2236300958586397E-2</v>
      </c>
      <c r="AR10" s="17"/>
      <c r="AS10" s="17">
        <v>1.27719008079849E-2</v>
      </c>
      <c r="AT10" s="17">
        <v>0.11092963054383</v>
      </c>
      <c r="AU10" s="17">
        <v>5.3108999825349397E-2</v>
      </c>
      <c r="AV10" s="17">
        <v>3.1413486735926602E-2</v>
      </c>
      <c r="AW10" s="17">
        <v>5.0928102253421398E-2</v>
      </c>
      <c r="AX10" s="17">
        <v>1.48516799164434E-2</v>
      </c>
      <c r="AY10" s="17">
        <v>5.0143913645424303E-2</v>
      </c>
      <c r="AZ10" s="17">
        <v>8.8835969033663007E-3</v>
      </c>
      <c r="BA10" s="17">
        <v>6.5875986933098596E-2</v>
      </c>
      <c r="BB10" s="17">
        <v>8.2489117033522505E-2</v>
      </c>
      <c r="BC10" s="17">
        <v>0.11240198053442001</v>
      </c>
      <c r="BD10" s="17">
        <v>2.6408405324614099E-2</v>
      </c>
      <c r="BE10" s="17">
        <v>7.0525004887532203E-2</v>
      </c>
      <c r="BF10" s="17">
        <v>0</v>
      </c>
      <c r="BG10" s="17">
        <v>3.4506864698971601E-2</v>
      </c>
    </row>
    <row r="11" spans="2:59" x14ac:dyDescent="0.35">
      <c r="B11" s="18" t="s">
        <v>112</v>
      </c>
      <c r="C11" s="17">
        <v>8.4365875743790994E-2</v>
      </c>
      <c r="D11" s="17">
        <v>0.12132059932592699</v>
      </c>
      <c r="E11" s="17">
        <v>4.8227142300971998E-2</v>
      </c>
      <c r="F11" s="17"/>
      <c r="G11" s="17">
        <v>0.147116901042154</v>
      </c>
      <c r="H11" s="17">
        <v>0.12061123401708899</v>
      </c>
      <c r="I11" s="17">
        <v>7.4476700605317706E-2</v>
      </c>
      <c r="J11" s="17">
        <v>6.6298579014554201E-2</v>
      </c>
      <c r="K11" s="17">
        <v>9.9064911454358404E-2</v>
      </c>
      <c r="L11" s="17">
        <v>5.7971658750499901E-2</v>
      </c>
      <c r="M11" s="17"/>
      <c r="N11" s="17">
        <v>0.10077907206511801</v>
      </c>
      <c r="O11" s="17">
        <v>0.108549963430387</v>
      </c>
      <c r="P11" s="17">
        <v>7.0627778256187504E-2</v>
      </c>
      <c r="Q11" s="17">
        <v>5.4634916560777701E-2</v>
      </c>
      <c r="R11" s="17">
        <v>8.8200171741746006E-2</v>
      </c>
      <c r="S11" s="17"/>
      <c r="T11" s="17">
        <v>0.11503200327246101</v>
      </c>
      <c r="U11" s="17">
        <v>7.6643110131436307E-2</v>
      </c>
      <c r="V11" s="17"/>
      <c r="W11" s="17">
        <v>0.113909531213466</v>
      </c>
      <c r="X11" s="17">
        <v>7.124493227018E-2</v>
      </c>
      <c r="Y11" s="17"/>
      <c r="Z11" s="17">
        <v>8.9535893346165296E-2</v>
      </c>
      <c r="AA11" s="17">
        <v>0.12194465980710199</v>
      </c>
      <c r="AB11" s="17">
        <v>7.9092452757286796E-2</v>
      </c>
      <c r="AC11" s="17"/>
      <c r="AD11" s="17">
        <v>0.100734227588267</v>
      </c>
      <c r="AE11" s="17">
        <v>5.3638773714325301E-2</v>
      </c>
      <c r="AF11" s="17"/>
      <c r="AG11" s="17">
        <v>7.7472724700759804E-2</v>
      </c>
      <c r="AH11" s="17">
        <v>0.102235707941534</v>
      </c>
      <c r="AI11" s="17">
        <v>7.9379278901971703E-2</v>
      </c>
      <c r="AJ11" s="17"/>
      <c r="AK11" s="17">
        <v>7.8778999540526001E-2</v>
      </c>
      <c r="AL11" s="17">
        <v>8.6754165413390705E-2</v>
      </c>
      <c r="AM11" s="17">
        <v>8.1822274139737694E-2</v>
      </c>
      <c r="AN11" s="17"/>
      <c r="AO11" s="17">
        <v>9.4388735014949807E-2</v>
      </c>
      <c r="AP11" s="17">
        <v>0.11057088809125901</v>
      </c>
      <c r="AQ11" s="17">
        <v>5.02060096939567E-2</v>
      </c>
      <c r="AR11" s="17"/>
      <c r="AS11" s="17">
        <v>8.11161294168396E-2</v>
      </c>
      <c r="AT11" s="17">
        <v>5.2385713783215798E-2</v>
      </c>
      <c r="AU11" s="17">
        <v>0.124344114875044</v>
      </c>
      <c r="AV11" s="17">
        <v>7.6096501111049805E-2</v>
      </c>
      <c r="AW11" s="17">
        <v>4.5893687813659698E-2</v>
      </c>
      <c r="AX11" s="17">
        <v>0.100521492416736</v>
      </c>
      <c r="AY11" s="17">
        <v>6.73858243765251E-2</v>
      </c>
      <c r="AZ11" s="17">
        <v>9.1648648127898399E-2</v>
      </c>
      <c r="BA11" s="17">
        <v>0.13670159849010199</v>
      </c>
      <c r="BB11" s="17">
        <v>9.1923339165389695E-2</v>
      </c>
      <c r="BC11" s="17">
        <v>0.113318472946694</v>
      </c>
      <c r="BD11" s="17">
        <v>0.104172357551871</v>
      </c>
      <c r="BE11" s="17">
        <v>6.1191146474424599E-2</v>
      </c>
      <c r="BF11" s="17">
        <v>0.121059822935489</v>
      </c>
      <c r="BG11" s="17">
        <v>0.22059697829230099</v>
      </c>
    </row>
    <row r="12" spans="2:59" x14ac:dyDescent="0.35">
      <c r="B12" s="18" t="s">
        <v>113</v>
      </c>
      <c r="C12" s="17">
        <v>0.13023855143492</v>
      </c>
      <c r="D12" s="17">
        <v>0.16010561500527701</v>
      </c>
      <c r="E12" s="17">
        <v>0.10295147738697399</v>
      </c>
      <c r="F12" s="17"/>
      <c r="G12" s="17">
        <v>0.17353339151771699</v>
      </c>
      <c r="H12" s="17">
        <v>0.102572451081117</v>
      </c>
      <c r="I12" s="17">
        <v>9.13657811813752E-2</v>
      </c>
      <c r="J12" s="17">
        <v>0.153958867152623</v>
      </c>
      <c r="K12" s="17">
        <v>0.173944543848293</v>
      </c>
      <c r="L12" s="17">
        <v>0.10751967802533</v>
      </c>
      <c r="M12" s="17"/>
      <c r="N12" s="17">
        <v>0.11429776753556101</v>
      </c>
      <c r="O12" s="17">
        <v>0.134052986303725</v>
      </c>
      <c r="P12" s="17">
        <v>0.131088935291926</v>
      </c>
      <c r="Q12" s="17">
        <v>0.15224384444045</v>
      </c>
      <c r="R12" s="17">
        <v>0.11468506493408299</v>
      </c>
      <c r="S12" s="17"/>
      <c r="T12" s="17">
        <v>0.16022581735833999</v>
      </c>
      <c r="U12" s="17">
        <v>0.122686746080123</v>
      </c>
      <c r="V12" s="17"/>
      <c r="W12" s="17">
        <v>0.144248275455749</v>
      </c>
      <c r="X12" s="17">
        <v>0.11765284282626499</v>
      </c>
      <c r="Y12" s="17"/>
      <c r="Z12" s="17">
        <v>9.9450147338547498E-2</v>
      </c>
      <c r="AA12" s="17">
        <v>0.15419583354011501</v>
      </c>
      <c r="AB12" s="17">
        <v>0.15298338308766299</v>
      </c>
      <c r="AC12" s="17"/>
      <c r="AD12" s="17">
        <v>0.13997212136501899</v>
      </c>
      <c r="AE12" s="17">
        <v>0.11196643710142901</v>
      </c>
      <c r="AF12" s="17"/>
      <c r="AG12" s="17">
        <v>0.16751465678281699</v>
      </c>
      <c r="AH12" s="17">
        <v>0.142080708899153</v>
      </c>
      <c r="AI12" s="17">
        <v>0.11438111151724301</v>
      </c>
      <c r="AJ12" s="17"/>
      <c r="AK12" s="17">
        <v>0.14017443724381601</v>
      </c>
      <c r="AL12" s="17">
        <v>0.12401789965498999</v>
      </c>
      <c r="AM12" s="17">
        <v>0.140974871174221</v>
      </c>
      <c r="AN12" s="17"/>
      <c r="AO12" s="17">
        <v>7.0372263412451896E-2</v>
      </c>
      <c r="AP12" s="17">
        <v>0.131766268522198</v>
      </c>
      <c r="AQ12" s="17">
        <v>0.13462230640077899</v>
      </c>
      <c r="AR12" s="17"/>
      <c r="AS12" s="17">
        <v>8.8875370071718404E-2</v>
      </c>
      <c r="AT12" s="17">
        <v>0.132934502301332</v>
      </c>
      <c r="AU12" s="17">
        <v>0.13285591968372601</v>
      </c>
      <c r="AV12" s="17">
        <v>0.15653252863059799</v>
      </c>
      <c r="AW12" s="17">
        <v>6.7937266197314605E-2</v>
      </c>
      <c r="AX12" s="17">
        <v>0.109204376626709</v>
      </c>
      <c r="AY12" s="17">
        <v>0.15662564385150701</v>
      </c>
      <c r="AZ12" s="17">
        <v>0.19837620020476199</v>
      </c>
      <c r="BA12" s="17">
        <v>0.249130258245918</v>
      </c>
      <c r="BB12" s="17">
        <v>7.8913919899993606E-2</v>
      </c>
      <c r="BC12" s="17">
        <v>0.115258840317846</v>
      </c>
      <c r="BD12" s="17">
        <v>0.199277627827147</v>
      </c>
      <c r="BE12" s="17">
        <v>0.16019289266346301</v>
      </c>
      <c r="BF12" s="17">
        <v>6.3626606547180803E-2</v>
      </c>
      <c r="BG12" s="17">
        <v>8.5311866591255295E-2</v>
      </c>
    </row>
    <row r="13" spans="2:59" x14ac:dyDescent="0.35">
      <c r="B13" s="18" t="s">
        <v>114</v>
      </c>
      <c r="C13" s="17">
        <v>6.9165055014329194E-2</v>
      </c>
      <c r="D13" s="17">
        <v>7.5714699544010597E-2</v>
      </c>
      <c r="E13" s="17">
        <v>6.3348470002263194E-2</v>
      </c>
      <c r="F13" s="17"/>
      <c r="G13" s="17">
        <v>9.0323101474803394E-2</v>
      </c>
      <c r="H13" s="17">
        <v>0.118310097809482</v>
      </c>
      <c r="I13" s="17">
        <v>6.8458620913002893E-2</v>
      </c>
      <c r="J13" s="17">
        <v>4.9186248090301699E-2</v>
      </c>
      <c r="K13" s="17">
        <v>6.1472819754509397E-2</v>
      </c>
      <c r="L13" s="17">
        <v>5.9532069413067899E-2</v>
      </c>
      <c r="M13" s="17"/>
      <c r="N13" s="17">
        <v>7.2011445099988997E-2</v>
      </c>
      <c r="O13" s="17">
        <v>7.59302679258647E-2</v>
      </c>
      <c r="P13" s="17">
        <v>5.31262359773274E-2</v>
      </c>
      <c r="Q13" s="17">
        <v>6.5650876335783995E-2</v>
      </c>
      <c r="R13" s="17">
        <v>8.6683662711572004E-2</v>
      </c>
      <c r="S13" s="17"/>
      <c r="T13" s="17">
        <v>7.6348763825154597E-2</v>
      </c>
      <c r="U13" s="17">
        <v>6.7355954751456296E-2</v>
      </c>
      <c r="V13" s="17"/>
      <c r="W13" s="17">
        <v>8.64535036838672E-2</v>
      </c>
      <c r="X13" s="17">
        <v>5.3708275311521898E-2</v>
      </c>
      <c r="Y13" s="17"/>
      <c r="Z13" s="17">
        <v>6.4786279091948396E-2</v>
      </c>
      <c r="AA13" s="17">
        <v>7.6099317312752796E-2</v>
      </c>
      <c r="AB13" s="17">
        <v>7.4666361896066902E-2</v>
      </c>
      <c r="AC13" s="17"/>
      <c r="AD13" s="17">
        <v>7.5855028638203703E-2</v>
      </c>
      <c r="AE13" s="17">
        <v>5.6606459984824102E-2</v>
      </c>
      <c r="AF13" s="17"/>
      <c r="AG13" s="17">
        <v>7.2253249156509797E-2</v>
      </c>
      <c r="AH13" s="17">
        <v>7.9139206944302001E-2</v>
      </c>
      <c r="AI13" s="17">
        <v>5.86974188930693E-2</v>
      </c>
      <c r="AJ13" s="17"/>
      <c r="AK13" s="17">
        <v>7.0576716351540697E-2</v>
      </c>
      <c r="AL13" s="17">
        <v>5.8779402256558998E-2</v>
      </c>
      <c r="AM13" s="17">
        <v>7.21940247756203E-2</v>
      </c>
      <c r="AN13" s="17"/>
      <c r="AO13" s="17">
        <v>8.2783929743549103E-2</v>
      </c>
      <c r="AP13" s="17">
        <v>6.3139449693971603E-2</v>
      </c>
      <c r="AQ13" s="17">
        <v>7.7585950011066093E-2</v>
      </c>
      <c r="AR13" s="17"/>
      <c r="AS13" s="17">
        <v>0.117229604316021</v>
      </c>
      <c r="AT13" s="17">
        <v>2.0423569624346698E-2</v>
      </c>
      <c r="AU13" s="17">
        <v>4.1962831587688001E-2</v>
      </c>
      <c r="AV13" s="17">
        <v>8.8911325885016698E-2</v>
      </c>
      <c r="AW13" s="17">
        <v>6.5627712305790606E-2</v>
      </c>
      <c r="AX13" s="17">
        <v>5.8411303646297902E-2</v>
      </c>
      <c r="AY13" s="17">
        <v>4.47270178120475E-2</v>
      </c>
      <c r="AZ13" s="17">
        <v>7.5685179436532496E-2</v>
      </c>
      <c r="BA13" s="17">
        <v>1.2956208344652401E-2</v>
      </c>
      <c r="BB13" s="17">
        <v>6.5675869404244594E-2</v>
      </c>
      <c r="BC13" s="17">
        <v>8.5273196558542305E-2</v>
      </c>
      <c r="BD13" s="17">
        <v>5.2680169020394102E-2</v>
      </c>
      <c r="BE13" s="17">
        <v>5.1840717811221203E-2</v>
      </c>
      <c r="BF13" s="17">
        <v>0.27391443532640902</v>
      </c>
      <c r="BG13" s="17">
        <v>0.103876410203821</v>
      </c>
    </row>
    <row r="14" spans="2:59" x14ac:dyDescent="0.35">
      <c r="B14" s="18" t="s">
        <v>115</v>
      </c>
      <c r="C14" s="17">
        <v>0.18177600299378799</v>
      </c>
      <c r="D14" s="17">
        <v>0.189347731169282</v>
      </c>
      <c r="E14" s="17">
        <v>0.17547120376588499</v>
      </c>
      <c r="F14" s="17"/>
      <c r="G14" s="17">
        <v>0.21935817398075599</v>
      </c>
      <c r="H14" s="17">
        <v>0.20608608875062601</v>
      </c>
      <c r="I14" s="17">
        <v>0.180492549074073</v>
      </c>
      <c r="J14" s="17">
        <v>0.150102335317435</v>
      </c>
      <c r="K14" s="17">
        <v>0.12368248649996701</v>
      </c>
      <c r="L14" s="17">
        <v>0.21788620363420999</v>
      </c>
      <c r="M14" s="17"/>
      <c r="N14" s="17">
        <v>0.21989795931799</v>
      </c>
      <c r="O14" s="17">
        <v>0.18332264148348901</v>
      </c>
      <c r="P14" s="17">
        <v>0.176094944583331</v>
      </c>
      <c r="Q14" s="17">
        <v>0.141806771864568</v>
      </c>
      <c r="R14" s="17">
        <v>0.17959156109499</v>
      </c>
      <c r="S14" s="17"/>
      <c r="T14" s="17">
        <v>0.16773649047591199</v>
      </c>
      <c r="U14" s="17">
        <v>0.18531162595061301</v>
      </c>
      <c r="V14" s="17"/>
      <c r="W14" s="17">
        <v>0.184471966486734</v>
      </c>
      <c r="X14" s="17">
        <v>0.17936509181093499</v>
      </c>
      <c r="Y14" s="17"/>
      <c r="Z14" s="17">
        <v>0.208050653902003</v>
      </c>
      <c r="AA14" s="17">
        <v>0.112703896926218</v>
      </c>
      <c r="AB14" s="17">
        <v>0.19232508209885901</v>
      </c>
      <c r="AC14" s="17"/>
      <c r="AD14" s="17">
        <v>0.16879985907718101</v>
      </c>
      <c r="AE14" s="17">
        <v>0.20613516278354899</v>
      </c>
      <c r="AF14" s="17"/>
      <c r="AG14" s="17">
        <v>0.148913307341691</v>
      </c>
      <c r="AH14" s="17">
        <v>0.21789251137047699</v>
      </c>
      <c r="AI14" s="17">
        <v>0.14703344674175201</v>
      </c>
      <c r="AJ14" s="17"/>
      <c r="AK14" s="17">
        <v>0.20635238074145101</v>
      </c>
      <c r="AL14" s="17">
        <v>0.17760328495505301</v>
      </c>
      <c r="AM14" s="17">
        <v>0.15610120639834699</v>
      </c>
      <c r="AN14" s="17"/>
      <c r="AO14" s="17">
        <v>0.166280309276021</v>
      </c>
      <c r="AP14" s="17">
        <v>0.18065718011585999</v>
      </c>
      <c r="AQ14" s="17">
        <v>0.18555886273719199</v>
      </c>
      <c r="AR14" s="17"/>
      <c r="AS14" s="17">
        <v>0.18923958698363699</v>
      </c>
      <c r="AT14" s="17">
        <v>0.16426440129442699</v>
      </c>
      <c r="AU14" s="17">
        <v>0.21763739326763101</v>
      </c>
      <c r="AV14" s="17">
        <v>0.186621535322361</v>
      </c>
      <c r="AW14" s="17">
        <v>0.203987523058482</v>
      </c>
      <c r="AX14" s="17">
        <v>0.13131293068679301</v>
      </c>
      <c r="AY14" s="17">
        <v>0.24317584590214</v>
      </c>
      <c r="AZ14" s="17">
        <v>0.21382158491397199</v>
      </c>
      <c r="BA14" s="17">
        <v>0.17457478999602799</v>
      </c>
      <c r="BB14" s="17">
        <v>0.14018006807472</v>
      </c>
      <c r="BC14" s="17">
        <v>0.15030027026556</v>
      </c>
      <c r="BD14" s="17">
        <v>0.121294333951688</v>
      </c>
      <c r="BE14" s="17">
        <v>0.105944828476496</v>
      </c>
      <c r="BF14" s="17">
        <v>0.12490818370088499</v>
      </c>
      <c r="BG14" s="17">
        <v>0.20136573999501001</v>
      </c>
    </row>
    <row r="15" spans="2:59" x14ac:dyDescent="0.35">
      <c r="B15" s="18" t="s">
        <v>116</v>
      </c>
      <c r="C15" s="17">
        <v>0.425603961925134</v>
      </c>
      <c r="D15" s="17">
        <v>0.33790153687878399</v>
      </c>
      <c r="E15" s="17">
        <v>0.50905944830324801</v>
      </c>
      <c r="F15" s="17"/>
      <c r="G15" s="17">
        <v>0.26546988245847802</v>
      </c>
      <c r="H15" s="17">
        <v>0.26526567185621402</v>
      </c>
      <c r="I15" s="17">
        <v>0.43992420890343897</v>
      </c>
      <c r="J15" s="17">
        <v>0.456152273978568</v>
      </c>
      <c r="K15" s="17">
        <v>0.443232142445807</v>
      </c>
      <c r="L15" s="17">
        <v>0.506098723695662</v>
      </c>
      <c r="M15" s="17"/>
      <c r="N15" s="17">
        <v>0.40206330036461102</v>
      </c>
      <c r="O15" s="17">
        <v>0.36100455581153901</v>
      </c>
      <c r="P15" s="17">
        <v>0.45328158502281901</v>
      </c>
      <c r="Q15" s="17">
        <v>0.49602991473927899</v>
      </c>
      <c r="R15" s="17">
        <v>0.40059184648581098</v>
      </c>
      <c r="S15" s="17"/>
      <c r="T15" s="17">
        <v>0.32505500443093299</v>
      </c>
      <c r="U15" s="17">
        <v>0.45092558202758598</v>
      </c>
      <c r="V15" s="17"/>
      <c r="W15" s="17">
        <v>0.32411787272932002</v>
      </c>
      <c r="X15" s="17">
        <v>0.49865582071704101</v>
      </c>
      <c r="Y15" s="17"/>
      <c r="Z15" s="17">
        <v>0.41059701904275298</v>
      </c>
      <c r="AA15" s="17">
        <v>0.43667406400494801</v>
      </c>
      <c r="AB15" s="17">
        <v>0.40869580337415101</v>
      </c>
      <c r="AC15" s="17"/>
      <c r="AD15" s="17">
        <v>0.38266851357679899</v>
      </c>
      <c r="AE15" s="17">
        <v>0.50620351859493995</v>
      </c>
      <c r="AF15" s="17"/>
      <c r="AG15" s="17">
        <v>0.43859826281491299</v>
      </c>
      <c r="AH15" s="17">
        <v>0.35989453659799098</v>
      </c>
      <c r="AI15" s="17">
        <v>0.49257774812365102</v>
      </c>
      <c r="AJ15" s="17"/>
      <c r="AK15" s="17">
        <v>0.380537181209395</v>
      </c>
      <c r="AL15" s="17">
        <v>0.45194975993653402</v>
      </c>
      <c r="AM15" s="17">
        <v>0.46757612122058401</v>
      </c>
      <c r="AN15" s="17"/>
      <c r="AO15" s="17">
        <v>0.41298213903402903</v>
      </c>
      <c r="AP15" s="17">
        <v>0.41608284951063301</v>
      </c>
      <c r="AQ15" s="17">
        <v>0.44930699844460598</v>
      </c>
      <c r="AR15" s="17"/>
      <c r="AS15" s="17">
        <v>0.34745018065705202</v>
      </c>
      <c r="AT15" s="17">
        <v>0.42163070589940599</v>
      </c>
      <c r="AU15" s="17">
        <v>0.36074214763353002</v>
      </c>
      <c r="AV15" s="17">
        <v>0.41374329047828501</v>
      </c>
      <c r="AW15" s="17">
        <v>0.51928516656038604</v>
      </c>
      <c r="AX15" s="17">
        <v>0.52988474496052995</v>
      </c>
      <c r="AY15" s="17">
        <v>0.423130339617389</v>
      </c>
      <c r="AZ15" s="17">
        <v>0.394207247343629</v>
      </c>
      <c r="BA15" s="17">
        <v>0.28473911138785402</v>
      </c>
      <c r="BB15" s="17">
        <v>0.44059802691608901</v>
      </c>
      <c r="BC15" s="17">
        <v>0.40483806677162498</v>
      </c>
      <c r="BD15" s="17">
        <v>0.45393207318577899</v>
      </c>
      <c r="BE15" s="17">
        <v>0.49686680375208903</v>
      </c>
      <c r="BF15" s="17">
        <v>0.31026484349883399</v>
      </c>
      <c r="BG15" s="17">
        <v>0.20832868342310501</v>
      </c>
    </row>
    <row r="16" spans="2:59" x14ac:dyDescent="0.35">
      <c r="B16" s="18" t="s">
        <v>117</v>
      </c>
      <c r="C16" s="17">
        <v>2.8974278048411399E-2</v>
      </c>
      <c r="D16" s="17">
        <v>1.98979781484745E-2</v>
      </c>
      <c r="E16" s="17">
        <v>3.7548971562211299E-2</v>
      </c>
      <c r="F16" s="17"/>
      <c r="G16" s="17">
        <v>2.1778656479099299E-2</v>
      </c>
      <c r="H16" s="17">
        <v>5.2436337146352201E-2</v>
      </c>
      <c r="I16" s="17">
        <v>4.0133886230815097E-2</v>
      </c>
      <c r="J16" s="17">
        <v>4.3899447627365501E-2</v>
      </c>
      <c r="K16" s="17">
        <v>2.0036714722370001E-2</v>
      </c>
      <c r="L16" s="17">
        <v>9.7903404884978895E-3</v>
      </c>
      <c r="M16" s="17"/>
      <c r="N16" s="17">
        <v>2.0374269558770398E-2</v>
      </c>
      <c r="O16" s="17">
        <v>2.4996241589630298E-2</v>
      </c>
      <c r="P16" s="17">
        <v>2.4609428446539801E-2</v>
      </c>
      <c r="Q16" s="17">
        <v>3.3055591979760199E-2</v>
      </c>
      <c r="R16" s="17">
        <v>5.6790058563671898E-2</v>
      </c>
      <c r="S16" s="17"/>
      <c r="T16" s="17">
        <v>2.4623657757758301E-2</v>
      </c>
      <c r="U16" s="17">
        <v>3.00699110311432E-2</v>
      </c>
      <c r="V16" s="17"/>
      <c r="W16" s="17">
        <v>2.57227651283802E-2</v>
      </c>
      <c r="X16" s="17">
        <v>2.0920669742643502E-2</v>
      </c>
      <c r="Y16" s="17"/>
      <c r="Z16" s="17">
        <v>2.4722563374634399E-2</v>
      </c>
      <c r="AA16" s="17">
        <v>3.6384420751869199E-2</v>
      </c>
      <c r="AB16" s="17">
        <v>1.62387179524075E-2</v>
      </c>
      <c r="AC16" s="17"/>
      <c r="AD16" s="17">
        <v>2.80697963045888E-2</v>
      </c>
      <c r="AE16" s="17">
        <v>3.0672195046426501E-2</v>
      </c>
      <c r="AF16" s="17"/>
      <c r="AG16" s="17">
        <v>7.1798344556999001E-3</v>
      </c>
      <c r="AH16" s="17">
        <v>2.8909550654858601E-2</v>
      </c>
      <c r="AI16" s="17">
        <v>1.8071644155151501E-2</v>
      </c>
      <c r="AJ16" s="17"/>
      <c r="AK16" s="17">
        <v>2.35917206972256E-2</v>
      </c>
      <c r="AL16" s="17">
        <v>2.6147551986237898E-2</v>
      </c>
      <c r="AM16" s="17">
        <v>1.7059660171619501E-2</v>
      </c>
      <c r="AN16" s="17"/>
      <c r="AO16" s="17">
        <v>1.25041219684564E-2</v>
      </c>
      <c r="AP16" s="17">
        <v>3.1605346056437902E-2</v>
      </c>
      <c r="AQ16" s="17">
        <v>1.31022819556493E-2</v>
      </c>
      <c r="AR16" s="17"/>
      <c r="AS16" s="17">
        <v>7.6530232574226698E-2</v>
      </c>
      <c r="AT16" s="17">
        <v>4.1962740966793401E-2</v>
      </c>
      <c r="AU16" s="17">
        <v>2.40492315756069E-2</v>
      </c>
      <c r="AV16" s="17">
        <v>3.2898715445954803E-2</v>
      </c>
      <c r="AW16" s="17">
        <v>1.8220757257163499E-2</v>
      </c>
      <c r="AX16" s="17">
        <v>2.9683334210510701E-2</v>
      </c>
      <c r="AY16" s="17">
        <v>0</v>
      </c>
      <c r="AZ16" s="17">
        <v>1.73775430698393E-2</v>
      </c>
      <c r="BA16" s="17">
        <v>3.1733093016819702E-2</v>
      </c>
      <c r="BB16" s="17">
        <v>1.99672260549928E-2</v>
      </c>
      <c r="BC16" s="17">
        <v>1.86091726053122E-2</v>
      </c>
      <c r="BD16" s="17">
        <v>4.2235033138507301E-2</v>
      </c>
      <c r="BE16" s="17">
        <v>0</v>
      </c>
      <c r="BF16" s="17">
        <v>0</v>
      </c>
      <c r="BG16" s="17">
        <v>0</v>
      </c>
    </row>
    <row r="17" spans="2:59" x14ac:dyDescent="0.35">
      <c r="B17" s="18" t="s">
        <v>118</v>
      </c>
      <c r="C17" s="21">
        <v>0.16424215058341601</v>
      </c>
      <c r="D17" s="21">
        <v>0.21703243925417301</v>
      </c>
      <c r="E17" s="21">
        <v>0.111620428979419</v>
      </c>
      <c r="F17" s="21"/>
      <c r="G17" s="21">
        <v>0.22953679408914701</v>
      </c>
      <c r="H17" s="21">
        <v>0.25532935335620899</v>
      </c>
      <c r="I17" s="21">
        <v>0.179624953697295</v>
      </c>
      <c r="J17" s="21">
        <v>0.146700827833706</v>
      </c>
      <c r="K17" s="21">
        <v>0.17763129272905301</v>
      </c>
      <c r="L17" s="21">
        <v>9.9172984743232898E-2</v>
      </c>
      <c r="M17" s="21"/>
      <c r="N17" s="21">
        <v>0.171355258123078</v>
      </c>
      <c r="O17" s="21">
        <v>0.22069330688575201</v>
      </c>
      <c r="P17" s="21">
        <v>0.16179887067805701</v>
      </c>
      <c r="Q17" s="21">
        <v>0.111213000640159</v>
      </c>
      <c r="R17" s="21">
        <v>0.161657806209872</v>
      </c>
      <c r="S17" s="21"/>
      <c r="T17" s="21">
        <v>0.246010266151901</v>
      </c>
      <c r="U17" s="21">
        <v>0.14365018015907899</v>
      </c>
      <c r="V17" s="21"/>
      <c r="W17" s="21">
        <v>0.23498561651595001</v>
      </c>
      <c r="X17" s="21">
        <v>0.12969729959159301</v>
      </c>
      <c r="Y17" s="21"/>
      <c r="Z17" s="21">
        <v>0.19239333725011501</v>
      </c>
      <c r="AA17" s="21">
        <v>0.18394246746409801</v>
      </c>
      <c r="AB17" s="21">
        <v>0.155090651590853</v>
      </c>
      <c r="AC17" s="21"/>
      <c r="AD17" s="21">
        <v>0.204634681038209</v>
      </c>
      <c r="AE17" s="21">
        <v>8.8416226488830699E-2</v>
      </c>
      <c r="AF17" s="21"/>
      <c r="AG17" s="21">
        <v>0.165540689448369</v>
      </c>
      <c r="AH17" s="21">
        <v>0.17208348553321801</v>
      </c>
      <c r="AI17" s="21">
        <v>0.16923863056913399</v>
      </c>
      <c r="AJ17" s="21"/>
      <c r="AK17" s="21">
        <v>0.17876756375657199</v>
      </c>
      <c r="AL17" s="21">
        <v>0.161502101210626</v>
      </c>
      <c r="AM17" s="21">
        <v>0.146094116259608</v>
      </c>
      <c r="AN17" s="21"/>
      <c r="AO17" s="21">
        <v>0.25507723656549303</v>
      </c>
      <c r="AP17" s="21">
        <v>0.17674890610089999</v>
      </c>
      <c r="AQ17" s="21">
        <v>0.13982360045070799</v>
      </c>
      <c r="AR17" s="21"/>
      <c r="AS17" s="21">
        <v>0.18067502539734501</v>
      </c>
      <c r="AT17" s="21">
        <v>0.218784079913695</v>
      </c>
      <c r="AU17" s="21">
        <v>0.22275247625181799</v>
      </c>
      <c r="AV17" s="21">
        <v>0.121292604237783</v>
      </c>
      <c r="AW17" s="21">
        <v>0.124941574620863</v>
      </c>
      <c r="AX17" s="21">
        <v>0.14150330986915899</v>
      </c>
      <c r="AY17" s="21">
        <v>0.132341152816916</v>
      </c>
      <c r="AZ17" s="21">
        <v>0.100532245031265</v>
      </c>
      <c r="BA17" s="21">
        <v>0.24686653900872699</v>
      </c>
      <c r="BB17" s="21">
        <v>0.25466488964995998</v>
      </c>
      <c r="BC17" s="21">
        <v>0.225720453481114</v>
      </c>
      <c r="BD17" s="21">
        <v>0.13058076287648501</v>
      </c>
      <c r="BE17" s="21">
        <v>0.185154757296731</v>
      </c>
      <c r="BF17" s="21">
        <v>0.227285930926692</v>
      </c>
      <c r="BG17" s="21">
        <v>0.40111729978680899</v>
      </c>
    </row>
    <row r="18" spans="2:59" x14ac:dyDescent="0.35">
      <c r="B18" s="18" t="s">
        <v>119</v>
      </c>
      <c r="C18" s="21">
        <v>0.676545019933252</v>
      </c>
      <c r="D18" s="21">
        <v>0.60296396759207604</v>
      </c>
      <c r="E18" s="21">
        <v>0.74787912207139595</v>
      </c>
      <c r="F18" s="21"/>
      <c r="G18" s="21">
        <v>0.57515115791403704</v>
      </c>
      <c r="H18" s="21">
        <v>0.58966185841632202</v>
      </c>
      <c r="I18" s="21">
        <v>0.68887537889051498</v>
      </c>
      <c r="J18" s="21">
        <v>0.65544085738630498</v>
      </c>
      <c r="K18" s="21">
        <v>0.62838744870028296</v>
      </c>
      <c r="L18" s="21">
        <v>0.78351699674293895</v>
      </c>
      <c r="M18" s="21"/>
      <c r="N18" s="21">
        <v>0.69397270478259099</v>
      </c>
      <c r="O18" s="21">
        <v>0.62025746522089198</v>
      </c>
      <c r="P18" s="21">
        <v>0.682502765583477</v>
      </c>
      <c r="Q18" s="21">
        <v>0.70348756293963</v>
      </c>
      <c r="R18" s="21">
        <v>0.66686707029237302</v>
      </c>
      <c r="S18" s="21"/>
      <c r="T18" s="21">
        <v>0.56914025873200003</v>
      </c>
      <c r="U18" s="21">
        <v>0.703593162729655</v>
      </c>
      <c r="V18" s="21"/>
      <c r="W18" s="21">
        <v>0.595043342899921</v>
      </c>
      <c r="X18" s="21">
        <v>0.73172918783949803</v>
      </c>
      <c r="Y18" s="21"/>
      <c r="Z18" s="21">
        <v>0.68343395203670398</v>
      </c>
      <c r="AA18" s="21">
        <v>0.62547727824391797</v>
      </c>
      <c r="AB18" s="21">
        <v>0.67568724736907604</v>
      </c>
      <c r="AC18" s="21"/>
      <c r="AD18" s="21">
        <v>0.627323401292184</v>
      </c>
      <c r="AE18" s="21">
        <v>0.76894514136331304</v>
      </c>
      <c r="AF18" s="21"/>
      <c r="AG18" s="21">
        <v>0.65976481931311404</v>
      </c>
      <c r="AH18" s="21">
        <v>0.65692625491277001</v>
      </c>
      <c r="AI18" s="21">
        <v>0.69830861375847197</v>
      </c>
      <c r="AJ18" s="21"/>
      <c r="AK18" s="21">
        <v>0.65746627830238602</v>
      </c>
      <c r="AL18" s="21">
        <v>0.68833244714814601</v>
      </c>
      <c r="AM18" s="21">
        <v>0.695871352394551</v>
      </c>
      <c r="AN18" s="21"/>
      <c r="AO18" s="21">
        <v>0.66204637805359901</v>
      </c>
      <c r="AP18" s="21">
        <v>0.65987947932046498</v>
      </c>
      <c r="AQ18" s="21">
        <v>0.71245181119286405</v>
      </c>
      <c r="AR18" s="21"/>
      <c r="AS18" s="21">
        <v>0.65391937195671002</v>
      </c>
      <c r="AT18" s="21">
        <v>0.60631867681817897</v>
      </c>
      <c r="AU18" s="21">
        <v>0.62034237248884905</v>
      </c>
      <c r="AV18" s="21">
        <v>0.68927615168566303</v>
      </c>
      <c r="AW18" s="21">
        <v>0.78890040192465904</v>
      </c>
      <c r="AX18" s="21">
        <v>0.719608979293621</v>
      </c>
      <c r="AY18" s="21">
        <v>0.71103320333157705</v>
      </c>
      <c r="AZ18" s="21">
        <v>0.68371401169413404</v>
      </c>
      <c r="BA18" s="21">
        <v>0.472270109728535</v>
      </c>
      <c r="BB18" s="21">
        <v>0.64645396439505398</v>
      </c>
      <c r="BC18" s="21">
        <v>0.640411533595727</v>
      </c>
      <c r="BD18" s="21">
        <v>0.62790657615786105</v>
      </c>
      <c r="BE18" s="21">
        <v>0.65465235003980604</v>
      </c>
      <c r="BF18" s="21">
        <v>0.70908746252612798</v>
      </c>
      <c r="BG18" s="21">
        <v>0.51357083362193601</v>
      </c>
    </row>
    <row r="19" spans="2:59" x14ac:dyDescent="0.35">
      <c r="B19" s="18" t="s">
        <v>120</v>
      </c>
      <c r="C19" s="22">
        <v>-0.51230286934983504</v>
      </c>
      <c r="D19" s="22">
        <v>-0.38593152833790301</v>
      </c>
      <c r="E19" s="22">
        <v>-0.63625869309197702</v>
      </c>
      <c r="F19" s="22"/>
      <c r="G19" s="22">
        <v>-0.34561436382489003</v>
      </c>
      <c r="H19" s="22">
        <v>-0.33433250506011303</v>
      </c>
      <c r="I19" s="22">
        <v>-0.50925042519322095</v>
      </c>
      <c r="J19" s="22">
        <v>-0.508740029552599</v>
      </c>
      <c r="K19" s="22">
        <v>-0.45075615597122998</v>
      </c>
      <c r="L19" s="22">
        <v>-0.68434401199970696</v>
      </c>
      <c r="M19" s="22"/>
      <c r="N19" s="22">
        <v>-0.52261744665951204</v>
      </c>
      <c r="O19" s="22">
        <v>-0.39956415833513997</v>
      </c>
      <c r="P19" s="22">
        <v>-0.52070389490542002</v>
      </c>
      <c r="Q19" s="22">
        <v>-0.59227456229947095</v>
      </c>
      <c r="R19" s="22">
        <v>-0.505209264082502</v>
      </c>
      <c r="S19" s="22"/>
      <c r="T19" s="22">
        <v>-0.323129992580099</v>
      </c>
      <c r="U19" s="22">
        <v>-0.55994298257057595</v>
      </c>
      <c r="V19" s="22"/>
      <c r="W19" s="22">
        <v>-0.36005772638397099</v>
      </c>
      <c r="X19" s="22">
        <v>-0.60203188824790499</v>
      </c>
      <c r="Y19" s="22"/>
      <c r="Z19" s="22">
        <v>-0.491040614786589</v>
      </c>
      <c r="AA19" s="22">
        <v>-0.44153481077982099</v>
      </c>
      <c r="AB19" s="22">
        <v>-0.52059659577822304</v>
      </c>
      <c r="AC19" s="22"/>
      <c r="AD19" s="22">
        <v>-0.42268872025397503</v>
      </c>
      <c r="AE19" s="22">
        <v>-0.68052891487448297</v>
      </c>
      <c r="AF19" s="22"/>
      <c r="AG19" s="22">
        <v>-0.49422412986474501</v>
      </c>
      <c r="AH19" s="22">
        <v>-0.48484276937955201</v>
      </c>
      <c r="AI19" s="22">
        <v>-0.52906998318933796</v>
      </c>
      <c r="AJ19" s="22"/>
      <c r="AK19" s="22">
        <v>-0.47869871454581397</v>
      </c>
      <c r="AL19" s="22">
        <v>-0.52683034593751998</v>
      </c>
      <c r="AM19" s="22">
        <v>-0.549777236134943</v>
      </c>
      <c r="AN19" s="22"/>
      <c r="AO19" s="22">
        <v>-0.40696914148810598</v>
      </c>
      <c r="AP19" s="22">
        <v>-0.48313057321956498</v>
      </c>
      <c r="AQ19" s="22">
        <v>-0.57262821074215597</v>
      </c>
      <c r="AR19" s="22"/>
      <c r="AS19" s="22">
        <v>-0.47324434655936498</v>
      </c>
      <c r="AT19" s="22">
        <v>-0.387534596904484</v>
      </c>
      <c r="AU19" s="22">
        <v>-0.397589896237031</v>
      </c>
      <c r="AV19" s="22">
        <v>-0.56798354744788004</v>
      </c>
      <c r="AW19" s="22">
        <v>-0.66395882730379496</v>
      </c>
      <c r="AX19" s="22">
        <v>-0.57810566942446295</v>
      </c>
      <c r="AY19" s="22">
        <v>-0.57869205051466199</v>
      </c>
      <c r="AZ19" s="22">
        <v>-0.58318176666286903</v>
      </c>
      <c r="BA19" s="22">
        <v>-0.22540357071980699</v>
      </c>
      <c r="BB19" s="22">
        <v>-0.391789074745094</v>
      </c>
      <c r="BC19" s="22">
        <v>-0.41469108011461298</v>
      </c>
      <c r="BD19" s="22">
        <v>-0.49732581328137598</v>
      </c>
      <c r="BE19" s="22">
        <v>-0.46949759274307501</v>
      </c>
      <c r="BF19" s="22">
        <v>-0.48180153159943601</v>
      </c>
      <c r="BG19" s="22">
        <v>-0.112453533835126</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0.116875542480417</v>
      </c>
      <c r="D9" s="17">
        <v>0.131648963416723</v>
      </c>
      <c r="E9" s="17">
        <v>0.10153446114308901</v>
      </c>
      <c r="F9" s="17"/>
      <c r="G9" s="17">
        <v>8.6934910214353997E-2</v>
      </c>
      <c r="H9" s="17">
        <v>8.7465153908518806E-2</v>
      </c>
      <c r="I9" s="17">
        <v>0.121671691044973</v>
      </c>
      <c r="J9" s="17">
        <v>0.13846631145232</v>
      </c>
      <c r="K9" s="17">
        <v>0.12786721087854799</v>
      </c>
      <c r="L9" s="17">
        <v>0.114878746328897</v>
      </c>
      <c r="M9" s="17"/>
      <c r="N9" s="17">
        <v>0.100169305666661</v>
      </c>
      <c r="O9" s="17">
        <v>0.14209256629886</v>
      </c>
      <c r="P9" s="17">
        <v>0.104072212141226</v>
      </c>
      <c r="Q9" s="17">
        <v>0.12513513557962999</v>
      </c>
      <c r="R9" s="17">
        <v>0.118717232067826</v>
      </c>
      <c r="S9" s="17"/>
      <c r="T9" s="17">
        <v>0.12854836640735801</v>
      </c>
      <c r="U9" s="17">
        <v>0.11393593156483101</v>
      </c>
      <c r="V9" s="17"/>
      <c r="W9" s="17">
        <v>0.13808007192844199</v>
      </c>
      <c r="X9" s="17">
        <v>0.10313960628391</v>
      </c>
      <c r="Y9" s="17"/>
      <c r="Z9" s="17">
        <v>0.13380395758237501</v>
      </c>
      <c r="AA9" s="17">
        <v>0.12650632129123299</v>
      </c>
      <c r="AB9" s="17">
        <v>7.3281696280815198E-2</v>
      </c>
      <c r="AC9" s="17"/>
      <c r="AD9" s="17">
        <v>0.118163186756623</v>
      </c>
      <c r="AE9" s="17">
        <v>0.114458342665277</v>
      </c>
      <c r="AF9" s="17"/>
      <c r="AG9" s="17">
        <v>5.5777489275868501E-2</v>
      </c>
      <c r="AH9" s="17">
        <v>2.9160337638242599E-2</v>
      </c>
      <c r="AI9" s="17">
        <v>0.22011341197642301</v>
      </c>
      <c r="AJ9" s="17"/>
      <c r="AK9" s="17">
        <v>0.11736804161896</v>
      </c>
      <c r="AL9" s="17">
        <v>0.10301712157295601</v>
      </c>
      <c r="AM9" s="17">
        <v>0.193278727718872</v>
      </c>
      <c r="AN9" s="17"/>
      <c r="AO9" s="17">
        <v>0.148366052588431</v>
      </c>
      <c r="AP9" s="17">
        <v>7.5088109517811696E-2</v>
      </c>
      <c r="AQ9" s="17">
        <v>0.17135828668509701</v>
      </c>
      <c r="AR9" s="17"/>
      <c r="AS9" s="17">
        <v>0.137065503308962</v>
      </c>
      <c r="AT9" s="17">
        <v>0.108129696064916</v>
      </c>
      <c r="AU9" s="17">
        <v>0.17060295264899</v>
      </c>
      <c r="AV9" s="17">
        <v>0.116900807622738</v>
      </c>
      <c r="AW9" s="17">
        <v>0.142855190672567</v>
      </c>
      <c r="AX9" s="17">
        <v>0.11279468070824</v>
      </c>
      <c r="AY9" s="17">
        <v>0.133382090808364</v>
      </c>
      <c r="AZ9" s="17">
        <v>9.2461675422895004E-2</v>
      </c>
      <c r="BA9" s="17">
        <v>0.132041557008933</v>
      </c>
      <c r="BB9" s="17">
        <v>7.99995247680447E-2</v>
      </c>
      <c r="BC9" s="17">
        <v>0.116429509835435</v>
      </c>
      <c r="BD9" s="17">
        <v>4.4942588592543999E-2</v>
      </c>
      <c r="BE9" s="17">
        <v>0.219415212681004</v>
      </c>
      <c r="BF9" s="17">
        <v>0.15039536784445001</v>
      </c>
      <c r="BG9" s="17">
        <v>6.5225765170446107E-2</v>
      </c>
    </row>
    <row r="10" spans="2:59" x14ac:dyDescent="0.35">
      <c r="B10" s="18" t="s">
        <v>111</v>
      </c>
      <c r="C10" s="17">
        <v>0.157184705095191</v>
      </c>
      <c r="D10" s="17">
        <v>0.15520221182524599</v>
      </c>
      <c r="E10" s="17">
        <v>0.15967914020549101</v>
      </c>
      <c r="F10" s="17"/>
      <c r="G10" s="17">
        <v>0.14724823375353399</v>
      </c>
      <c r="H10" s="17">
        <v>0.16519769575197599</v>
      </c>
      <c r="I10" s="17">
        <v>0.19399048611592301</v>
      </c>
      <c r="J10" s="17">
        <v>0.16932872425831999</v>
      </c>
      <c r="K10" s="17">
        <v>0.14834586393713001</v>
      </c>
      <c r="L10" s="17">
        <v>0.13380251634217399</v>
      </c>
      <c r="M10" s="17"/>
      <c r="N10" s="17">
        <v>0.15382310845052399</v>
      </c>
      <c r="O10" s="17">
        <v>0.13491176273922301</v>
      </c>
      <c r="P10" s="17">
        <v>0.179439771708649</v>
      </c>
      <c r="Q10" s="17">
        <v>0.18430474182038101</v>
      </c>
      <c r="R10" s="17">
        <v>0.107523651242169</v>
      </c>
      <c r="S10" s="17"/>
      <c r="T10" s="17">
        <v>0.171801298145452</v>
      </c>
      <c r="U10" s="17">
        <v>0.153503753789135</v>
      </c>
      <c r="V10" s="17"/>
      <c r="W10" s="17">
        <v>0.16953323142306101</v>
      </c>
      <c r="X10" s="17">
        <v>0.15659206516916499</v>
      </c>
      <c r="Y10" s="17"/>
      <c r="Z10" s="17">
        <v>0.197238896774209</v>
      </c>
      <c r="AA10" s="17">
        <v>0.14411458806392499</v>
      </c>
      <c r="AB10" s="17">
        <v>0.12637661320517099</v>
      </c>
      <c r="AC10" s="17"/>
      <c r="AD10" s="17">
        <v>0.15375683598933801</v>
      </c>
      <c r="AE10" s="17">
        <v>0.16361959143927701</v>
      </c>
      <c r="AF10" s="17"/>
      <c r="AG10" s="17">
        <v>0.113937223803019</v>
      </c>
      <c r="AH10" s="17">
        <v>0.121807128590931</v>
      </c>
      <c r="AI10" s="17">
        <v>0.205601435953913</v>
      </c>
      <c r="AJ10" s="17"/>
      <c r="AK10" s="17">
        <v>0.15522991836629199</v>
      </c>
      <c r="AL10" s="17">
        <v>0.17519812726798401</v>
      </c>
      <c r="AM10" s="17">
        <v>0.12267945252769399</v>
      </c>
      <c r="AN10" s="17"/>
      <c r="AO10" s="17">
        <v>0.17682574180666999</v>
      </c>
      <c r="AP10" s="17">
        <v>0.15263301674735599</v>
      </c>
      <c r="AQ10" s="17">
        <v>0.164045707650326</v>
      </c>
      <c r="AR10" s="17"/>
      <c r="AS10" s="17">
        <v>0.126179593038421</v>
      </c>
      <c r="AT10" s="17">
        <v>0.16336523032456299</v>
      </c>
      <c r="AU10" s="17">
        <v>0.17986257465153199</v>
      </c>
      <c r="AV10" s="17">
        <v>0.210222785451744</v>
      </c>
      <c r="AW10" s="17">
        <v>0.23237953687458601</v>
      </c>
      <c r="AX10" s="17">
        <v>9.6059021333621597E-2</v>
      </c>
      <c r="AY10" s="17">
        <v>0.189294100139479</v>
      </c>
      <c r="AZ10" s="17">
        <v>0.13575257568233901</v>
      </c>
      <c r="BA10" s="17">
        <v>3.4618947612131801E-2</v>
      </c>
      <c r="BB10" s="17">
        <v>0.15205381238377</v>
      </c>
      <c r="BC10" s="17">
        <v>0.116518786261497</v>
      </c>
      <c r="BD10" s="17">
        <v>0.112906693557579</v>
      </c>
      <c r="BE10" s="17">
        <v>0.230276714216614</v>
      </c>
      <c r="BF10" s="17">
        <v>3.0691052677803001E-2</v>
      </c>
      <c r="BG10" s="17">
        <v>0.26864087786881502</v>
      </c>
    </row>
    <row r="11" spans="2:59" x14ac:dyDescent="0.35">
      <c r="B11" s="18" t="s">
        <v>112</v>
      </c>
      <c r="C11" s="17">
        <v>0.106631451793278</v>
      </c>
      <c r="D11" s="17">
        <v>0.113984282500021</v>
      </c>
      <c r="E11" s="17">
        <v>0.100220988724909</v>
      </c>
      <c r="F11" s="17"/>
      <c r="G11" s="17">
        <v>0.102313605071259</v>
      </c>
      <c r="H11" s="17">
        <v>0.170626203375003</v>
      </c>
      <c r="I11" s="17">
        <v>0.10063318491255301</v>
      </c>
      <c r="J11" s="17">
        <v>8.8848711189107199E-2</v>
      </c>
      <c r="K11" s="17">
        <v>9.2993985653378006E-2</v>
      </c>
      <c r="L11" s="17">
        <v>0.102912825023073</v>
      </c>
      <c r="M11" s="17"/>
      <c r="N11" s="17">
        <v>0.104154505431654</v>
      </c>
      <c r="O11" s="17">
        <v>0.10610465827869001</v>
      </c>
      <c r="P11" s="17">
        <v>0.127969174765552</v>
      </c>
      <c r="Q11" s="17">
        <v>0.105483142323385</v>
      </c>
      <c r="R11" s="17">
        <v>7.7140367700751999E-2</v>
      </c>
      <c r="S11" s="17"/>
      <c r="T11" s="17">
        <v>0.100661864780258</v>
      </c>
      <c r="U11" s="17">
        <v>0.10813479522198501</v>
      </c>
      <c r="V11" s="17"/>
      <c r="W11" s="17">
        <v>0.113980399645758</v>
      </c>
      <c r="X11" s="17">
        <v>9.8094939715480806E-2</v>
      </c>
      <c r="Y11" s="17"/>
      <c r="Z11" s="17">
        <v>0.10386587871153501</v>
      </c>
      <c r="AA11" s="17">
        <v>0.105831134471878</v>
      </c>
      <c r="AB11" s="17">
        <v>0.11767914325741199</v>
      </c>
      <c r="AC11" s="17"/>
      <c r="AD11" s="17">
        <v>0.10510951667775301</v>
      </c>
      <c r="AE11" s="17">
        <v>0.10948846855472701</v>
      </c>
      <c r="AF11" s="17"/>
      <c r="AG11" s="17">
        <v>7.9522826426376703E-2</v>
      </c>
      <c r="AH11" s="17">
        <v>0.109462350790861</v>
      </c>
      <c r="AI11" s="17">
        <v>0.11214005984179599</v>
      </c>
      <c r="AJ11" s="17"/>
      <c r="AK11" s="17">
        <v>0.11001287540117501</v>
      </c>
      <c r="AL11" s="17">
        <v>8.3100299652762097E-2</v>
      </c>
      <c r="AM11" s="17">
        <v>0.16569137211801799</v>
      </c>
      <c r="AN11" s="17"/>
      <c r="AO11" s="17">
        <v>0.14380290337482499</v>
      </c>
      <c r="AP11" s="17">
        <v>0.11743139582659801</v>
      </c>
      <c r="AQ11" s="17">
        <v>9.0650204007891005E-2</v>
      </c>
      <c r="AR11" s="17"/>
      <c r="AS11" s="17">
        <v>0.12967596114914301</v>
      </c>
      <c r="AT11" s="17">
        <v>0.169741064975654</v>
      </c>
      <c r="AU11" s="17">
        <v>8.1162120568524704E-2</v>
      </c>
      <c r="AV11" s="17">
        <v>4.9020915728305102E-2</v>
      </c>
      <c r="AW11" s="17">
        <v>7.6945876274601394E-2</v>
      </c>
      <c r="AX11" s="17">
        <v>0.16827989246571301</v>
      </c>
      <c r="AY11" s="17">
        <v>0.12857766900899401</v>
      </c>
      <c r="AZ11" s="17">
        <v>0.12824281598412701</v>
      </c>
      <c r="BA11" s="17">
        <v>6.1711211103562098E-2</v>
      </c>
      <c r="BB11" s="17">
        <v>0.14086979199947899</v>
      </c>
      <c r="BC11" s="17">
        <v>8.5598145347768495E-2</v>
      </c>
      <c r="BD11" s="17">
        <v>0.11326883869822101</v>
      </c>
      <c r="BE11" s="17">
        <v>0</v>
      </c>
      <c r="BF11" s="17">
        <v>0</v>
      </c>
      <c r="BG11" s="17">
        <v>0.19618548162646299</v>
      </c>
    </row>
    <row r="12" spans="2:59" x14ac:dyDescent="0.35">
      <c r="B12" s="18" t="s">
        <v>113</v>
      </c>
      <c r="C12" s="17">
        <v>0.17995238216096099</v>
      </c>
      <c r="D12" s="17">
        <v>0.13700858834000501</v>
      </c>
      <c r="E12" s="17">
        <v>0.220699454121111</v>
      </c>
      <c r="F12" s="17"/>
      <c r="G12" s="17">
        <v>0.202361615794689</v>
      </c>
      <c r="H12" s="17">
        <v>0.15053099630137401</v>
      </c>
      <c r="I12" s="17">
        <v>0.169417170977749</v>
      </c>
      <c r="J12" s="17">
        <v>0.15289121760036001</v>
      </c>
      <c r="K12" s="17">
        <v>0.165883159253746</v>
      </c>
      <c r="L12" s="17">
        <v>0.21947777809451199</v>
      </c>
      <c r="M12" s="17"/>
      <c r="N12" s="17">
        <v>0.192907213548381</v>
      </c>
      <c r="O12" s="17">
        <v>0.17923557759978201</v>
      </c>
      <c r="P12" s="17">
        <v>0.144088454451513</v>
      </c>
      <c r="Q12" s="17">
        <v>0.18428576525108101</v>
      </c>
      <c r="R12" s="17">
        <v>0.20553175372073099</v>
      </c>
      <c r="S12" s="17"/>
      <c r="T12" s="17">
        <v>0.16681446075078499</v>
      </c>
      <c r="U12" s="17">
        <v>0.183260954056433</v>
      </c>
      <c r="V12" s="17"/>
      <c r="W12" s="17">
        <v>0.168514962431035</v>
      </c>
      <c r="X12" s="17">
        <v>0.18065350156934601</v>
      </c>
      <c r="Y12" s="17"/>
      <c r="Z12" s="17">
        <v>0.18825987262628199</v>
      </c>
      <c r="AA12" s="17">
        <v>0.20438517840502499</v>
      </c>
      <c r="AB12" s="17">
        <v>0.16454025333628899</v>
      </c>
      <c r="AC12" s="17"/>
      <c r="AD12" s="17">
        <v>0.163609943477142</v>
      </c>
      <c r="AE12" s="17">
        <v>0.21063083932141399</v>
      </c>
      <c r="AF12" s="17"/>
      <c r="AG12" s="17">
        <v>0.15310211570531301</v>
      </c>
      <c r="AH12" s="17">
        <v>0.202058730872265</v>
      </c>
      <c r="AI12" s="17">
        <v>0.159561827484581</v>
      </c>
      <c r="AJ12" s="17"/>
      <c r="AK12" s="17">
        <v>0.17478226414019399</v>
      </c>
      <c r="AL12" s="17">
        <v>0.19452384454757601</v>
      </c>
      <c r="AM12" s="17">
        <v>0.12727643627170099</v>
      </c>
      <c r="AN12" s="17"/>
      <c r="AO12" s="17">
        <v>0.128444827991293</v>
      </c>
      <c r="AP12" s="17">
        <v>0.18487628850736301</v>
      </c>
      <c r="AQ12" s="17">
        <v>0.175139737510392</v>
      </c>
      <c r="AR12" s="17"/>
      <c r="AS12" s="17">
        <v>0.16378635808477701</v>
      </c>
      <c r="AT12" s="17">
        <v>0.169947525198967</v>
      </c>
      <c r="AU12" s="17">
        <v>0.14706402552901399</v>
      </c>
      <c r="AV12" s="17">
        <v>0.21128797901965499</v>
      </c>
      <c r="AW12" s="17">
        <v>0.14303006335968399</v>
      </c>
      <c r="AX12" s="17">
        <v>0.16654609240822299</v>
      </c>
      <c r="AY12" s="17">
        <v>0.127683212029883</v>
      </c>
      <c r="AZ12" s="17">
        <v>0.17570248331274799</v>
      </c>
      <c r="BA12" s="17">
        <v>0.29158681740918402</v>
      </c>
      <c r="BB12" s="17">
        <v>0.20846047477516999</v>
      </c>
      <c r="BC12" s="17">
        <v>0.126465336904379</v>
      </c>
      <c r="BD12" s="17">
        <v>0.18587934452176</v>
      </c>
      <c r="BE12" s="17">
        <v>0.403212052834027</v>
      </c>
      <c r="BF12" s="17">
        <v>0.140048174224914</v>
      </c>
      <c r="BG12" s="17">
        <v>0.117220260402047</v>
      </c>
    </row>
    <row r="13" spans="2:59" x14ac:dyDescent="0.35">
      <c r="B13" s="18" t="s">
        <v>114</v>
      </c>
      <c r="C13" s="17">
        <v>0.104165849721328</v>
      </c>
      <c r="D13" s="17">
        <v>0.111630704957908</v>
      </c>
      <c r="E13" s="17">
        <v>9.7640868611776205E-2</v>
      </c>
      <c r="F13" s="17"/>
      <c r="G13" s="17">
        <v>0.12676250097808001</v>
      </c>
      <c r="H13" s="17">
        <v>8.9562830308777194E-2</v>
      </c>
      <c r="I13" s="17">
        <v>6.6461888129665705E-2</v>
      </c>
      <c r="J13" s="17">
        <v>0.13021168655910401</v>
      </c>
      <c r="K13" s="17">
        <v>0.155202935458746</v>
      </c>
      <c r="L13" s="17">
        <v>7.4976863274100802E-2</v>
      </c>
      <c r="M13" s="17"/>
      <c r="N13" s="17">
        <v>0.11388868151775799</v>
      </c>
      <c r="O13" s="17">
        <v>9.6347970363742402E-2</v>
      </c>
      <c r="P13" s="17">
        <v>9.26984693140947E-2</v>
      </c>
      <c r="Q13" s="17">
        <v>9.3844611132080605E-2</v>
      </c>
      <c r="R13" s="17">
        <v>0.137001232307116</v>
      </c>
      <c r="S13" s="17"/>
      <c r="T13" s="17">
        <v>0.117762633124737</v>
      </c>
      <c r="U13" s="17">
        <v>0.100741720893574</v>
      </c>
      <c r="V13" s="17"/>
      <c r="W13" s="17">
        <v>8.5667392479507803E-2</v>
      </c>
      <c r="X13" s="17">
        <v>0.110887199121647</v>
      </c>
      <c r="Y13" s="17"/>
      <c r="Z13" s="17">
        <v>9.3183145130571604E-2</v>
      </c>
      <c r="AA13" s="17">
        <v>0.131648342723092</v>
      </c>
      <c r="AB13" s="17">
        <v>0.122607770581711</v>
      </c>
      <c r="AC13" s="17"/>
      <c r="AD13" s="17">
        <v>0.10799560343916199</v>
      </c>
      <c r="AE13" s="17">
        <v>9.6976534978234205E-2</v>
      </c>
      <c r="AF13" s="17"/>
      <c r="AG13" s="17">
        <v>9.8584638219074705E-2</v>
      </c>
      <c r="AH13" s="17">
        <v>0.140249202494103</v>
      </c>
      <c r="AI13" s="17">
        <v>8.1213812417358103E-2</v>
      </c>
      <c r="AJ13" s="17"/>
      <c r="AK13" s="17">
        <v>8.6494481938994602E-2</v>
      </c>
      <c r="AL13" s="17">
        <v>0.11372395494081999</v>
      </c>
      <c r="AM13" s="17">
        <v>0.118366357419355</v>
      </c>
      <c r="AN13" s="17"/>
      <c r="AO13" s="17">
        <v>0.117871476585703</v>
      </c>
      <c r="AP13" s="17">
        <v>0.110960867815009</v>
      </c>
      <c r="AQ13" s="17">
        <v>9.4343621962862903E-2</v>
      </c>
      <c r="AR13" s="17"/>
      <c r="AS13" s="17">
        <v>0.12263487220406399</v>
      </c>
      <c r="AT13" s="17">
        <v>7.7785965424610595E-2</v>
      </c>
      <c r="AU13" s="17">
        <v>8.1006806111298998E-2</v>
      </c>
      <c r="AV13" s="17">
        <v>0.114471289641968</v>
      </c>
      <c r="AW13" s="17">
        <v>5.0986014959028998E-2</v>
      </c>
      <c r="AX13" s="17">
        <v>0.15202652084353199</v>
      </c>
      <c r="AY13" s="17">
        <v>9.4394953783087904E-2</v>
      </c>
      <c r="AZ13" s="17">
        <v>0.13209640066221701</v>
      </c>
      <c r="BA13" s="17">
        <v>7.3187599548517002E-2</v>
      </c>
      <c r="BB13" s="17">
        <v>5.0139924518541899E-2</v>
      </c>
      <c r="BC13" s="17">
        <v>0.16693555725683901</v>
      </c>
      <c r="BD13" s="17">
        <v>0.17429002797175999</v>
      </c>
      <c r="BE13" s="17">
        <v>0</v>
      </c>
      <c r="BF13" s="17">
        <v>0.100154521658483</v>
      </c>
      <c r="BG13" s="17">
        <v>0.122168266807644</v>
      </c>
    </row>
    <row r="14" spans="2:59" x14ac:dyDescent="0.35">
      <c r="B14" s="18" t="s">
        <v>115</v>
      </c>
      <c r="C14" s="17">
        <v>0.15879198603577799</v>
      </c>
      <c r="D14" s="17">
        <v>0.17127447445385399</v>
      </c>
      <c r="E14" s="17">
        <v>0.145757787523772</v>
      </c>
      <c r="F14" s="17"/>
      <c r="G14" s="17">
        <v>0.14070470516314099</v>
      </c>
      <c r="H14" s="17">
        <v>0.16032433464742599</v>
      </c>
      <c r="I14" s="17">
        <v>0.149666609954591</v>
      </c>
      <c r="J14" s="17">
        <v>0.15075059657155501</v>
      </c>
      <c r="K14" s="17">
        <v>0.16350467860245699</v>
      </c>
      <c r="L14" s="17">
        <v>0.17102712698724001</v>
      </c>
      <c r="M14" s="17"/>
      <c r="N14" s="17">
        <v>0.18387395814482499</v>
      </c>
      <c r="O14" s="17">
        <v>0.14388830075733799</v>
      </c>
      <c r="P14" s="17">
        <v>0.15376876589011401</v>
      </c>
      <c r="Q14" s="17">
        <v>0.14185462115460001</v>
      </c>
      <c r="R14" s="17">
        <v>0.16857890280807999</v>
      </c>
      <c r="S14" s="17"/>
      <c r="T14" s="17">
        <v>0.16475446439749</v>
      </c>
      <c r="U14" s="17">
        <v>0.15729043280532201</v>
      </c>
      <c r="V14" s="17"/>
      <c r="W14" s="17">
        <v>0.179109231344</v>
      </c>
      <c r="X14" s="17">
        <v>0.15679827718276601</v>
      </c>
      <c r="Y14" s="17"/>
      <c r="Z14" s="17">
        <v>0.147499785606061</v>
      </c>
      <c r="AA14" s="17">
        <v>0.14226211650870599</v>
      </c>
      <c r="AB14" s="17">
        <v>0.194070350790049</v>
      </c>
      <c r="AC14" s="17"/>
      <c r="AD14" s="17">
        <v>0.17126937202547701</v>
      </c>
      <c r="AE14" s="17">
        <v>0.13536910778820899</v>
      </c>
      <c r="AF14" s="17"/>
      <c r="AG14" s="17">
        <v>0.14473265262914101</v>
      </c>
      <c r="AH14" s="17">
        <v>0.22473157412719699</v>
      </c>
      <c r="AI14" s="17">
        <v>0.113908587060236</v>
      </c>
      <c r="AJ14" s="17"/>
      <c r="AK14" s="17">
        <v>0.18461439889624601</v>
      </c>
      <c r="AL14" s="17">
        <v>0.162439499520518</v>
      </c>
      <c r="AM14" s="17">
        <v>0.116753853577632</v>
      </c>
      <c r="AN14" s="17"/>
      <c r="AO14" s="17">
        <v>0.124759064659517</v>
      </c>
      <c r="AP14" s="17">
        <v>0.17641175350611801</v>
      </c>
      <c r="AQ14" s="17">
        <v>0.155189478131044</v>
      </c>
      <c r="AR14" s="17"/>
      <c r="AS14" s="17">
        <v>0.132807592073444</v>
      </c>
      <c r="AT14" s="17">
        <v>7.52041917973163E-2</v>
      </c>
      <c r="AU14" s="17">
        <v>0.162506805652535</v>
      </c>
      <c r="AV14" s="17">
        <v>0.170467326531511</v>
      </c>
      <c r="AW14" s="17">
        <v>0.25139849678236997</v>
      </c>
      <c r="AX14" s="17">
        <v>0.13059765114990901</v>
      </c>
      <c r="AY14" s="17">
        <v>0.144524999370716</v>
      </c>
      <c r="AZ14" s="17">
        <v>0.14565206130123201</v>
      </c>
      <c r="BA14" s="17">
        <v>0.26463048359015801</v>
      </c>
      <c r="BB14" s="17">
        <v>0.17145264790626899</v>
      </c>
      <c r="BC14" s="17">
        <v>0.19562627796311799</v>
      </c>
      <c r="BD14" s="17">
        <v>0.18727479219240001</v>
      </c>
      <c r="BE14" s="17">
        <v>6.8222106353699699E-2</v>
      </c>
      <c r="BF14" s="17">
        <v>0.20956558935022199</v>
      </c>
      <c r="BG14" s="17">
        <v>0.14760595880968999</v>
      </c>
    </row>
    <row r="15" spans="2:59" x14ac:dyDescent="0.35">
      <c r="B15" s="18" t="s">
        <v>116</v>
      </c>
      <c r="C15" s="17">
        <v>0.124325339712796</v>
      </c>
      <c r="D15" s="17">
        <v>0.13885842794852901</v>
      </c>
      <c r="E15" s="17">
        <v>0.111298769567449</v>
      </c>
      <c r="F15" s="17"/>
      <c r="G15" s="17">
        <v>0.15955889688244601</v>
      </c>
      <c r="H15" s="17">
        <v>0.12666345827827799</v>
      </c>
      <c r="I15" s="17">
        <v>0.12026007948716901</v>
      </c>
      <c r="J15" s="17">
        <v>9.5705847462341995E-2</v>
      </c>
      <c r="K15" s="17">
        <v>0.103021506725301</v>
      </c>
      <c r="L15" s="17">
        <v>0.14774742028632101</v>
      </c>
      <c r="M15" s="17"/>
      <c r="N15" s="17">
        <v>0.120393798654039</v>
      </c>
      <c r="O15" s="17">
        <v>0.149705500699023</v>
      </c>
      <c r="P15" s="17">
        <v>0.12043478754518</v>
      </c>
      <c r="Q15" s="17">
        <v>0.11343705490973199</v>
      </c>
      <c r="R15" s="17">
        <v>0.11849084862860799</v>
      </c>
      <c r="S15" s="17"/>
      <c r="T15" s="17">
        <v>0.116896778523709</v>
      </c>
      <c r="U15" s="17">
        <v>0.12619610206603901</v>
      </c>
      <c r="V15" s="17"/>
      <c r="W15" s="17">
        <v>0.11774011306260899</v>
      </c>
      <c r="X15" s="17">
        <v>0.13498519578854801</v>
      </c>
      <c r="Y15" s="17"/>
      <c r="Z15" s="17">
        <v>9.4239648528680206E-2</v>
      </c>
      <c r="AA15" s="17">
        <v>0.110227933110622</v>
      </c>
      <c r="AB15" s="17">
        <v>0.17264056022964999</v>
      </c>
      <c r="AC15" s="17"/>
      <c r="AD15" s="17">
        <v>0.132858943431924</v>
      </c>
      <c r="AE15" s="17">
        <v>0.108305833616637</v>
      </c>
      <c r="AF15" s="17"/>
      <c r="AG15" s="17">
        <v>0.31123751909573399</v>
      </c>
      <c r="AH15" s="17">
        <v>0.14134592957539099</v>
      </c>
      <c r="AI15" s="17">
        <v>7.0381801794434096E-2</v>
      </c>
      <c r="AJ15" s="17"/>
      <c r="AK15" s="17">
        <v>0.13707735803773699</v>
      </c>
      <c r="AL15" s="17">
        <v>0.12011180962547401</v>
      </c>
      <c r="AM15" s="17">
        <v>0.120692742183189</v>
      </c>
      <c r="AN15" s="17"/>
      <c r="AO15" s="17">
        <v>0.14742581102510399</v>
      </c>
      <c r="AP15" s="17">
        <v>0.13098103396042299</v>
      </c>
      <c r="AQ15" s="17">
        <v>0.116182027763322</v>
      </c>
      <c r="AR15" s="17"/>
      <c r="AS15" s="17">
        <v>8.5114958544383904E-2</v>
      </c>
      <c r="AT15" s="17">
        <v>0.117194001116267</v>
      </c>
      <c r="AU15" s="17">
        <v>0.13702344554065901</v>
      </c>
      <c r="AV15" s="17">
        <v>9.0260632331678997E-2</v>
      </c>
      <c r="AW15" s="17">
        <v>8.3004642566647996E-2</v>
      </c>
      <c r="AX15" s="17">
        <v>0.12301877684319699</v>
      </c>
      <c r="AY15" s="17">
        <v>0.14362718734986901</v>
      </c>
      <c r="AZ15" s="17">
        <v>0.11713638719238</v>
      </c>
      <c r="BA15" s="17">
        <v>8.4149145883152601E-2</v>
      </c>
      <c r="BB15" s="17">
        <v>0.180292718645058</v>
      </c>
      <c r="BC15" s="17">
        <v>0.19242638643096399</v>
      </c>
      <c r="BD15" s="17">
        <v>0.150310132080057</v>
      </c>
      <c r="BE15" s="17">
        <v>7.8873913914655994E-2</v>
      </c>
      <c r="BF15" s="17">
        <v>0.21612469121272801</v>
      </c>
      <c r="BG15" s="17">
        <v>8.2953389314894904E-2</v>
      </c>
    </row>
    <row r="16" spans="2:59" x14ac:dyDescent="0.35">
      <c r="B16" s="18" t="s">
        <v>117</v>
      </c>
      <c r="C16" s="17">
        <v>5.2072743000250797E-2</v>
      </c>
      <c r="D16" s="17">
        <v>4.0392346557713503E-2</v>
      </c>
      <c r="E16" s="17">
        <v>6.3168530102402906E-2</v>
      </c>
      <c r="F16" s="17"/>
      <c r="G16" s="17">
        <v>3.4115532142497997E-2</v>
      </c>
      <c r="H16" s="17">
        <v>4.9629327428646799E-2</v>
      </c>
      <c r="I16" s="17">
        <v>7.7898889377376296E-2</v>
      </c>
      <c r="J16" s="17">
        <v>7.3796904906891905E-2</v>
      </c>
      <c r="K16" s="17">
        <v>4.3180659490693198E-2</v>
      </c>
      <c r="L16" s="17">
        <v>3.51767236636812E-2</v>
      </c>
      <c r="M16" s="17"/>
      <c r="N16" s="17">
        <v>3.0789428586157599E-2</v>
      </c>
      <c r="O16" s="17">
        <v>4.7713663263340998E-2</v>
      </c>
      <c r="P16" s="17">
        <v>7.75283641836709E-2</v>
      </c>
      <c r="Q16" s="17">
        <v>5.1654927829111102E-2</v>
      </c>
      <c r="R16" s="17">
        <v>6.7016011524718699E-2</v>
      </c>
      <c r="S16" s="17"/>
      <c r="T16" s="17">
        <v>3.27601338702114E-2</v>
      </c>
      <c r="U16" s="17">
        <v>5.6936309602681201E-2</v>
      </c>
      <c r="V16" s="17"/>
      <c r="W16" s="17">
        <v>2.7374597685587799E-2</v>
      </c>
      <c r="X16" s="17">
        <v>5.8849215169137901E-2</v>
      </c>
      <c r="Y16" s="17"/>
      <c r="Z16" s="17">
        <v>4.1908815040285999E-2</v>
      </c>
      <c r="AA16" s="17">
        <v>3.5024385425519701E-2</v>
      </c>
      <c r="AB16" s="17">
        <v>2.88036123189029E-2</v>
      </c>
      <c r="AC16" s="17"/>
      <c r="AD16" s="17">
        <v>4.7236598202579999E-2</v>
      </c>
      <c r="AE16" s="17">
        <v>6.1151281636225303E-2</v>
      </c>
      <c r="AF16" s="17"/>
      <c r="AG16" s="17">
        <v>4.3105534845473401E-2</v>
      </c>
      <c r="AH16" s="17">
        <v>3.1184745911008799E-2</v>
      </c>
      <c r="AI16" s="17">
        <v>3.7079063471257202E-2</v>
      </c>
      <c r="AJ16" s="17"/>
      <c r="AK16" s="17">
        <v>3.4420661600401303E-2</v>
      </c>
      <c r="AL16" s="17">
        <v>4.7885342871910201E-2</v>
      </c>
      <c r="AM16" s="17">
        <v>3.5261058183538703E-2</v>
      </c>
      <c r="AN16" s="17"/>
      <c r="AO16" s="17">
        <v>1.25041219684564E-2</v>
      </c>
      <c r="AP16" s="17">
        <v>5.16175341193209E-2</v>
      </c>
      <c r="AQ16" s="17">
        <v>3.3090936289065502E-2</v>
      </c>
      <c r="AR16" s="17"/>
      <c r="AS16" s="17">
        <v>0.102735161596806</v>
      </c>
      <c r="AT16" s="17">
        <v>0.11863232509770601</v>
      </c>
      <c r="AU16" s="17">
        <v>4.0771269297446198E-2</v>
      </c>
      <c r="AV16" s="17">
        <v>3.73682636724001E-2</v>
      </c>
      <c r="AW16" s="17">
        <v>1.94001785105146E-2</v>
      </c>
      <c r="AX16" s="17">
        <v>5.0677364247564298E-2</v>
      </c>
      <c r="AY16" s="17">
        <v>3.8515787509607699E-2</v>
      </c>
      <c r="AZ16" s="17">
        <v>7.29556004420613E-2</v>
      </c>
      <c r="BA16" s="17">
        <v>5.80742378443612E-2</v>
      </c>
      <c r="BB16" s="17">
        <v>1.6731105003668999E-2</v>
      </c>
      <c r="BC16" s="17">
        <v>0</v>
      </c>
      <c r="BD16" s="17">
        <v>3.1127582385679201E-2</v>
      </c>
      <c r="BE16" s="17">
        <v>0</v>
      </c>
      <c r="BF16" s="17">
        <v>0.1530206030314</v>
      </c>
      <c r="BG16" s="17">
        <v>0</v>
      </c>
    </row>
    <row r="17" spans="2:59" x14ac:dyDescent="0.35">
      <c r="B17" s="18" t="s">
        <v>118</v>
      </c>
      <c r="C17" s="21">
        <v>0.38069169936888703</v>
      </c>
      <c r="D17" s="21">
        <v>0.40083545774198998</v>
      </c>
      <c r="E17" s="21">
        <v>0.36143459007348899</v>
      </c>
      <c r="F17" s="21"/>
      <c r="G17" s="21">
        <v>0.336496749039147</v>
      </c>
      <c r="H17" s="21">
        <v>0.42328905303549802</v>
      </c>
      <c r="I17" s="21">
        <v>0.41629536207344803</v>
      </c>
      <c r="J17" s="21">
        <v>0.39664374689974702</v>
      </c>
      <c r="K17" s="21">
        <v>0.36920706046905599</v>
      </c>
      <c r="L17" s="21">
        <v>0.35159408769414402</v>
      </c>
      <c r="M17" s="21"/>
      <c r="N17" s="21">
        <v>0.35814691954883898</v>
      </c>
      <c r="O17" s="21">
        <v>0.38310898731677301</v>
      </c>
      <c r="P17" s="21">
        <v>0.411481158615427</v>
      </c>
      <c r="Q17" s="21">
        <v>0.41492301972339601</v>
      </c>
      <c r="R17" s="21">
        <v>0.30338125101074598</v>
      </c>
      <c r="S17" s="21"/>
      <c r="T17" s="21">
        <v>0.401011529333067</v>
      </c>
      <c r="U17" s="21">
        <v>0.375574480575951</v>
      </c>
      <c r="V17" s="21"/>
      <c r="W17" s="21">
        <v>0.42159370299726101</v>
      </c>
      <c r="X17" s="21">
        <v>0.35782661116855602</v>
      </c>
      <c r="Y17" s="21"/>
      <c r="Z17" s="21">
        <v>0.434908733068119</v>
      </c>
      <c r="AA17" s="21">
        <v>0.37645204382703601</v>
      </c>
      <c r="AB17" s="21">
        <v>0.31733745274339797</v>
      </c>
      <c r="AC17" s="21"/>
      <c r="AD17" s="21">
        <v>0.37702953942371398</v>
      </c>
      <c r="AE17" s="21">
        <v>0.387566402659281</v>
      </c>
      <c r="AF17" s="21"/>
      <c r="AG17" s="21">
        <v>0.249237539505265</v>
      </c>
      <c r="AH17" s="21">
        <v>0.26042981702003498</v>
      </c>
      <c r="AI17" s="21">
        <v>0.53785490777213296</v>
      </c>
      <c r="AJ17" s="21"/>
      <c r="AK17" s="21">
        <v>0.38261083538642698</v>
      </c>
      <c r="AL17" s="21">
        <v>0.36131554849370201</v>
      </c>
      <c r="AM17" s="21">
        <v>0.48164955236458401</v>
      </c>
      <c r="AN17" s="21"/>
      <c r="AO17" s="21">
        <v>0.46899469776992597</v>
      </c>
      <c r="AP17" s="21">
        <v>0.345152522091765</v>
      </c>
      <c r="AQ17" s="21">
        <v>0.42605419834331298</v>
      </c>
      <c r="AR17" s="21"/>
      <c r="AS17" s="21">
        <v>0.392921057496526</v>
      </c>
      <c r="AT17" s="21">
        <v>0.44123599136513297</v>
      </c>
      <c r="AU17" s="21">
        <v>0.43162764786904601</v>
      </c>
      <c r="AV17" s="21">
        <v>0.37614450880278699</v>
      </c>
      <c r="AW17" s="21">
        <v>0.45218060382175401</v>
      </c>
      <c r="AX17" s="21">
        <v>0.377133594507575</v>
      </c>
      <c r="AY17" s="21">
        <v>0.45125385995683698</v>
      </c>
      <c r="AZ17" s="21">
        <v>0.35645706708936098</v>
      </c>
      <c r="BA17" s="21">
        <v>0.228371715724627</v>
      </c>
      <c r="BB17" s="21">
        <v>0.372923129151293</v>
      </c>
      <c r="BC17" s="21">
        <v>0.31854644144470001</v>
      </c>
      <c r="BD17" s="21">
        <v>0.27111812084834402</v>
      </c>
      <c r="BE17" s="21">
        <v>0.449691926897618</v>
      </c>
      <c r="BF17" s="21">
        <v>0.18108642052225299</v>
      </c>
      <c r="BG17" s="21">
        <v>0.53005212466572404</v>
      </c>
    </row>
    <row r="18" spans="2:59" x14ac:dyDescent="0.35">
      <c r="B18" s="18" t="s">
        <v>119</v>
      </c>
      <c r="C18" s="21">
        <v>0.38728317546990199</v>
      </c>
      <c r="D18" s="21">
        <v>0.421763607360291</v>
      </c>
      <c r="E18" s="21">
        <v>0.354697425702997</v>
      </c>
      <c r="F18" s="21"/>
      <c r="G18" s="21">
        <v>0.427026103023667</v>
      </c>
      <c r="H18" s="21">
        <v>0.37655062323448102</v>
      </c>
      <c r="I18" s="21">
        <v>0.33638857757142598</v>
      </c>
      <c r="J18" s="21">
        <v>0.37666813059300103</v>
      </c>
      <c r="K18" s="21">
        <v>0.42172912078650399</v>
      </c>
      <c r="L18" s="21">
        <v>0.39375141054766299</v>
      </c>
      <c r="M18" s="21"/>
      <c r="N18" s="21">
        <v>0.41815643831662203</v>
      </c>
      <c r="O18" s="21">
        <v>0.38994177182010298</v>
      </c>
      <c r="P18" s="21">
        <v>0.36690202274938899</v>
      </c>
      <c r="Q18" s="21">
        <v>0.34913628719641199</v>
      </c>
      <c r="R18" s="21">
        <v>0.42407098374380398</v>
      </c>
      <c r="S18" s="21"/>
      <c r="T18" s="21">
        <v>0.39941387604593598</v>
      </c>
      <c r="U18" s="21">
        <v>0.38422825576493502</v>
      </c>
      <c r="V18" s="21"/>
      <c r="W18" s="21">
        <v>0.38251673688611598</v>
      </c>
      <c r="X18" s="21">
        <v>0.40267067209296098</v>
      </c>
      <c r="Y18" s="21"/>
      <c r="Z18" s="21">
        <v>0.33492257926531299</v>
      </c>
      <c r="AA18" s="21">
        <v>0.38413839234241898</v>
      </c>
      <c r="AB18" s="21">
        <v>0.48931868160141101</v>
      </c>
      <c r="AC18" s="21"/>
      <c r="AD18" s="21">
        <v>0.41212391889656402</v>
      </c>
      <c r="AE18" s="21">
        <v>0.34065147638308002</v>
      </c>
      <c r="AF18" s="21"/>
      <c r="AG18" s="21">
        <v>0.55455480994394901</v>
      </c>
      <c r="AH18" s="21">
        <v>0.50632670619668996</v>
      </c>
      <c r="AI18" s="21">
        <v>0.26550420127202901</v>
      </c>
      <c r="AJ18" s="21"/>
      <c r="AK18" s="21">
        <v>0.408186238872978</v>
      </c>
      <c r="AL18" s="21">
        <v>0.39627526408681202</v>
      </c>
      <c r="AM18" s="21">
        <v>0.35581295318017597</v>
      </c>
      <c r="AN18" s="21"/>
      <c r="AO18" s="21">
        <v>0.39005635227032398</v>
      </c>
      <c r="AP18" s="21">
        <v>0.418353655281551</v>
      </c>
      <c r="AQ18" s="21">
        <v>0.36571512785722898</v>
      </c>
      <c r="AR18" s="21"/>
      <c r="AS18" s="21">
        <v>0.340557422821892</v>
      </c>
      <c r="AT18" s="21">
        <v>0.27018415833819398</v>
      </c>
      <c r="AU18" s="21">
        <v>0.380537057304493</v>
      </c>
      <c r="AV18" s="21">
        <v>0.37519924850515801</v>
      </c>
      <c r="AW18" s="21">
        <v>0.38538915430804699</v>
      </c>
      <c r="AX18" s="21">
        <v>0.40564294883663699</v>
      </c>
      <c r="AY18" s="21">
        <v>0.382547140503672</v>
      </c>
      <c r="AZ18" s="21">
        <v>0.39488484915583</v>
      </c>
      <c r="BA18" s="21">
        <v>0.42196722902182798</v>
      </c>
      <c r="BB18" s="21">
        <v>0.40188529106986798</v>
      </c>
      <c r="BC18" s="21">
        <v>0.55498822165092099</v>
      </c>
      <c r="BD18" s="21">
        <v>0.51187495224421697</v>
      </c>
      <c r="BE18" s="21">
        <v>0.147096020268356</v>
      </c>
      <c r="BF18" s="21">
        <v>0.52584480222143304</v>
      </c>
      <c r="BG18" s="21">
        <v>0.35272761493222898</v>
      </c>
    </row>
    <row r="19" spans="2:59" x14ac:dyDescent="0.35">
      <c r="B19" s="18" t="s">
        <v>120</v>
      </c>
      <c r="C19" s="22">
        <v>-6.59147610101513E-3</v>
      </c>
      <c r="D19" s="22">
        <v>-2.0928149618301001E-2</v>
      </c>
      <c r="E19" s="22">
        <v>6.7371643704915397E-3</v>
      </c>
      <c r="F19" s="22"/>
      <c r="G19" s="22">
        <v>-9.0529353984519695E-2</v>
      </c>
      <c r="H19" s="22">
        <v>4.6738429801017299E-2</v>
      </c>
      <c r="I19" s="22">
        <v>7.9906784502022696E-2</v>
      </c>
      <c r="J19" s="22">
        <v>1.9975616306745599E-2</v>
      </c>
      <c r="K19" s="22">
        <v>-5.2522060317447897E-2</v>
      </c>
      <c r="L19" s="22">
        <v>-4.2157322853519003E-2</v>
      </c>
      <c r="M19" s="22"/>
      <c r="N19" s="22">
        <v>-6.00095187677833E-2</v>
      </c>
      <c r="O19" s="22">
        <v>-6.8327845033300796E-3</v>
      </c>
      <c r="P19" s="22">
        <v>4.4579135866038497E-2</v>
      </c>
      <c r="Q19" s="22">
        <v>6.5786732526983596E-2</v>
      </c>
      <c r="R19" s="22">
        <v>-0.120689732733058</v>
      </c>
      <c r="S19" s="22"/>
      <c r="T19" s="22">
        <v>1.5976532871313E-3</v>
      </c>
      <c r="U19" s="22">
        <v>-8.6537751889835292E-3</v>
      </c>
      <c r="V19" s="22"/>
      <c r="W19" s="22">
        <v>3.9076966111144203E-2</v>
      </c>
      <c r="X19" s="22">
        <v>-4.4844060924405203E-2</v>
      </c>
      <c r="Y19" s="22"/>
      <c r="Z19" s="22">
        <v>9.9986153802806205E-2</v>
      </c>
      <c r="AA19" s="22">
        <v>-7.6863485153835804E-3</v>
      </c>
      <c r="AB19" s="22">
        <v>-0.17198122885801301</v>
      </c>
      <c r="AC19" s="22"/>
      <c r="AD19" s="22">
        <v>-3.5094379472849997E-2</v>
      </c>
      <c r="AE19" s="22">
        <v>4.6914926276201002E-2</v>
      </c>
      <c r="AF19" s="22"/>
      <c r="AG19" s="22">
        <v>-0.30531727043868501</v>
      </c>
      <c r="AH19" s="22">
        <v>-0.245896889176655</v>
      </c>
      <c r="AI19" s="22">
        <v>0.27235070650010401</v>
      </c>
      <c r="AJ19" s="22"/>
      <c r="AK19" s="22">
        <v>-2.5575403486550401E-2</v>
      </c>
      <c r="AL19" s="22">
        <v>-3.4959715593110001E-2</v>
      </c>
      <c r="AM19" s="22">
        <v>0.12583659918440801</v>
      </c>
      <c r="AN19" s="22"/>
      <c r="AO19" s="22">
        <v>7.8938345499601506E-2</v>
      </c>
      <c r="AP19" s="22">
        <v>-7.3201133189785494E-2</v>
      </c>
      <c r="AQ19" s="22">
        <v>6.0339070486084202E-2</v>
      </c>
      <c r="AR19" s="22"/>
      <c r="AS19" s="22">
        <v>5.2363634674634001E-2</v>
      </c>
      <c r="AT19" s="22">
        <v>0.17105183302693899</v>
      </c>
      <c r="AU19" s="22">
        <v>5.1090590564553201E-2</v>
      </c>
      <c r="AV19" s="22">
        <v>9.4526029762875797E-4</v>
      </c>
      <c r="AW19" s="22">
        <v>6.6791449513706205E-2</v>
      </c>
      <c r="AX19" s="22">
        <v>-2.8509354329061799E-2</v>
      </c>
      <c r="AY19" s="22">
        <v>6.8706719453164602E-2</v>
      </c>
      <c r="AZ19" s="22">
        <v>-3.8427782066469497E-2</v>
      </c>
      <c r="BA19" s="22">
        <v>-0.19359551329720101</v>
      </c>
      <c r="BB19" s="22">
        <v>-2.8962161918575299E-2</v>
      </c>
      <c r="BC19" s="22">
        <v>-0.236441780206221</v>
      </c>
      <c r="BD19" s="22">
        <v>-0.24075683139587301</v>
      </c>
      <c r="BE19" s="22">
        <v>0.302595906629262</v>
      </c>
      <c r="BF19" s="22">
        <v>-0.34475838169917999</v>
      </c>
      <c r="BG19" s="22">
        <v>0.17732450973349601</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0.436348850820858</v>
      </c>
      <c r="D9" s="17">
        <v>0.42770793696598203</v>
      </c>
      <c r="E9" s="17">
        <v>0.44413634258175799</v>
      </c>
      <c r="F9" s="17"/>
      <c r="G9" s="17">
        <v>0.52423859129706096</v>
      </c>
      <c r="H9" s="17">
        <v>0.42164102765267902</v>
      </c>
      <c r="I9" s="17">
        <v>0.36162238186749301</v>
      </c>
      <c r="J9" s="17">
        <v>0.34233192340712798</v>
      </c>
      <c r="K9" s="17">
        <v>0.42508514425183302</v>
      </c>
      <c r="L9" s="17">
        <v>0.52855885569344196</v>
      </c>
      <c r="M9" s="17"/>
      <c r="N9" s="17">
        <v>0.41616939358848898</v>
      </c>
      <c r="O9" s="17">
        <v>0.47704172364127301</v>
      </c>
      <c r="P9" s="17">
        <v>0.42261661407916401</v>
      </c>
      <c r="Q9" s="17">
        <v>0.41523971516684499</v>
      </c>
      <c r="R9" s="17">
        <v>0.48281652468868802</v>
      </c>
      <c r="S9" s="17"/>
      <c r="T9" s="17">
        <v>0.450307986388985</v>
      </c>
      <c r="U9" s="17">
        <v>0.43283346949196499</v>
      </c>
      <c r="V9" s="17"/>
      <c r="W9" s="17">
        <v>0.426484288616435</v>
      </c>
      <c r="X9" s="17">
        <v>0.455910722214033</v>
      </c>
      <c r="Y9" s="17"/>
      <c r="Z9" s="17">
        <v>0.55236756218967098</v>
      </c>
      <c r="AA9" s="17">
        <v>0.44951477979035398</v>
      </c>
      <c r="AB9" s="17">
        <v>0.40186465230509699</v>
      </c>
      <c r="AC9" s="17"/>
      <c r="AD9" s="17">
        <v>0.50016041659965005</v>
      </c>
      <c r="AE9" s="17">
        <v>0.31656009560744802</v>
      </c>
      <c r="AF9" s="17"/>
      <c r="AG9" s="17">
        <v>0.59997718339663297</v>
      </c>
      <c r="AH9" s="17">
        <v>0.370487634334842</v>
      </c>
      <c r="AI9" s="17">
        <v>0.46993762645579901</v>
      </c>
      <c r="AJ9" s="17"/>
      <c r="AK9" s="17">
        <v>0.51331526889773005</v>
      </c>
      <c r="AL9" s="17">
        <v>0.45651633755167498</v>
      </c>
      <c r="AM9" s="17">
        <v>0.31200239521524498</v>
      </c>
      <c r="AN9" s="17"/>
      <c r="AO9" s="17">
        <v>0.59511651078699901</v>
      </c>
      <c r="AP9" s="17">
        <v>0.43588477070195097</v>
      </c>
      <c r="AQ9" s="17">
        <v>0.44603472893993501</v>
      </c>
      <c r="AR9" s="17"/>
      <c r="AS9" s="17">
        <v>0.36759117390577201</v>
      </c>
      <c r="AT9" s="17">
        <v>0.30001459838172401</v>
      </c>
      <c r="AU9" s="17">
        <v>0.36824082584944101</v>
      </c>
      <c r="AV9" s="17">
        <v>0.434713996074374</v>
      </c>
      <c r="AW9" s="17">
        <v>0.485891030418026</v>
      </c>
      <c r="AX9" s="17">
        <v>0.435505174640265</v>
      </c>
      <c r="AY9" s="17">
        <v>0.51185583223522202</v>
      </c>
      <c r="AZ9" s="17">
        <v>0.47291805929124697</v>
      </c>
      <c r="BA9" s="17">
        <v>0.45585580745862297</v>
      </c>
      <c r="BB9" s="17">
        <v>0.56938905375152105</v>
      </c>
      <c r="BC9" s="17">
        <v>0.470170280048541</v>
      </c>
      <c r="BD9" s="17">
        <v>0.44769542667853601</v>
      </c>
      <c r="BE9" s="17">
        <v>0.47933329497495197</v>
      </c>
      <c r="BF9" s="17">
        <v>0.32591064867292602</v>
      </c>
      <c r="BG9" s="17">
        <v>0.50555689670468495</v>
      </c>
    </row>
    <row r="10" spans="2:59" x14ac:dyDescent="0.35">
      <c r="B10" s="18" t="s">
        <v>111</v>
      </c>
      <c r="C10" s="17">
        <v>0.22403038073671899</v>
      </c>
      <c r="D10" s="17">
        <v>0.22807892248716499</v>
      </c>
      <c r="E10" s="17">
        <v>0.219121873640238</v>
      </c>
      <c r="F10" s="17"/>
      <c r="G10" s="17">
        <v>0.16064837507954599</v>
      </c>
      <c r="H10" s="17">
        <v>0.26582853170396897</v>
      </c>
      <c r="I10" s="17">
        <v>0.19666937698362</v>
      </c>
      <c r="J10" s="17">
        <v>0.24413660932640499</v>
      </c>
      <c r="K10" s="17">
        <v>0.19617887643853599</v>
      </c>
      <c r="L10" s="17">
        <v>0.24222023169551599</v>
      </c>
      <c r="M10" s="17"/>
      <c r="N10" s="17">
        <v>0.273844664952407</v>
      </c>
      <c r="O10" s="17">
        <v>0.224312721061556</v>
      </c>
      <c r="P10" s="17">
        <v>0.22018316850574701</v>
      </c>
      <c r="Q10" s="17">
        <v>0.19597932367389001</v>
      </c>
      <c r="R10" s="17">
        <v>0.1665486423917</v>
      </c>
      <c r="S10" s="17"/>
      <c r="T10" s="17">
        <v>0.225426937402574</v>
      </c>
      <c r="U10" s="17">
        <v>0.223678680647273</v>
      </c>
      <c r="V10" s="17"/>
      <c r="W10" s="17">
        <v>0.25213698664853701</v>
      </c>
      <c r="X10" s="17">
        <v>0.20513419393081</v>
      </c>
      <c r="Y10" s="17"/>
      <c r="Z10" s="17">
        <v>0.196279402934499</v>
      </c>
      <c r="AA10" s="17">
        <v>0.25824876254246598</v>
      </c>
      <c r="AB10" s="17">
        <v>0.25390338649504102</v>
      </c>
      <c r="AC10" s="17"/>
      <c r="AD10" s="17">
        <v>0.22959820671985501</v>
      </c>
      <c r="AE10" s="17">
        <v>0.21357831087093701</v>
      </c>
      <c r="AF10" s="17"/>
      <c r="AG10" s="17">
        <v>0.17560115405079901</v>
      </c>
      <c r="AH10" s="17">
        <v>0.29015449154450601</v>
      </c>
      <c r="AI10" s="17">
        <v>0.18884209106719901</v>
      </c>
      <c r="AJ10" s="17"/>
      <c r="AK10" s="17">
        <v>0.218434824345141</v>
      </c>
      <c r="AL10" s="17">
        <v>0.2490595477865</v>
      </c>
      <c r="AM10" s="17">
        <v>0.15229600717515401</v>
      </c>
      <c r="AN10" s="17"/>
      <c r="AO10" s="17">
        <v>0.1385602904595</v>
      </c>
      <c r="AP10" s="17">
        <v>0.27958592233458202</v>
      </c>
      <c r="AQ10" s="17">
        <v>0.17259240777599799</v>
      </c>
      <c r="AR10" s="17"/>
      <c r="AS10" s="17">
        <v>0.119721331684673</v>
      </c>
      <c r="AT10" s="17">
        <v>0.26061805541765698</v>
      </c>
      <c r="AU10" s="17">
        <v>0.24447217037360899</v>
      </c>
      <c r="AV10" s="17">
        <v>0.246525119477989</v>
      </c>
      <c r="AW10" s="17">
        <v>0.168239573427755</v>
      </c>
      <c r="AX10" s="17">
        <v>0.16686058136637399</v>
      </c>
      <c r="AY10" s="17">
        <v>0.161310212700224</v>
      </c>
      <c r="AZ10" s="17">
        <v>0.30441090551551098</v>
      </c>
      <c r="BA10" s="17">
        <v>0.30535619838203598</v>
      </c>
      <c r="BB10" s="17">
        <v>0.30116458985425998</v>
      </c>
      <c r="BC10" s="17">
        <v>0.384194080481433</v>
      </c>
      <c r="BD10" s="17">
        <v>9.7902242828788094E-2</v>
      </c>
      <c r="BE10" s="17">
        <v>7.2893559488246107E-2</v>
      </c>
      <c r="BF10" s="17">
        <v>0.44620843576462399</v>
      </c>
      <c r="BG10" s="17">
        <v>0.20934536827620101</v>
      </c>
    </row>
    <row r="11" spans="2:59" x14ac:dyDescent="0.35">
      <c r="B11" s="18" t="s">
        <v>112</v>
      </c>
      <c r="C11" s="17">
        <v>0.119383585567408</v>
      </c>
      <c r="D11" s="17">
        <v>0.13718471658510401</v>
      </c>
      <c r="E11" s="17">
        <v>0.10329220411265699</v>
      </c>
      <c r="F11" s="17"/>
      <c r="G11" s="17">
        <v>0.125387685355484</v>
      </c>
      <c r="H11" s="17">
        <v>0.11100313856661</v>
      </c>
      <c r="I11" s="17">
        <v>0.19490270769776</v>
      </c>
      <c r="J11" s="17">
        <v>0.13481098336169101</v>
      </c>
      <c r="K11" s="17">
        <v>9.2578639154338602E-2</v>
      </c>
      <c r="L11" s="17">
        <v>8.6595954213005796E-2</v>
      </c>
      <c r="M11" s="17"/>
      <c r="N11" s="17">
        <v>0.127863235202585</v>
      </c>
      <c r="O11" s="17">
        <v>9.6295816359577194E-2</v>
      </c>
      <c r="P11" s="17">
        <v>0.119976274852801</v>
      </c>
      <c r="Q11" s="17">
        <v>0.13496000481484</v>
      </c>
      <c r="R11" s="17">
        <v>0.105911817668657</v>
      </c>
      <c r="S11" s="17"/>
      <c r="T11" s="17">
        <v>0.10251515331496899</v>
      </c>
      <c r="U11" s="17">
        <v>0.123631625963499</v>
      </c>
      <c r="V11" s="17"/>
      <c r="W11" s="17">
        <v>0.11726745658622199</v>
      </c>
      <c r="X11" s="17">
        <v>0.11074862889855699</v>
      </c>
      <c r="Y11" s="17"/>
      <c r="Z11" s="17">
        <v>8.5376219830363698E-2</v>
      </c>
      <c r="AA11" s="17">
        <v>9.6387742406855395E-2</v>
      </c>
      <c r="AB11" s="17">
        <v>0.15300424682514599</v>
      </c>
      <c r="AC11" s="17"/>
      <c r="AD11" s="17">
        <v>9.0381326536457404E-2</v>
      </c>
      <c r="AE11" s="17">
        <v>0.17382739156549101</v>
      </c>
      <c r="AF11" s="17"/>
      <c r="AG11" s="17">
        <v>0.117308377036628</v>
      </c>
      <c r="AH11" s="17">
        <v>0.13882988836072499</v>
      </c>
      <c r="AI11" s="17">
        <v>0.102090174772489</v>
      </c>
      <c r="AJ11" s="17"/>
      <c r="AK11" s="17">
        <v>0.13067749904553999</v>
      </c>
      <c r="AL11" s="17">
        <v>9.2708521826143198E-2</v>
      </c>
      <c r="AM11" s="17">
        <v>0.17911570275231101</v>
      </c>
      <c r="AN11" s="17"/>
      <c r="AO11" s="17">
        <v>0.16325732490249201</v>
      </c>
      <c r="AP11" s="17">
        <v>0.110163672378347</v>
      </c>
      <c r="AQ11" s="17">
        <v>0.119413480355902</v>
      </c>
      <c r="AR11" s="17"/>
      <c r="AS11" s="17">
        <v>0.17053209310171699</v>
      </c>
      <c r="AT11" s="17">
        <v>0.17998550504633801</v>
      </c>
      <c r="AU11" s="17">
        <v>7.7454427660975794E-2</v>
      </c>
      <c r="AV11" s="17">
        <v>0.123847069537645</v>
      </c>
      <c r="AW11" s="17">
        <v>8.9094959061021106E-2</v>
      </c>
      <c r="AX11" s="17">
        <v>0.121280229669801</v>
      </c>
      <c r="AY11" s="17">
        <v>0.15957425482763499</v>
      </c>
      <c r="AZ11" s="17">
        <v>0.10577066719781</v>
      </c>
      <c r="BA11" s="17">
        <v>0.110706812811782</v>
      </c>
      <c r="BB11" s="17">
        <v>6.00215426552567E-2</v>
      </c>
      <c r="BC11" s="17">
        <v>0.107704808472901</v>
      </c>
      <c r="BD11" s="17">
        <v>0.14604114148768099</v>
      </c>
      <c r="BE11" s="17">
        <v>0.17838953153892601</v>
      </c>
      <c r="BF11" s="17">
        <v>0.183711655709203</v>
      </c>
      <c r="BG11" s="17">
        <v>0.13431984201719399</v>
      </c>
    </row>
    <row r="12" spans="2:59" x14ac:dyDescent="0.35">
      <c r="B12" s="18" t="s">
        <v>113</v>
      </c>
      <c r="C12" s="17">
        <v>9.8985014757052098E-2</v>
      </c>
      <c r="D12" s="17">
        <v>8.6420523488187004E-2</v>
      </c>
      <c r="E12" s="17">
        <v>0.11109768119406099</v>
      </c>
      <c r="F12" s="17"/>
      <c r="G12" s="17">
        <v>0.10586581067911</v>
      </c>
      <c r="H12" s="17">
        <v>5.7560639070646298E-2</v>
      </c>
      <c r="I12" s="17">
        <v>0.127229154196836</v>
      </c>
      <c r="J12" s="17">
        <v>0.10548328405806601</v>
      </c>
      <c r="K12" s="17">
        <v>0.139130193525662</v>
      </c>
      <c r="L12" s="17">
        <v>7.11508397751619E-2</v>
      </c>
      <c r="M12" s="17"/>
      <c r="N12" s="17">
        <v>7.3635438800385103E-2</v>
      </c>
      <c r="O12" s="17">
        <v>0.100199136363551</v>
      </c>
      <c r="P12" s="17">
        <v>0.113974943367231</v>
      </c>
      <c r="Q12" s="17">
        <v>0.111439178219098</v>
      </c>
      <c r="R12" s="17">
        <v>0.105818932071366</v>
      </c>
      <c r="S12" s="17"/>
      <c r="T12" s="17">
        <v>9.9441361977432599E-2</v>
      </c>
      <c r="U12" s="17">
        <v>9.8870091129425602E-2</v>
      </c>
      <c r="V12" s="17"/>
      <c r="W12" s="17">
        <v>7.6733190360699699E-2</v>
      </c>
      <c r="X12" s="17">
        <v>0.11486854430042701</v>
      </c>
      <c r="Y12" s="17"/>
      <c r="Z12" s="17">
        <v>5.5507197937727099E-2</v>
      </c>
      <c r="AA12" s="17">
        <v>0.13775178476524499</v>
      </c>
      <c r="AB12" s="17">
        <v>9.15541587808123E-2</v>
      </c>
      <c r="AC12" s="17"/>
      <c r="AD12" s="17">
        <v>7.3049273912427201E-2</v>
      </c>
      <c r="AE12" s="17">
        <v>0.147672271892933</v>
      </c>
      <c r="AF12" s="17"/>
      <c r="AG12" s="17">
        <v>3.67530933368811E-2</v>
      </c>
      <c r="AH12" s="17">
        <v>0.110784000923946</v>
      </c>
      <c r="AI12" s="17">
        <v>9.9460407775474199E-2</v>
      </c>
      <c r="AJ12" s="17"/>
      <c r="AK12" s="17">
        <v>5.0305313089112798E-2</v>
      </c>
      <c r="AL12" s="17">
        <v>0.101418607488119</v>
      </c>
      <c r="AM12" s="17">
        <v>0.135854804305927</v>
      </c>
      <c r="AN12" s="17"/>
      <c r="AO12" s="17">
        <v>2.4830455541139398E-2</v>
      </c>
      <c r="AP12" s="17">
        <v>8.7013838336060106E-2</v>
      </c>
      <c r="AQ12" s="17">
        <v>0.113382256457601</v>
      </c>
      <c r="AR12" s="17"/>
      <c r="AS12" s="17">
        <v>0.13439379153494899</v>
      </c>
      <c r="AT12" s="17">
        <v>0.12299782267089999</v>
      </c>
      <c r="AU12" s="17">
        <v>0.179570649152234</v>
      </c>
      <c r="AV12" s="17">
        <v>0.10293297502783399</v>
      </c>
      <c r="AW12" s="17">
        <v>9.6876803362711303E-2</v>
      </c>
      <c r="AX12" s="17">
        <v>0.12652540842361201</v>
      </c>
      <c r="AY12" s="17">
        <v>9.7693630217423194E-2</v>
      </c>
      <c r="AZ12" s="17">
        <v>4.1167203569510001E-2</v>
      </c>
      <c r="BA12" s="17">
        <v>0.10940618419449</v>
      </c>
      <c r="BB12" s="17">
        <v>2.18670217973874E-2</v>
      </c>
      <c r="BC12" s="17">
        <v>2.6997183209897802E-2</v>
      </c>
      <c r="BD12" s="17">
        <v>9.3805943884302301E-2</v>
      </c>
      <c r="BE12" s="17">
        <v>5.1840717811221203E-2</v>
      </c>
      <c r="BF12" s="17">
        <v>0</v>
      </c>
      <c r="BG12" s="17">
        <v>5.4592966119780699E-2</v>
      </c>
    </row>
    <row r="13" spans="2:59" x14ac:dyDescent="0.35">
      <c r="B13" s="18" t="s">
        <v>114</v>
      </c>
      <c r="C13" s="17">
        <v>2.60922256478184E-2</v>
      </c>
      <c r="D13" s="17">
        <v>2.79070246732517E-2</v>
      </c>
      <c r="E13" s="17">
        <v>2.4509086628576201E-2</v>
      </c>
      <c r="F13" s="17"/>
      <c r="G13" s="17">
        <v>1.7479271195010599E-2</v>
      </c>
      <c r="H13" s="17">
        <v>3.0392358628714301E-2</v>
      </c>
      <c r="I13" s="17">
        <v>3.2476082005774003E-2</v>
      </c>
      <c r="J13" s="17">
        <v>2.8409739013185699E-2</v>
      </c>
      <c r="K13" s="17">
        <v>2.7996622369171501E-2</v>
      </c>
      <c r="L13" s="17">
        <v>2.0512301546006299E-2</v>
      </c>
      <c r="M13" s="17"/>
      <c r="N13" s="17">
        <v>1.8934999294435002E-2</v>
      </c>
      <c r="O13" s="17">
        <v>3.4667095863453602E-2</v>
      </c>
      <c r="P13" s="17">
        <v>1.55037495721271E-2</v>
      </c>
      <c r="Q13" s="17">
        <v>3.4045624109529403E-2</v>
      </c>
      <c r="R13" s="17">
        <v>3.0875762201255898E-2</v>
      </c>
      <c r="S13" s="17"/>
      <c r="T13" s="17">
        <v>3.4497420168296801E-2</v>
      </c>
      <c r="U13" s="17">
        <v>2.3975514069311601E-2</v>
      </c>
      <c r="V13" s="17"/>
      <c r="W13" s="17">
        <v>2.59373223215312E-2</v>
      </c>
      <c r="X13" s="17">
        <v>2.4533250667284699E-2</v>
      </c>
      <c r="Y13" s="17"/>
      <c r="Z13" s="17">
        <v>4.2938855849528501E-2</v>
      </c>
      <c r="AA13" s="17">
        <v>1.4357163286459E-2</v>
      </c>
      <c r="AB13" s="17">
        <v>2.2779186482490901E-2</v>
      </c>
      <c r="AC13" s="17"/>
      <c r="AD13" s="17">
        <v>2.6190346283486401E-2</v>
      </c>
      <c r="AE13" s="17">
        <v>2.5908031001221399E-2</v>
      </c>
      <c r="AF13" s="17"/>
      <c r="AG13" s="17">
        <v>1.59844390420061E-2</v>
      </c>
      <c r="AH13" s="17">
        <v>3.4326959966037303E-2</v>
      </c>
      <c r="AI13" s="17">
        <v>2.4263832351038701E-2</v>
      </c>
      <c r="AJ13" s="17"/>
      <c r="AK13" s="17">
        <v>1.8921481498597899E-2</v>
      </c>
      <c r="AL13" s="17">
        <v>2.96595031659477E-2</v>
      </c>
      <c r="AM13" s="17">
        <v>3.2537691204344001E-2</v>
      </c>
      <c r="AN13" s="17"/>
      <c r="AO13" s="17">
        <v>2.1356903492809401E-2</v>
      </c>
      <c r="AP13" s="17">
        <v>2.3557537921992399E-2</v>
      </c>
      <c r="AQ13" s="17">
        <v>2.8643116229949001E-2</v>
      </c>
      <c r="AR13" s="17"/>
      <c r="AS13" s="17">
        <v>4.46016119604081E-2</v>
      </c>
      <c r="AT13" s="17">
        <v>5.0289558748938902E-2</v>
      </c>
      <c r="AU13" s="17">
        <v>6.6557036545885004E-3</v>
      </c>
      <c r="AV13" s="17">
        <v>1.6296974847734499E-2</v>
      </c>
      <c r="AW13" s="17">
        <v>2.56374500422374E-2</v>
      </c>
      <c r="AX13" s="17">
        <v>2.8982052232685001E-2</v>
      </c>
      <c r="AY13" s="17">
        <v>0</v>
      </c>
      <c r="AZ13" s="17">
        <v>8.8835969033663007E-3</v>
      </c>
      <c r="BA13" s="17">
        <v>0</v>
      </c>
      <c r="BB13" s="17">
        <v>0</v>
      </c>
      <c r="BC13" s="17">
        <v>1.09336477872278E-2</v>
      </c>
      <c r="BD13" s="17">
        <v>5.5947084709881502E-2</v>
      </c>
      <c r="BE13" s="17">
        <v>0.21754289618665401</v>
      </c>
      <c r="BF13" s="17">
        <v>0</v>
      </c>
      <c r="BG13" s="17">
        <v>4.1688949496521903E-2</v>
      </c>
    </row>
    <row r="14" spans="2:59" x14ac:dyDescent="0.35">
      <c r="B14" s="18" t="s">
        <v>115</v>
      </c>
      <c r="C14" s="17">
        <v>2.29951879179781E-2</v>
      </c>
      <c r="D14" s="17">
        <v>2.3534229527545698E-2</v>
      </c>
      <c r="E14" s="17">
        <v>2.2587763025523701E-2</v>
      </c>
      <c r="F14" s="17"/>
      <c r="G14" s="17">
        <v>1.98296396586745E-2</v>
      </c>
      <c r="H14" s="17">
        <v>3.3325443663875097E-2</v>
      </c>
      <c r="I14" s="17">
        <v>7.5411888338498597E-3</v>
      </c>
      <c r="J14" s="17">
        <v>2.5888337678662499E-2</v>
      </c>
      <c r="K14" s="17">
        <v>2.8783811613196101E-2</v>
      </c>
      <c r="L14" s="17">
        <v>2.2056719886617501E-2</v>
      </c>
      <c r="M14" s="17"/>
      <c r="N14" s="17">
        <v>2.4773281343974999E-2</v>
      </c>
      <c r="O14" s="17">
        <v>5.7952109512892204E-3</v>
      </c>
      <c r="P14" s="17">
        <v>2.3601507440145501E-2</v>
      </c>
      <c r="Q14" s="17">
        <v>3.3965555057351098E-2</v>
      </c>
      <c r="R14" s="17">
        <v>2.5248188513403401E-2</v>
      </c>
      <c r="S14" s="17"/>
      <c r="T14" s="17">
        <v>2.62023605432226E-2</v>
      </c>
      <c r="U14" s="17">
        <v>2.2187513638271102E-2</v>
      </c>
      <c r="V14" s="17"/>
      <c r="W14" s="17">
        <v>2.56465928962024E-2</v>
      </c>
      <c r="X14" s="17">
        <v>2.3770072198488802E-2</v>
      </c>
      <c r="Y14" s="17"/>
      <c r="Z14" s="17">
        <v>1.2913192929818599E-2</v>
      </c>
      <c r="AA14" s="17">
        <v>6.1828112606857498E-3</v>
      </c>
      <c r="AB14" s="17">
        <v>3.4204957128960801E-2</v>
      </c>
      <c r="AC14" s="17"/>
      <c r="AD14" s="17">
        <v>1.6396526950187399E-2</v>
      </c>
      <c r="AE14" s="17">
        <v>3.5382368419818802E-2</v>
      </c>
      <c r="AF14" s="17"/>
      <c r="AG14" s="17">
        <v>3.7875709992229001E-2</v>
      </c>
      <c r="AH14" s="17">
        <v>1.47322895654245E-2</v>
      </c>
      <c r="AI14" s="17">
        <v>2.5129245555092598E-2</v>
      </c>
      <c r="AJ14" s="17"/>
      <c r="AK14" s="17">
        <v>3.04895228344822E-2</v>
      </c>
      <c r="AL14" s="17">
        <v>2.0560163122134101E-2</v>
      </c>
      <c r="AM14" s="17">
        <v>2.43046392252496E-2</v>
      </c>
      <c r="AN14" s="17"/>
      <c r="AO14" s="17">
        <v>9.4578769745485205E-3</v>
      </c>
      <c r="AP14" s="17">
        <v>2.0998232342941001E-2</v>
      </c>
      <c r="AQ14" s="17">
        <v>2.59240619850984E-2</v>
      </c>
      <c r="AR14" s="17"/>
      <c r="AS14" s="17">
        <v>1.5257236186149501E-2</v>
      </c>
      <c r="AT14" s="17">
        <v>1.39378770827149E-2</v>
      </c>
      <c r="AU14" s="17">
        <v>4.0367104714461498E-2</v>
      </c>
      <c r="AV14" s="17">
        <v>2.1776765285707201E-2</v>
      </c>
      <c r="AW14" s="17">
        <v>2.7687911943981802E-2</v>
      </c>
      <c r="AX14" s="17">
        <v>3.1530477433453503E-2</v>
      </c>
      <c r="AY14" s="17">
        <v>2.9408580521780199E-2</v>
      </c>
      <c r="AZ14" s="17">
        <v>2.9995595169672502E-2</v>
      </c>
      <c r="BA14" s="17">
        <v>0</v>
      </c>
      <c r="BB14" s="17">
        <v>9.2278667977551306E-3</v>
      </c>
      <c r="BC14" s="17">
        <v>0</v>
      </c>
      <c r="BD14" s="17">
        <v>5.2415702304814203E-2</v>
      </c>
      <c r="BE14" s="17">
        <v>0</v>
      </c>
      <c r="BF14" s="17">
        <v>0</v>
      </c>
      <c r="BG14" s="17">
        <v>0</v>
      </c>
    </row>
    <row r="15" spans="2:59" x14ac:dyDescent="0.35">
      <c r="B15" s="18" t="s">
        <v>116</v>
      </c>
      <c r="C15" s="17">
        <v>4.6221703201323301E-2</v>
      </c>
      <c r="D15" s="17">
        <v>5.0634011203424097E-2</v>
      </c>
      <c r="E15" s="17">
        <v>4.2301700467009602E-2</v>
      </c>
      <c r="F15" s="17"/>
      <c r="G15" s="17">
        <v>1.8866050295693101E-2</v>
      </c>
      <c r="H15" s="17">
        <v>6.3061768786011801E-2</v>
      </c>
      <c r="I15" s="17">
        <v>3.6390377194550502E-2</v>
      </c>
      <c r="J15" s="17">
        <v>7.2909836761229696E-2</v>
      </c>
      <c r="K15" s="17">
        <v>6.4962795092576006E-2</v>
      </c>
      <c r="L15" s="17">
        <v>2.2202638138981601E-2</v>
      </c>
      <c r="M15" s="17"/>
      <c r="N15" s="17">
        <v>4.8235392602432203E-2</v>
      </c>
      <c r="O15" s="17">
        <v>3.5901167821731902E-2</v>
      </c>
      <c r="P15" s="17">
        <v>5.26712456012551E-2</v>
      </c>
      <c r="Q15" s="17">
        <v>4.8595251588972099E-2</v>
      </c>
      <c r="R15" s="17">
        <v>4.30186027471504E-2</v>
      </c>
      <c r="S15" s="17"/>
      <c r="T15" s="17">
        <v>5.07700566575051E-2</v>
      </c>
      <c r="U15" s="17">
        <v>4.5076274335830099E-2</v>
      </c>
      <c r="V15" s="17"/>
      <c r="W15" s="17">
        <v>5.5359793350364103E-2</v>
      </c>
      <c r="X15" s="17">
        <v>4.1371098667780298E-2</v>
      </c>
      <c r="Y15" s="17"/>
      <c r="Z15" s="17">
        <v>4.09090231905277E-2</v>
      </c>
      <c r="AA15" s="17">
        <v>2.5075378210617501E-2</v>
      </c>
      <c r="AB15" s="17">
        <v>3.2251946773954598E-2</v>
      </c>
      <c r="AC15" s="17"/>
      <c r="AD15" s="17">
        <v>5.0577810144745397E-2</v>
      </c>
      <c r="AE15" s="17">
        <v>3.8044304293139E-2</v>
      </c>
      <c r="AF15" s="17"/>
      <c r="AG15" s="17">
        <v>9.3202086891235707E-3</v>
      </c>
      <c r="AH15" s="17">
        <v>3.0987946263333802E-2</v>
      </c>
      <c r="AI15" s="17">
        <v>7.3108439261322405E-2</v>
      </c>
      <c r="AJ15" s="17"/>
      <c r="AK15" s="17">
        <v>2.4688371089400099E-2</v>
      </c>
      <c r="AL15" s="17">
        <v>4.1213168652951701E-2</v>
      </c>
      <c r="AM15" s="17">
        <v>0.113892781460651</v>
      </c>
      <c r="AN15" s="17"/>
      <c r="AO15" s="17">
        <v>3.4916515874055601E-2</v>
      </c>
      <c r="AP15" s="17">
        <v>3.0044101932700899E-2</v>
      </c>
      <c r="AQ15" s="17">
        <v>7.1697137683651796E-2</v>
      </c>
      <c r="AR15" s="17"/>
      <c r="AS15" s="17">
        <v>6.1367743237166303E-2</v>
      </c>
      <c r="AT15" s="17">
        <v>3.4340891473053303E-2</v>
      </c>
      <c r="AU15" s="17">
        <v>8.3239118594689604E-2</v>
      </c>
      <c r="AV15" s="17">
        <v>3.8407533584606503E-2</v>
      </c>
      <c r="AW15" s="17">
        <v>7.7941113397379594E-2</v>
      </c>
      <c r="AX15" s="17">
        <v>3.8824576269388303E-2</v>
      </c>
      <c r="AY15" s="17">
        <v>1.8196970882130199E-2</v>
      </c>
      <c r="AZ15" s="17">
        <v>3.0236998545778101E-2</v>
      </c>
      <c r="BA15" s="17">
        <v>1.8674997153069601E-2</v>
      </c>
      <c r="BB15" s="17">
        <v>3.8329925143820401E-2</v>
      </c>
      <c r="BC15" s="17">
        <v>0</v>
      </c>
      <c r="BD15" s="17">
        <v>0.10619245810599701</v>
      </c>
      <c r="BE15" s="17">
        <v>0</v>
      </c>
      <c r="BF15" s="17">
        <v>4.41692598532476E-2</v>
      </c>
      <c r="BG15" s="17">
        <v>5.4495977385617497E-2</v>
      </c>
    </row>
    <row r="16" spans="2:59" x14ac:dyDescent="0.35">
      <c r="B16" s="18" t="s">
        <v>117</v>
      </c>
      <c r="C16" s="17">
        <v>2.5943051350843599E-2</v>
      </c>
      <c r="D16" s="17">
        <v>1.8532635069341E-2</v>
      </c>
      <c r="E16" s="17">
        <v>3.2953348350177498E-2</v>
      </c>
      <c r="F16" s="17"/>
      <c r="G16" s="17">
        <v>2.7684576439420999E-2</v>
      </c>
      <c r="H16" s="17">
        <v>1.71870919274941E-2</v>
      </c>
      <c r="I16" s="17">
        <v>4.3168731220116399E-2</v>
      </c>
      <c r="J16" s="17">
        <v>4.6029286393633198E-2</v>
      </c>
      <c r="K16" s="17">
        <v>2.5283917554686099E-2</v>
      </c>
      <c r="L16" s="17">
        <v>6.7024590512693299E-3</v>
      </c>
      <c r="M16" s="17"/>
      <c r="N16" s="17">
        <v>1.6543594215292098E-2</v>
      </c>
      <c r="O16" s="17">
        <v>2.5787127937567399E-2</v>
      </c>
      <c r="P16" s="17">
        <v>3.1472496581530798E-2</v>
      </c>
      <c r="Q16" s="17">
        <v>2.5775347369475999E-2</v>
      </c>
      <c r="R16" s="17">
        <v>3.9761529717779201E-2</v>
      </c>
      <c r="S16" s="17"/>
      <c r="T16" s="17">
        <v>1.0838723547015001E-2</v>
      </c>
      <c r="U16" s="17">
        <v>2.9746830724423901E-2</v>
      </c>
      <c r="V16" s="17"/>
      <c r="W16" s="17">
        <v>2.04343692200094E-2</v>
      </c>
      <c r="X16" s="17">
        <v>2.3663489122619199E-2</v>
      </c>
      <c r="Y16" s="17"/>
      <c r="Z16" s="17">
        <v>1.37085451378647E-2</v>
      </c>
      <c r="AA16" s="17">
        <v>1.2481577737317499E-2</v>
      </c>
      <c r="AB16" s="17">
        <v>1.04374652084972E-2</v>
      </c>
      <c r="AC16" s="17"/>
      <c r="AD16" s="17">
        <v>1.36460928531911E-2</v>
      </c>
      <c r="AE16" s="17">
        <v>4.9027226349011799E-2</v>
      </c>
      <c r="AF16" s="17"/>
      <c r="AG16" s="17">
        <v>7.1798344556999001E-3</v>
      </c>
      <c r="AH16" s="17">
        <v>9.6967890411860502E-3</v>
      </c>
      <c r="AI16" s="17">
        <v>1.7168182761584699E-2</v>
      </c>
      <c r="AJ16" s="17"/>
      <c r="AK16" s="17">
        <v>1.3167719199996999E-2</v>
      </c>
      <c r="AL16" s="17">
        <v>8.8641504065289593E-3</v>
      </c>
      <c r="AM16" s="17">
        <v>4.99959786611184E-2</v>
      </c>
      <c r="AN16" s="17"/>
      <c r="AO16" s="17">
        <v>1.25041219684564E-2</v>
      </c>
      <c r="AP16" s="17">
        <v>1.27519240514245E-2</v>
      </c>
      <c r="AQ16" s="17">
        <v>2.2312810571864301E-2</v>
      </c>
      <c r="AR16" s="17"/>
      <c r="AS16" s="17">
        <v>8.65350183891654E-2</v>
      </c>
      <c r="AT16" s="17">
        <v>3.7815691178674303E-2</v>
      </c>
      <c r="AU16" s="17">
        <v>0</v>
      </c>
      <c r="AV16" s="17">
        <v>1.5499566164109101E-2</v>
      </c>
      <c r="AW16" s="17">
        <v>2.86311583468873E-2</v>
      </c>
      <c r="AX16" s="17">
        <v>5.0491499964420698E-2</v>
      </c>
      <c r="AY16" s="17">
        <v>2.1960518615586299E-2</v>
      </c>
      <c r="AZ16" s="17">
        <v>6.6169738071049297E-3</v>
      </c>
      <c r="BA16" s="17">
        <v>0</v>
      </c>
      <c r="BB16" s="17">
        <v>0</v>
      </c>
      <c r="BC16" s="17">
        <v>0</v>
      </c>
      <c r="BD16" s="17">
        <v>0</v>
      </c>
      <c r="BE16" s="17">
        <v>0</v>
      </c>
      <c r="BF16" s="17">
        <v>0</v>
      </c>
      <c r="BG16" s="17">
        <v>0</v>
      </c>
    </row>
    <row r="17" spans="2:59" x14ac:dyDescent="0.35">
      <c r="B17" s="18" t="s">
        <v>118</v>
      </c>
      <c r="C17" s="21">
        <v>0.77976281712498496</v>
      </c>
      <c r="D17" s="21">
        <v>0.79297157603825097</v>
      </c>
      <c r="E17" s="21">
        <v>0.76655042033465204</v>
      </c>
      <c r="F17" s="21"/>
      <c r="G17" s="21">
        <v>0.81027465173209101</v>
      </c>
      <c r="H17" s="21">
        <v>0.79847269792325803</v>
      </c>
      <c r="I17" s="21">
        <v>0.75319446654887301</v>
      </c>
      <c r="J17" s="21">
        <v>0.72127951609522301</v>
      </c>
      <c r="K17" s="21">
        <v>0.71384265984470796</v>
      </c>
      <c r="L17" s="21">
        <v>0.85737504160196298</v>
      </c>
      <c r="M17" s="21"/>
      <c r="N17" s="21">
        <v>0.81787729374348095</v>
      </c>
      <c r="O17" s="21">
        <v>0.797650261062406</v>
      </c>
      <c r="P17" s="21">
        <v>0.76277605743771104</v>
      </c>
      <c r="Q17" s="21">
        <v>0.74617904365557397</v>
      </c>
      <c r="R17" s="21">
        <v>0.75527698474904503</v>
      </c>
      <c r="S17" s="21"/>
      <c r="T17" s="21">
        <v>0.77825007710652805</v>
      </c>
      <c r="U17" s="21">
        <v>0.780143776102738</v>
      </c>
      <c r="V17" s="21"/>
      <c r="W17" s="21">
        <v>0.79588873185119302</v>
      </c>
      <c r="X17" s="21">
        <v>0.77179354504340003</v>
      </c>
      <c r="Y17" s="21"/>
      <c r="Z17" s="21">
        <v>0.83402318495453298</v>
      </c>
      <c r="AA17" s="21">
        <v>0.80415128473967501</v>
      </c>
      <c r="AB17" s="21">
        <v>0.80877228562528403</v>
      </c>
      <c r="AC17" s="21"/>
      <c r="AD17" s="21">
        <v>0.82013994985596195</v>
      </c>
      <c r="AE17" s="21">
        <v>0.70396579804387605</v>
      </c>
      <c r="AF17" s="21"/>
      <c r="AG17" s="21">
        <v>0.89288671448405998</v>
      </c>
      <c r="AH17" s="21">
        <v>0.79947201424007297</v>
      </c>
      <c r="AI17" s="21">
        <v>0.76086989229548796</v>
      </c>
      <c r="AJ17" s="21"/>
      <c r="AK17" s="21">
        <v>0.86242759228841004</v>
      </c>
      <c r="AL17" s="21">
        <v>0.79828440716431803</v>
      </c>
      <c r="AM17" s="21">
        <v>0.64341410514271002</v>
      </c>
      <c r="AN17" s="21"/>
      <c r="AO17" s="21">
        <v>0.89693412614899104</v>
      </c>
      <c r="AP17" s="21">
        <v>0.825634365414881</v>
      </c>
      <c r="AQ17" s="21">
        <v>0.73804061707183599</v>
      </c>
      <c r="AR17" s="21"/>
      <c r="AS17" s="21">
        <v>0.65784459869216205</v>
      </c>
      <c r="AT17" s="21">
        <v>0.74061815884571802</v>
      </c>
      <c r="AU17" s="21">
        <v>0.69016742388402597</v>
      </c>
      <c r="AV17" s="21">
        <v>0.80508618509000796</v>
      </c>
      <c r="AW17" s="21">
        <v>0.74322556290680297</v>
      </c>
      <c r="AX17" s="21">
        <v>0.72364598567644101</v>
      </c>
      <c r="AY17" s="21">
        <v>0.83274029976307995</v>
      </c>
      <c r="AZ17" s="21">
        <v>0.88309963200456798</v>
      </c>
      <c r="BA17" s="21">
        <v>0.87191881865244003</v>
      </c>
      <c r="BB17" s="21">
        <v>0.93057518626103697</v>
      </c>
      <c r="BC17" s="21">
        <v>0.96206916900287398</v>
      </c>
      <c r="BD17" s="21">
        <v>0.69163881099500502</v>
      </c>
      <c r="BE17" s="21">
        <v>0.73061638600212397</v>
      </c>
      <c r="BF17" s="21">
        <v>0.95583074014675296</v>
      </c>
      <c r="BG17" s="21">
        <v>0.84922210699807998</v>
      </c>
    </row>
    <row r="18" spans="2:59" x14ac:dyDescent="0.35">
      <c r="B18" s="18" t="s">
        <v>119</v>
      </c>
      <c r="C18" s="21">
        <v>9.5309116767119798E-2</v>
      </c>
      <c r="D18" s="21">
        <v>0.102075265404221</v>
      </c>
      <c r="E18" s="21">
        <v>8.9398550121109602E-2</v>
      </c>
      <c r="F18" s="21"/>
      <c r="G18" s="21">
        <v>5.61749611493782E-2</v>
      </c>
      <c r="H18" s="21">
        <v>0.12677957107860099</v>
      </c>
      <c r="I18" s="21">
        <v>7.6407648034174394E-2</v>
      </c>
      <c r="J18" s="21">
        <v>0.127207913453078</v>
      </c>
      <c r="K18" s="21">
        <v>0.121743229074944</v>
      </c>
      <c r="L18" s="21">
        <v>6.4771659571605397E-2</v>
      </c>
      <c r="M18" s="21"/>
      <c r="N18" s="21">
        <v>9.1943673240842294E-2</v>
      </c>
      <c r="O18" s="21">
        <v>7.6363474636474707E-2</v>
      </c>
      <c r="P18" s="21">
        <v>9.1776502613527794E-2</v>
      </c>
      <c r="Q18" s="21">
        <v>0.116606430755853</v>
      </c>
      <c r="R18" s="21">
        <v>9.9142553461809696E-2</v>
      </c>
      <c r="S18" s="21"/>
      <c r="T18" s="21">
        <v>0.11146983736902399</v>
      </c>
      <c r="U18" s="21">
        <v>9.1239302043412795E-2</v>
      </c>
      <c r="V18" s="21"/>
      <c r="W18" s="21">
        <v>0.106943708568098</v>
      </c>
      <c r="X18" s="21">
        <v>8.9674421533553705E-2</v>
      </c>
      <c r="Y18" s="21"/>
      <c r="Z18" s="21">
        <v>9.6761071969874907E-2</v>
      </c>
      <c r="AA18" s="21">
        <v>4.5615352757762302E-2</v>
      </c>
      <c r="AB18" s="21">
        <v>8.9236090385406405E-2</v>
      </c>
      <c r="AC18" s="21"/>
      <c r="AD18" s="21">
        <v>9.3164683378419197E-2</v>
      </c>
      <c r="AE18" s="21">
        <v>9.9334703714179101E-2</v>
      </c>
      <c r="AF18" s="21"/>
      <c r="AG18" s="21">
        <v>6.3180357723358699E-2</v>
      </c>
      <c r="AH18" s="21">
        <v>8.0047195794795495E-2</v>
      </c>
      <c r="AI18" s="21">
        <v>0.122501517167454</v>
      </c>
      <c r="AJ18" s="21"/>
      <c r="AK18" s="21">
        <v>7.4099375422480199E-2</v>
      </c>
      <c r="AL18" s="21">
        <v>9.1432834941033603E-2</v>
      </c>
      <c r="AM18" s="21">
        <v>0.17073511189024501</v>
      </c>
      <c r="AN18" s="21"/>
      <c r="AO18" s="21">
        <v>6.5731296341413503E-2</v>
      </c>
      <c r="AP18" s="21">
        <v>7.4599872197634295E-2</v>
      </c>
      <c r="AQ18" s="21">
        <v>0.12626431589869899</v>
      </c>
      <c r="AR18" s="21"/>
      <c r="AS18" s="21">
        <v>0.12122659138372401</v>
      </c>
      <c r="AT18" s="21">
        <v>9.8568327304707104E-2</v>
      </c>
      <c r="AU18" s="21">
        <v>0.13026192696374</v>
      </c>
      <c r="AV18" s="21">
        <v>7.6481273718048096E-2</v>
      </c>
      <c r="AW18" s="21">
        <v>0.13126647538359901</v>
      </c>
      <c r="AX18" s="21">
        <v>9.9337105935526804E-2</v>
      </c>
      <c r="AY18" s="21">
        <v>4.7605551403910297E-2</v>
      </c>
      <c r="AZ18" s="21">
        <v>6.9116190618816895E-2</v>
      </c>
      <c r="BA18" s="21">
        <v>1.8674997153069601E-2</v>
      </c>
      <c r="BB18" s="21">
        <v>4.75577919415755E-2</v>
      </c>
      <c r="BC18" s="21">
        <v>1.09336477872278E-2</v>
      </c>
      <c r="BD18" s="21">
        <v>0.21455524512069199</v>
      </c>
      <c r="BE18" s="21">
        <v>0.21754289618665401</v>
      </c>
      <c r="BF18" s="21">
        <v>4.41692598532476E-2</v>
      </c>
      <c r="BG18" s="21">
        <v>9.6184926882139393E-2</v>
      </c>
    </row>
    <row r="19" spans="2:59" x14ac:dyDescent="0.35">
      <c r="B19" s="18" t="s">
        <v>120</v>
      </c>
      <c r="C19" s="22">
        <v>0.68445370035786501</v>
      </c>
      <c r="D19" s="22">
        <v>0.69089631063402901</v>
      </c>
      <c r="E19" s="22">
        <v>0.67715187021354295</v>
      </c>
      <c r="F19" s="22"/>
      <c r="G19" s="22">
        <v>0.75409969058271298</v>
      </c>
      <c r="H19" s="22">
        <v>0.67169312684465698</v>
      </c>
      <c r="I19" s="22">
        <v>0.67678681851469902</v>
      </c>
      <c r="J19" s="22">
        <v>0.59407160264214598</v>
      </c>
      <c r="K19" s="22">
        <v>0.59209943076976401</v>
      </c>
      <c r="L19" s="22">
        <v>0.79260338203035796</v>
      </c>
      <c r="M19" s="22"/>
      <c r="N19" s="22">
        <v>0.72593362050263799</v>
      </c>
      <c r="O19" s="22">
        <v>0.72128678642593202</v>
      </c>
      <c r="P19" s="22">
        <v>0.67099955482418305</v>
      </c>
      <c r="Q19" s="22">
        <v>0.629572612899721</v>
      </c>
      <c r="R19" s="22">
        <v>0.65613443128723503</v>
      </c>
      <c r="S19" s="22"/>
      <c r="T19" s="22">
        <v>0.666780239737503</v>
      </c>
      <c r="U19" s="22">
        <v>0.68890447405932498</v>
      </c>
      <c r="V19" s="22"/>
      <c r="W19" s="22">
        <v>0.68894502328309604</v>
      </c>
      <c r="X19" s="22">
        <v>0.68211912350984705</v>
      </c>
      <c r="Y19" s="22"/>
      <c r="Z19" s="22">
        <v>0.73726211298465905</v>
      </c>
      <c r="AA19" s="22">
        <v>0.75853593198191305</v>
      </c>
      <c r="AB19" s="22">
        <v>0.719536195239878</v>
      </c>
      <c r="AC19" s="22"/>
      <c r="AD19" s="22">
        <v>0.72697526647754296</v>
      </c>
      <c r="AE19" s="22">
        <v>0.60463109432969697</v>
      </c>
      <c r="AF19" s="22"/>
      <c r="AG19" s="22">
        <v>0.82970635676070104</v>
      </c>
      <c r="AH19" s="22">
        <v>0.71942481844527695</v>
      </c>
      <c r="AI19" s="22">
        <v>0.63836837512803402</v>
      </c>
      <c r="AJ19" s="22"/>
      <c r="AK19" s="22">
        <v>0.78832821686593002</v>
      </c>
      <c r="AL19" s="22">
        <v>0.70685157222328499</v>
      </c>
      <c r="AM19" s="22">
        <v>0.47267899325246499</v>
      </c>
      <c r="AN19" s="22"/>
      <c r="AO19" s="22">
        <v>0.83120282980757698</v>
      </c>
      <c r="AP19" s="22">
        <v>0.75103449321724702</v>
      </c>
      <c r="AQ19" s="22">
        <v>0.61177630117313697</v>
      </c>
      <c r="AR19" s="22"/>
      <c r="AS19" s="22">
        <v>0.53661800730843801</v>
      </c>
      <c r="AT19" s="22">
        <v>0.64204983154101103</v>
      </c>
      <c r="AU19" s="22">
        <v>0.55990549692028702</v>
      </c>
      <c r="AV19" s="22">
        <v>0.72860491137196004</v>
      </c>
      <c r="AW19" s="22">
        <v>0.61195908752320405</v>
      </c>
      <c r="AX19" s="22">
        <v>0.62430887974091398</v>
      </c>
      <c r="AY19" s="22">
        <v>0.78513474835916996</v>
      </c>
      <c r="AZ19" s="22">
        <v>0.81398344138575096</v>
      </c>
      <c r="BA19" s="22">
        <v>0.85324382149937095</v>
      </c>
      <c r="BB19" s="22">
        <v>0.88301739431946102</v>
      </c>
      <c r="BC19" s="22">
        <v>0.95113552121564604</v>
      </c>
      <c r="BD19" s="22">
        <v>0.477083565874313</v>
      </c>
      <c r="BE19" s="22">
        <v>0.51307348981546996</v>
      </c>
      <c r="BF19" s="22">
        <v>0.91166148029350502</v>
      </c>
      <c r="BG19" s="22">
        <v>0.75303718011594101</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0.161569977684098</v>
      </c>
      <c r="D9" s="17">
        <v>0.185053156506824</v>
      </c>
      <c r="E9" s="17">
        <v>0.14035910100342899</v>
      </c>
      <c r="F9" s="17"/>
      <c r="G9" s="17">
        <v>0.167513026649726</v>
      </c>
      <c r="H9" s="17">
        <v>0.120227685864695</v>
      </c>
      <c r="I9" s="17">
        <v>0.132985731103412</v>
      </c>
      <c r="J9" s="17">
        <v>0.12086945979647</v>
      </c>
      <c r="K9" s="17">
        <v>0.17118689013317701</v>
      </c>
      <c r="L9" s="17">
        <v>0.215861726396333</v>
      </c>
      <c r="M9" s="17"/>
      <c r="N9" s="17">
        <v>0.13395727179313099</v>
      </c>
      <c r="O9" s="17">
        <v>0.18180030196180699</v>
      </c>
      <c r="P9" s="17">
        <v>0.232930374184359</v>
      </c>
      <c r="Q9" s="17">
        <v>0.110790804846117</v>
      </c>
      <c r="R9" s="17">
        <v>0.17063682343324699</v>
      </c>
      <c r="S9" s="17"/>
      <c r="T9" s="17">
        <v>0.199487569990908</v>
      </c>
      <c r="U9" s="17">
        <v>0.152021048570157</v>
      </c>
      <c r="V9" s="17"/>
      <c r="W9" s="17">
        <v>0.17566331924901801</v>
      </c>
      <c r="X9" s="17">
        <v>0.15681704111036801</v>
      </c>
      <c r="Y9" s="17"/>
      <c r="Z9" s="17">
        <v>0.22184829934287201</v>
      </c>
      <c r="AA9" s="17">
        <v>0.119172780045287</v>
      </c>
      <c r="AB9" s="17">
        <v>0.128622475737106</v>
      </c>
      <c r="AC9" s="17"/>
      <c r="AD9" s="17">
        <v>0.18436818966908</v>
      </c>
      <c r="AE9" s="17">
        <v>0.11877257252028101</v>
      </c>
      <c r="AF9" s="17"/>
      <c r="AG9" s="17">
        <v>0.22119165044938099</v>
      </c>
      <c r="AH9" s="17">
        <v>8.4073293257373893E-2</v>
      </c>
      <c r="AI9" s="17">
        <v>0.22561491196538899</v>
      </c>
      <c r="AJ9" s="17"/>
      <c r="AK9" s="17">
        <v>0.16315948049477599</v>
      </c>
      <c r="AL9" s="17">
        <v>0.162818522938907</v>
      </c>
      <c r="AM9" s="17">
        <v>0.19013107153620001</v>
      </c>
      <c r="AN9" s="17"/>
      <c r="AO9" s="17">
        <v>0.33521776016723698</v>
      </c>
      <c r="AP9" s="17">
        <v>0.1421498639239</v>
      </c>
      <c r="AQ9" s="17">
        <v>0.17164916951436601</v>
      </c>
      <c r="AR9" s="17"/>
      <c r="AS9" s="17">
        <v>0.18200086645170399</v>
      </c>
      <c r="AT9" s="17">
        <v>0.118662557191395</v>
      </c>
      <c r="AU9" s="17">
        <v>0.21033131164654501</v>
      </c>
      <c r="AV9" s="17">
        <v>0.12935895851853901</v>
      </c>
      <c r="AW9" s="17">
        <v>0.207836766849612</v>
      </c>
      <c r="AX9" s="17">
        <v>0.12752019820792301</v>
      </c>
      <c r="AY9" s="17">
        <v>0.163797974079364</v>
      </c>
      <c r="AZ9" s="17">
        <v>0.133146753754153</v>
      </c>
      <c r="BA9" s="17">
        <v>0.127823400069737</v>
      </c>
      <c r="BB9" s="17">
        <v>0.197960454158078</v>
      </c>
      <c r="BC9" s="17">
        <v>0.15582125248457701</v>
      </c>
      <c r="BD9" s="17">
        <v>0.16782166968215501</v>
      </c>
      <c r="BE9" s="17">
        <v>0.10952302439525601</v>
      </c>
      <c r="BF9" s="17">
        <v>0</v>
      </c>
      <c r="BG9" s="17">
        <v>0.28916900112511701</v>
      </c>
    </row>
    <row r="10" spans="2:59" x14ac:dyDescent="0.35">
      <c r="B10" s="18" t="s">
        <v>111</v>
      </c>
      <c r="C10" s="17">
        <v>0.25172248265019598</v>
      </c>
      <c r="D10" s="17">
        <v>0.26499607405442299</v>
      </c>
      <c r="E10" s="17">
        <v>0.238334166822216</v>
      </c>
      <c r="F10" s="17"/>
      <c r="G10" s="17">
        <v>0.19632678607837001</v>
      </c>
      <c r="H10" s="17">
        <v>0.23936760539478399</v>
      </c>
      <c r="I10" s="17">
        <v>0.27989513086526902</v>
      </c>
      <c r="J10" s="17">
        <v>0.27992324268711199</v>
      </c>
      <c r="K10" s="17">
        <v>0.22644693530524199</v>
      </c>
      <c r="L10" s="17">
        <v>0.25485903425161099</v>
      </c>
      <c r="M10" s="17"/>
      <c r="N10" s="17">
        <v>0.26385823401455499</v>
      </c>
      <c r="O10" s="17">
        <v>0.23171497118529999</v>
      </c>
      <c r="P10" s="17">
        <v>0.281866778480304</v>
      </c>
      <c r="Q10" s="17">
        <v>0.26378215868184801</v>
      </c>
      <c r="R10" s="17">
        <v>0.177059541749397</v>
      </c>
      <c r="S10" s="17"/>
      <c r="T10" s="17">
        <v>0.24329155055231699</v>
      </c>
      <c r="U10" s="17">
        <v>0.253845675819099</v>
      </c>
      <c r="V10" s="17"/>
      <c r="W10" s="17">
        <v>0.26541546077783401</v>
      </c>
      <c r="X10" s="17">
        <v>0.243347931818997</v>
      </c>
      <c r="Y10" s="17"/>
      <c r="Z10" s="17">
        <v>0.23500017912222601</v>
      </c>
      <c r="AA10" s="17">
        <v>0.231220083874528</v>
      </c>
      <c r="AB10" s="17">
        <v>0.302292237346447</v>
      </c>
      <c r="AC10" s="17"/>
      <c r="AD10" s="17">
        <v>0.28772554997446997</v>
      </c>
      <c r="AE10" s="17">
        <v>0.18413657457845201</v>
      </c>
      <c r="AF10" s="17"/>
      <c r="AG10" s="17">
        <v>0.34705572521103201</v>
      </c>
      <c r="AH10" s="17">
        <v>0.30692756688120598</v>
      </c>
      <c r="AI10" s="17">
        <v>0.195586718234387</v>
      </c>
      <c r="AJ10" s="17"/>
      <c r="AK10" s="17">
        <v>0.33625185862302098</v>
      </c>
      <c r="AL10" s="17">
        <v>0.24154546717978601</v>
      </c>
      <c r="AM10" s="17">
        <v>0.16755624272192399</v>
      </c>
      <c r="AN10" s="17"/>
      <c r="AO10" s="17">
        <v>0.267781960638035</v>
      </c>
      <c r="AP10" s="17">
        <v>0.27435237194351297</v>
      </c>
      <c r="AQ10" s="17">
        <v>0.23784206344925601</v>
      </c>
      <c r="AR10" s="17"/>
      <c r="AS10" s="17">
        <v>0.20513877376953299</v>
      </c>
      <c r="AT10" s="17">
        <v>0.28194101508993502</v>
      </c>
      <c r="AU10" s="17">
        <v>0.145153922591088</v>
      </c>
      <c r="AV10" s="17">
        <v>0.281267854139989</v>
      </c>
      <c r="AW10" s="17">
        <v>0.30307972338697797</v>
      </c>
      <c r="AX10" s="17">
        <v>0.18719580083423201</v>
      </c>
      <c r="AY10" s="17">
        <v>0.266422272788849</v>
      </c>
      <c r="AZ10" s="17">
        <v>0.18821585157331699</v>
      </c>
      <c r="BA10" s="17">
        <v>0.32654170922022502</v>
      </c>
      <c r="BB10" s="17">
        <v>0.33720071003160201</v>
      </c>
      <c r="BC10" s="17">
        <v>0.28433238643981501</v>
      </c>
      <c r="BD10" s="17">
        <v>0.27822329937496598</v>
      </c>
      <c r="BE10" s="17">
        <v>0.223143213540997</v>
      </c>
      <c r="BF10" s="17">
        <v>0.59769923488377497</v>
      </c>
      <c r="BG10" s="17">
        <v>0.17162519467266099</v>
      </c>
    </row>
    <row r="11" spans="2:59" x14ac:dyDescent="0.35">
      <c r="B11" s="18" t="s">
        <v>112</v>
      </c>
      <c r="C11" s="17">
        <v>0.18952184373959599</v>
      </c>
      <c r="D11" s="17">
        <v>0.196449144007732</v>
      </c>
      <c r="E11" s="17">
        <v>0.181789364838428</v>
      </c>
      <c r="F11" s="17"/>
      <c r="G11" s="17">
        <v>0.23212006059507501</v>
      </c>
      <c r="H11" s="17">
        <v>0.27872933041091902</v>
      </c>
      <c r="I11" s="17">
        <v>0.154376631482597</v>
      </c>
      <c r="J11" s="17">
        <v>0.13105164903789299</v>
      </c>
      <c r="K11" s="17">
        <v>0.190007319602709</v>
      </c>
      <c r="L11" s="17">
        <v>0.19537433353972999</v>
      </c>
      <c r="M11" s="17"/>
      <c r="N11" s="17">
        <v>0.194696868122161</v>
      </c>
      <c r="O11" s="17">
        <v>0.194778471140128</v>
      </c>
      <c r="P11" s="17">
        <v>0.15362321569007101</v>
      </c>
      <c r="Q11" s="17">
        <v>0.198866662984264</v>
      </c>
      <c r="R11" s="17">
        <v>0.21305540964170799</v>
      </c>
      <c r="S11" s="17"/>
      <c r="T11" s="17">
        <v>0.223306926762045</v>
      </c>
      <c r="U11" s="17">
        <v>0.18101361989775699</v>
      </c>
      <c r="V11" s="17"/>
      <c r="W11" s="17">
        <v>0.213261057883323</v>
      </c>
      <c r="X11" s="17">
        <v>0.16712078133077199</v>
      </c>
      <c r="Y11" s="17"/>
      <c r="Z11" s="17">
        <v>0.194024324681835</v>
      </c>
      <c r="AA11" s="17">
        <v>0.23516280261380401</v>
      </c>
      <c r="AB11" s="17">
        <v>0.18985922395727001</v>
      </c>
      <c r="AC11" s="17"/>
      <c r="AD11" s="17">
        <v>0.182363411314305</v>
      </c>
      <c r="AE11" s="17">
        <v>0.20295984199335401</v>
      </c>
      <c r="AF11" s="17"/>
      <c r="AG11" s="17">
        <v>0.13614364143284299</v>
      </c>
      <c r="AH11" s="17">
        <v>0.222555280972453</v>
      </c>
      <c r="AI11" s="17">
        <v>0.17480788109925799</v>
      </c>
      <c r="AJ11" s="17"/>
      <c r="AK11" s="17">
        <v>0.19723690427565699</v>
      </c>
      <c r="AL11" s="17">
        <v>0.18522935017220901</v>
      </c>
      <c r="AM11" s="17">
        <v>0.186960272526522</v>
      </c>
      <c r="AN11" s="17"/>
      <c r="AO11" s="17">
        <v>0.142971982514941</v>
      </c>
      <c r="AP11" s="17">
        <v>0.20028707888533201</v>
      </c>
      <c r="AQ11" s="17">
        <v>0.179261370789285</v>
      </c>
      <c r="AR11" s="17"/>
      <c r="AS11" s="17">
        <v>0.16022565874141301</v>
      </c>
      <c r="AT11" s="17">
        <v>0.18299106236448501</v>
      </c>
      <c r="AU11" s="17">
        <v>0.110881190591925</v>
      </c>
      <c r="AV11" s="17">
        <v>0.16697028311391199</v>
      </c>
      <c r="AW11" s="17">
        <v>0.17333239464059499</v>
      </c>
      <c r="AX11" s="17">
        <v>0.27477945813219601</v>
      </c>
      <c r="AY11" s="17">
        <v>0.17590400078736301</v>
      </c>
      <c r="AZ11" s="17">
        <v>0.27587174600501901</v>
      </c>
      <c r="BA11" s="17">
        <v>0.19992796422492301</v>
      </c>
      <c r="BB11" s="17">
        <v>0.18981448948138799</v>
      </c>
      <c r="BC11" s="17">
        <v>0.208024126934792</v>
      </c>
      <c r="BD11" s="17">
        <v>0.12981485842811999</v>
      </c>
      <c r="BE11" s="17">
        <v>0.26338596618031002</v>
      </c>
      <c r="BF11" s="17">
        <v>8.12783834943413E-2</v>
      </c>
      <c r="BG11" s="17">
        <v>0.26149997276423997</v>
      </c>
    </row>
    <row r="12" spans="2:59" x14ac:dyDescent="0.35">
      <c r="B12" s="18" t="s">
        <v>113</v>
      </c>
      <c r="C12" s="17">
        <v>0.14924788948824899</v>
      </c>
      <c r="D12" s="17">
        <v>0.133611091973309</v>
      </c>
      <c r="E12" s="17">
        <v>0.164429739081141</v>
      </c>
      <c r="F12" s="17"/>
      <c r="G12" s="17">
        <v>0.15826700975167099</v>
      </c>
      <c r="H12" s="17">
        <v>0.117908975781209</v>
      </c>
      <c r="I12" s="17">
        <v>0.13384611980615399</v>
      </c>
      <c r="J12" s="17">
        <v>0.17980436984266801</v>
      </c>
      <c r="K12" s="17">
        <v>0.17797787327377301</v>
      </c>
      <c r="L12" s="17">
        <v>0.130296804881467</v>
      </c>
      <c r="M12" s="17"/>
      <c r="N12" s="17">
        <v>0.14104466700599</v>
      </c>
      <c r="O12" s="17">
        <v>0.19303247279381899</v>
      </c>
      <c r="P12" s="17">
        <v>0.11802756916088999</v>
      </c>
      <c r="Q12" s="17">
        <v>0.161066922928851</v>
      </c>
      <c r="R12" s="17">
        <v>0.12267377999908199</v>
      </c>
      <c r="S12" s="17"/>
      <c r="T12" s="17">
        <v>0.11237641777897101</v>
      </c>
      <c r="U12" s="17">
        <v>0.15853337013875199</v>
      </c>
      <c r="V12" s="17"/>
      <c r="W12" s="17">
        <v>0.120127998508728</v>
      </c>
      <c r="X12" s="17">
        <v>0.16922422338019699</v>
      </c>
      <c r="Y12" s="17"/>
      <c r="Z12" s="17">
        <v>0.120647593411881</v>
      </c>
      <c r="AA12" s="17">
        <v>0.19062572775950801</v>
      </c>
      <c r="AB12" s="17">
        <v>0.149459422927714</v>
      </c>
      <c r="AC12" s="17"/>
      <c r="AD12" s="17">
        <v>0.11994842464029901</v>
      </c>
      <c r="AE12" s="17">
        <v>0.20424961808901501</v>
      </c>
      <c r="AF12" s="17"/>
      <c r="AG12" s="17">
        <v>0.10991963263812</v>
      </c>
      <c r="AH12" s="17">
        <v>0.187135127823707</v>
      </c>
      <c r="AI12" s="17">
        <v>0.120680206626435</v>
      </c>
      <c r="AJ12" s="17"/>
      <c r="AK12" s="17">
        <v>0.107003341447388</v>
      </c>
      <c r="AL12" s="17">
        <v>0.159016325014598</v>
      </c>
      <c r="AM12" s="17">
        <v>0.15731087986773801</v>
      </c>
      <c r="AN12" s="17"/>
      <c r="AO12" s="17">
        <v>0.12911133607046801</v>
      </c>
      <c r="AP12" s="17">
        <v>0.157137857552896</v>
      </c>
      <c r="AQ12" s="17">
        <v>0.12738346558437</v>
      </c>
      <c r="AR12" s="17"/>
      <c r="AS12" s="17">
        <v>0.146649683870094</v>
      </c>
      <c r="AT12" s="17">
        <v>0.16598464612577901</v>
      </c>
      <c r="AU12" s="17">
        <v>0.15766125510146101</v>
      </c>
      <c r="AV12" s="17">
        <v>0.17350883501744099</v>
      </c>
      <c r="AW12" s="17">
        <v>0.13292727533776999</v>
      </c>
      <c r="AX12" s="17">
        <v>0.189930113233091</v>
      </c>
      <c r="AY12" s="17">
        <v>0.199731723308228</v>
      </c>
      <c r="AZ12" s="17">
        <v>9.8248886179309797E-2</v>
      </c>
      <c r="BA12" s="17">
        <v>0.14012645874604701</v>
      </c>
      <c r="BB12" s="17">
        <v>0.112359959855453</v>
      </c>
      <c r="BC12" s="17">
        <v>9.6374487961067096E-2</v>
      </c>
      <c r="BD12" s="17">
        <v>0.12592476600024599</v>
      </c>
      <c r="BE12" s="17">
        <v>0.223041973096722</v>
      </c>
      <c r="BF12" s="17">
        <v>0.106226107991202</v>
      </c>
      <c r="BG12" s="17">
        <v>8.5221946530324402E-2</v>
      </c>
    </row>
    <row r="13" spans="2:59" x14ac:dyDescent="0.35">
      <c r="B13" s="18" t="s">
        <v>114</v>
      </c>
      <c r="C13" s="17">
        <v>7.0459325744973905E-2</v>
      </c>
      <c r="D13" s="17">
        <v>7.0972697970926105E-2</v>
      </c>
      <c r="E13" s="17">
        <v>7.0271359542002101E-2</v>
      </c>
      <c r="F13" s="17"/>
      <c r="G13" s="17">
        <v>9.3610171388336799E-2</v>
      </c>
      <c r="H13" s="17">
        <v>6.5663454374293301E-2</v>
      </c>
      <c r="I13" s="17">
        <v>0.102144998295645</v>
      </c>
      <c r="J13" s="17">
        <v>7.5859499250734E-2</v>
      </c>
      <c r="K13" s="17">
        <v>5.3973091139715698E-2</v>
      </c>
      <c r="L13" s="17">
        <v>5.5097218240886099E-2</v>
      </c>
      <c r="M13" s="17"/>
      <c r="N13" s="17">
        <v>7.4040945015557094E-2</v>
      </c>
      <c r="O13" s="17">
        <v>8.41241520896574E-2</v>
      </c>
      <c r="P13" s="17">
        <v>6.2012985721206101E-2</v>
      </c>
      <c r="Q13" s="17">
        <v>6.28373399248775E-2</v>
      </c>
      <c r="R13" s="17">
        <v>6.8538460468912696E-2</v>
      </c>
      <c r="S13" s="17"/>
      <c r="T13" s="17">
        <v>9.1897251420640494E-2</v>
      </c>
      <c r="U13" s="17">
        <v>6.5060532726407494E-2</v>
      </c>
      <c r="V13" s="17"/>
      <c r="W13" s="17">
        <v>6.6275726909444194E-2</v>
      </c>
      <c r="X13" s="17">
        <v>7.4320373655072797E-2</v>
      </c>
      <c r="Y13" s="17"/>
      <c r="Z13" s="17">
        <v>7.6554107122280807E-2</v>
      </c>
      <c r="AA13" s="17">
        <v>7.2467689631901006E-2</v>
      </c>
      <c r="AB13" s="17">
        <v>6.7239479557824805E-2</v>
      </c>
      <c r="AC13" s="17"/>
      <c r="AD13" s="17">
        <v>7.2703549563697706E-2</v>
      </c>
      <c r="AE13" s="17">
        <v>6.6246409569289497E-2</v>
      </c>
      <c r="AF13" s="17"/>
      <c r="AG13" s="17">
        <v>4.2261498947592402E-2</v>
      </c>
      <c r="AH13" s="17">
        <v>8.2031623589748304E-2</v>
      </c>
      <c r="AI13" s="17">
        <v>6.9649365569657798E-2</v>
      </c>
      <c r="AJ13" s="17"/>
      <c r="AK13" s="17">
        <v>6.2370781843297397E-2</v>
      </c>
      <c r="AL13" s="17">
        <v>8.8130673674461202E-2</v>
      </c>
      <c r="AM13" s="17">
        <v>4.0470556317299497E-2</v>
      </c>
      <c r="AN13" s="17"/>
      <c r="AO13" s="17">
        <v>0</v>
      </c>
      <c r="AP13" s="17">
        <v>7.1766131477880205E-2</v>
      </c>
      <c r="AQ13" s="17">
        <v>8.4557771253044395E-2</v>
      </c>
      <c r="AR13" s="17"/>
      <c r="AS13" s="17">
        <v>8.9508855785990701E-2</v>
      </c>
      <c r="AT13" s="17">
        <v>3.2070624941123498E-2</v>
      </c>
      <c r="AU13" s="17">
        <v>9.8288306230784994E-2</v>
      </c>
      <c r="AV13" s="17">
        <v>9.4659193770805505E-2</v>
      </c>
      <c r="AW13" s="17">
        <v>5.7046731884669799E-2</v>
      </c>
      <c r="AX13" s="17">
        <v>2.4594536481213101E-2</v>
      </c>
      <c r="AY13" s="17">
        <v>7.9879459438850095E-2</v>
      </c>
      <c r="AZ13" s="17">
        <v>0.114948209644646</v>
      </c>
      <c r="BA13" s="17">
        <v>8.9482861189197002E-2</v>
      </c>
      <c r="BB13" s="17">
        <v>2.9406495321233399E-2</v>
      </c>
      <c r="BC13" s="17">
        <v>6.7499615579424493E-2</v>
      </c>
      <c r="BD13" s="17">
        <v>5.7957970100752501E-2</v>
      </c>
      <c r="BE13" s="17">
        <v>0</v>
      </c>
      <c r="BF13" s="17">
        <v>3.0691052677803001E-2</v>
      </c>
      <c r="BG13" s="17">
        <v>0</v>
      </c>
    </row>
    <row r="14" spans="2:59" x14ac:dyDescent="0.35">
      <c r="B14" s="18" t="s">
        <v>115</v>
      </c>
      <c r="C14" s="17">
        <v>8.1898360878089702E-2</v>
      </c>
      <c r="D14" s="17">
        <v>6.5524929090512204E-2</v>
      </c>
      <c r="E14" s="17">
        <v>9.7488975649317897E-2</v>
      </c>
      <c r="F14" s="17"/>
      <c r="G14" s="17">
        <v>7.6118425798945497E-2</v>
      </c>
      <c r="H14" s="17">
        <v>7.8207983681332402E-2</v>
      </c>
      <c r="I14" s="17">
        <v>4.8904106307522503E-2</v>
      </c>
      <c r="J14" s="17">
        <v>9.6436709018855302E-2</v>
      </c>
      <c r="K14" s="17">
        <v>6.5582000929441497E-2</v>
      </c>
      <c r="L14" s="17">
        <v>0.103169800866533</v>
      </c>
      <c r="M14" s="17"/>
      <c r="N14" s="17">
        <v>0.106979473885329</v>
      </c>
      <c r="O14" s="17">
        <v>4.9375480756341301E-2</v>
      </c>
      <c r="P14" s="17">
        <v>6.6097525903033305E-2</v>
      </c>
      <c r="Q14" s="17">
        <v>8.5531816256226301E-2</v>
      </c>
      <c r="R14" s="17">
        <v>9.95750896654648E-2</v>
      </c>
      <c r="S14" s="17"/>
      <c r="T14" s="17">
        <v>7.5756953744128705E-2</v>
      </c>
      <c r="U14" s="17">
        <v>8.3444974410603098E-2</v>
      </c>
      <c r="V14" s="17"/>
      <c r="W14" s="17">
        <v>8.3522890888318393E-2</v>
      </c>
      <c r="X14" s="17">
        <v>8.2941024279994099E-2</v>
      </c>
      <c r="Y14" s="17"/>
      <c r="Z14" s="17">
        <v>8.1822216357940597E-2</v>
      </c>
      <c r="AA14" s="17">
        <v>7.7628858624448599E-2</v>
      </c>
      <c r="AB14" s="17">
        <v>7.86423053625772E-2</v>
      </c>
      <c r="AC14" s="17"/>
      <c r="AD14" s="17">
        <v>8.0908239361953405E-2</v>
      </c>
      <c r="AE14" s="17">
        <v>8.3757043116653399E-2</v>
      </c>
      <c r="AF14" s="17"/>
      <c r="AG14" s="17">
        <v>7.0931912027476104E-2</v>
      </c>
      <c r="AH14" s="17">
        <v>7.4404207135556497E-2</v>
      </c>
      <c r="AI14" s="17">
        <v>9.3371449954506205E-2</v>
      </c>
      <c r="AJ14" s="17"/>
      <c r="AK14" s="17">
        <v>7.0373960894902596E-2</v>
      </c>
      <c r="AL14" s="17">
        <v>9.4716111106658396E-2</v>
      </c>
      <c r="AM14" s="17">
        <v>6.7808050053714194E-2</v>
      </c>
      <c r="AN14" s="17"/>
      <c r="AO14" s="17">
        <v>6.4987526109819796E-2</v>
      </c>
      <c r="AP14" s="17">
        <v>9.2404063752275806E-2</v>
      </c>
      <c r="AQ14" s="17">
        <v>7.8149821960478996E-2</v>
      </c>
      <c r="AR14" s="17"/>
      <c r="AS14" s="17">
        <v>4.7594083966253801E-2</v>
      </c>
      <c r="AT14" s="17">
        <v>6.9915782880539595E-2</v>
      </c>
      <c r="AU14" s="17">
        <v>0.13196155609153101</v>
      </c>
      <c r="AV14" s="17">
        <v>8.4444016272918795E-2</v>
      </c>
      <c r="AW14" s="17">
        <v>5.0899819670666202E-2</v>
      </c>
      <c r="AX14" s="17">
        <v>0.10738565525115901</v>
      </c>
      <c r="AY14" s="17">
        <v>4.1246577333788399E-2</v>
      </c>
      <c r="AZ14" s="17">
        <v>7.4762925210211995E-2</v>
      </c>
      <c r="BA14" s="17">
        <v>5.8158071433333597E-2</v>
      </c>
      <c r="BB14" s="17">
        <v>0.110155778131676</v>
      </c>
      <c r="BC14" s="17">
        <v>0.13377022157424701</v>
      </c>
      <c r="BD14" s="17">
        <v>0.13820637939345001</v>
      </c>
      <c r="BE14" s="17">
        <v>5.3438605934774203E-2</v>
      </c>
      <c r="BF14" s="17">
        <v>0.100154521658483</v>
      </c>
      <c r="BG14" s="17">
        <v>9.2926447049139702E-2</v>
      </c>
    </row>
    <row r="15" spans="2:59" x14ac:dyDescent="0.35">
      <c r="B15" s="18" t="s">
        <v>116</v>
      </c>
      <c r="C15" s="17">
        <v>6.9185235797662697E-2</v>
      </c>
      <c r="D15" s="17">
        <v>7.0659740382334704E-2</v>
      </c>
      <c r="E15" s="17">
        <v>6.8096646286896004E-2</v>
      </c>
      <c r="F15" s="17"/>
      <c r="G15" s="17">
        <v>4.1532870286878097E-2</v>
      </c>
      <c r="H15" s="17">
        <v>6.2231915620853902E-2</v>
      </c>
      <c r="I15" s="17">
        <v>9.4655356019220899E-2</v>
      </c>
      <c r="J15" s="17">
        <v>7.9395654375566199E-2</v>
      </c>
      <c r="K15" s="17">
        <v>0.10351413426575901</v>
      </c>
      <c r="L15" s="17">
        <v>3.86386227721707E-2</v>
      </c>
      <c r="M15" s="17"/>
      <c r="N15" s="17">
        <v>7.1782173660679904E-2</v>
      </c>
      <c r="O15" s="17">
        <v>3.4935159849065402E-2</v>
      </c>
      <c r="P15" s="17">
        <v>5.2883710898849502E-2</v>
      </c>
      <c r="Q15" s="17">
        <v>9.4161612523227994E-2</v>
      </c>
      <c r="R15" s="17">
        <v>0.101387395174498</v>
      </c>
      <c r="S15" s="17"/>
      <c r="T15" s="17">
        <v>5.1470914607877102E-2</v>
      </c>
      <c r="U15" s="17">
        <v>7.3646299569173401E-2</v>
      </c>
      <c r="V15" s="17"/>
      <c r="W15" s="17">
        <v>6.5310445681027104E-2</v>
      </c>
      <c r="X15" s="17">
        <v>7.4100571338281698E-2</v>
      </c>
      <c r="Y15" s="17"/>
      <c r="Z15" s="17">
        <v>5.7056546339428998E-2</v>
      </c>
      <c r="AA15" s="17">
        <v>5.9805151968128002E-2</v>
      </c>
      <c r="AB15" s="17">
        <v>7.2667033234326397E-2</v>
      </c>
      <c r="AC15" s="17"/>
      <c r="AD15" s="17">
        <v>6.2907622906214197E-2</v>
      </c>
      <c r="AE15" s="17">
        <v>8.0969736378405197E-2</v>
      </c>
      <c r="AF15" s="17"/>
      <c r="AG15" s="17">
        <v>5.8301865840832703E-2</v>
      </c>
      <c r="AH15" s="17">
        <v>3.4217608762750103E-2</v>
      </c>
      <c r="AI15" s="17">
        <v>0.104308409813652</v>
      </c>
      <c r="AJ15" s="17"/>
      <c r="AK15" s="17">
        <v>5.4212314159423902E-2</v>
      </c>
      <c r="AL15" s="17">
        <v>5.8951749775157401E-2</v>
      </c>
      <c r="AM15" s="17">
        <v>0.15081160543357</v>
      </c>
      <c r="AN15" s="17"/>
      <c r="AO15" s="17">
        <v>4.7425312531042901E-2</v>
      </c>
      <c r="AP15" s="17">
        <v>5.09117113933431E-2</v>
      </c>
      <c r="AQ15" s="17">
        <v>0.10106547173203401</v>
      </c>
      <c r="AR15" s="17"/>
      <c r="AS15" s="17">
        <v>7.5471653720722606E-2</v>
      </c>
      <c r="AT15" s="17">
        <v>9.1269274645706305E-2</v>
      </c>
      <c r="AU15" s="17">
        <v>0.13463884540677401</v>
      </c>
      <c r="AV15" s="17">
        <v>4.4271819277689299E-2</v>
      </c>
      <c r="AW15" s="17">
        <v>5.4916951545018598E-2</v>
      </c>
      <c r="AX15" s="17">
        <v>6.4128308569232101E-2</v>
      </c>
      <c r="AY15" s="17">
        <v>6.3744100978032903E-2</v>
      </c>
      <c r="AZ15" s="17">
        <v>8.3065487784123801E-2</v>
      </c>
      <c r="BA15" s="17">
        <v>5.7939535116537599E-2</v>
      </c>
      <c r="BB15" s="17">
        <v>2.3102113020568499E-2</v>
      </c>
      <c r="BC15" s="17">
        <v>5.4177909026077303E-2</v>
      </c>
      <c r="BD15" s="17">
        <v>0.102051057020311</v>
      </c>
      <c r="BE15" s="17">
        <v>0.12746721685194101</v>
      </c>
      <c r="BF15" s="17">
        <v>8.3950699294395498E-2</v>
      </c>
      <c r="BG15" s="17">
        <v>9.95574378585182E-2</v>
      </c>
    </row>
    <row r="16" spans="2:59" x14ac:dyDescent="0.35">
      <c r="B16" s="18" t="s">
        <v>117</v>
      </c>
      <c r="C16" s="17">
        <v>2.6394884017134999E-2</v>
      </c>
      <c r="D16" s="17">
        <v>1.27331660139385E-2</v>
      </c>
      <c r="E16" s="17">
        <v>3.9230646776570899E-2</v>
      </c>
      <c r="F16" s="17"/>
      <c r="G16" s="17">
        <v>3.4511649450997099E-2</v>
      </c>
      <c r="H16" s="17">
        <v>3.7663048871913601E-2</v>
      </c>
      <c r="I16" s="17">
        <v>5.31919261201802E-2</v>
      </c>
      <c r="J16" s="17">
        <v>3.6659415990702403E-2</v>
      </c>
      <c r="K16" s="17">
        <v>1.13117553501833E-2</v>
      </c>
      <c r="L16" s="17">
        <v>6.7024590512693299E-3</v>
      </c>
      <c r="M16" s="17"/>
      <c r="N16" s="17">
        <v>1.3640366502597199E-2</v>
      </c>
      <c r="O16" s="17">
        <v>3.0238990223881799E-2</v>
      </c>
      <c r="P16" s="17">
        <v>3.2557839961287798E-2</v>
      </c>
      <c r="Q16" s="17">
        <v>2.29626818545892E-2</v>
      </c>
      <c r="R16" s="17">
        <v>4.7073499867689897E-2</v>
      </c>
      <c r="S16" s="17"/>
      <c r="T16" s="17">
        <v>2.41241514311283E-3</v>
      </c>
      <c r="U16" s="17">
        <v>3.24344788680501E-2</v>
      </c>
      <c r="V16" s="17"/>
      <c r="W16" s="17">
        <v>1.04231001023077E-2</v>
      </c>
      <c r="X16" s="17">
        <v>3.2128053086318199E-2</v>
      </c>
      <c r="Y16" s="17"/>
      <c r="Z16" s="17">
        <v>1.3046733621536299E-2</v>
      </c>
      <c r="AA16" s="17">
        <v>1.3916905482394401E-2</v>
      </c>
      <c r="AB16" s="17">
        <v>1.12178218767341E-2</v>
      </c>
      <c r="AC16" s="17"/>
      <c r="AD16" s="17">
        <v>9.0750125699804104E-3</v>
      </c>
      <c r="AE16" s="17">
        <v>5.8908203754549797E-2</v>
      </c>
      <c r="AF16" s="17"/>
      <c r="AG16" s="17">
        <v>1.41940734527231E-2</v>
      </c>
      <c r="AH16" s="17">
        <v>8.6552915772051299E-3</v>
      </c>
      <c r="AI16" s="17">
        <v>1.59810567367147E-2</v>
      </c>
      <c r="AJ16" s="17"/>
      <c r="AK16" s="17">
        <v>9.3913582615340503E-3</v>
      </c>
      <c r="AL16" s="17">
        <v>9.5918001382229705E-3</v>
      </c>
      <c r="AM16" s="17">
        <v>3.89513215430322E-2</v>
      </c>
      <c r="AN16" s="17"/>
      <c r="AO16" s="17">
        <v>1.25041219684564E-2</v>
      </c>
      <c r="AP16" s="17">
        <v>1.0990921070859E-2</v>
      </c>
      <c r="AQ16" s="17">
        <v>2.0090865717166301E-2</v>
      </c>
      <c r="AR16" s="17"/>
      <c r="AS16" s="17">
        <v>9.3410423694289799E-2</v>
      </c>
      <c r="AT16" s="17">
        <v>5.7165036761035903E-2</v>
      </c>
      <c r="AU16" s="17">
        <v>1.10836123398918E-2</v>
      </c>
      <c r="AV16" s="17">
        <v>2.5519039888705301E-2</v>
      </c>
      <c r="AW16" s="17">
        <v>1.9960336684691101E-2</v>
      </c>
      <c r="AX16" s="17">
        <v>2.44659292909538E-2</v>
      </c>
      <c r="AY16" s="17">
        <v>9.2738912855253406E-3</v>
      </c>
      <c r="AZ16" s="17">
        <v>3.1740139849218203E-2</v>
      </c>
      <c r="BA16" s="17">
        <v>0</v>
      </c>
      <c r="BB16" s="17">
        <v>0</v>
      </c>
      <c r="BC16" s="17">
        <v>0</v>
      </c>
      <c r="BD16" s="17">
        <v>0</v>
      </c>
      <c r="BE16" s="17">
        <v>0</v>
      </c>
      <c r="BF16" s="17">
        <v>0</v>
      </c>
      <c r="BG16" s="17">
        <v>0</v>
      </c>
    </row>
    <row r="17" spans="2:59" x14ac:dyDescent="0.35">
      <c r="B17" s="18" t="s">
        <v>118</v>
      </c>
      <c r="C17" s="21">
        <v>0.60281430407388903</v>
      </c>
      <c r="D17" s="21">
        <v>0.64649837456897996</v>
      </c>
      <c r="E17" s="21">
        <v>0.56048263266407194</v>
      </c>
      <c r="F17" s="21"/>
      <c r="G17" s="21">
        <v>0.59595987332317202</v>
      </c>
      <c r="H17" s="21">
        <v>0.63832462167039805</v>
      </c>
      <c r="I17" s="21">
        <v>0.56725749345127796</v>
      </c>
      <c r="J17" s="21">
        <v>0.53184435152147402</v>
      </c>
      <c r="K17" s="21">
        <v>0.58764114504112797</v>
      </c>
      <c r="L17" s="21">
        <v>0.66609509418767399</v>
      </c>
      <c r="M17" s="21"/>
      <c r="N17" s="21">
        <v>0.59251237392984701</v>
      </c>
      <c r="O17" s="21">
        <v>0.60829374428723504</v>
      </c>
      <c r="P17" s="21">
        <v>0.66842036835473295</v>
      </c>
      <c r="Q17" s="21">
        <v>0.57343962651222802</v>
      </c>
      <c r="R17" s="21">
        <v>0.56075177482435301</v>
      </c>
      <c r="S17" s="21"/>
      <c r="T17" s="21">
        <v>0.66608604730526999</v>
      </c>
      <c r="U17" s="21">
        <v>0.58688034428701397</v>
      </c>
      <c r="V17" s="21"/>
      <c r="W17" s="21">
        <v>0.65433983791017403</v>
      </c>
      <c r="X17" s="21">
        <v>0.56728575426013705</v>
      </c>
      <c r="Y17" s="21"/>
      <c r="Z17" s="21">
        <v>0.65087280314693197</v>
      </c>
      <c r="AA17" s="21">
        <v>0.58555566653362001</v>
      </c>
      <c r="AB17" s="21">
        <v>0.62077393704082295</v>
      </c>
      <c r="AC17" s="21"/>
      <c r="AD17" s="21">
        <v>0.65445715095785495</v>
      </c>
      <c r="AE17" s="21">
        <v>0.505868989092087</v>
      </c>
      <c r="AF17" s="21"/>
      <c r="AG17" s="21">
        <v>0.70439101709325602</v>
      </c>
      <c r="AH17" s="21">
        <v>0.61355614111103296</v>
      </c>
      <c r="AI17" s="21">
        <v>0.59600951129903401</v>
      </c>
      <c r="AJ17" s="21"/>
      <c r="AK17" s="21">
        <v>0.69664824339345399</v>
      </c>
      <c r="AL17" s="21">
        <v>0.58959334029090205</v>
      </c>
      <c r="AM17" s="21">
        <v>0.54464758678464598</v>
      </c>
      <c r="AN17" s="21"/>
      <c r="AO17" s="21">
        <v>0.74597170332021301</v>
      </c>
      <c r="AP17" s="21">
        <v>0.61678931475274601</v>
      </c>
      <c r="AQ17" s="21">
        <v>0.58875260375290706</v>
      </c>
      <c r="AR17" s="21"/>
      <c r="AS17" s="21">
        <v>0.54736529896264996</v>
      </c>
      <c r="AT17" s="21">
        <v>0.58359463464581596</v>
      </c>
      <c r="AU17" s="21">
        <v>0.46636642482955798</v>
      </c>
      <c r="AV17" s="21">
        <v>0.57759709577244001</v>
      </c>
      <c r="AW17" s="21">
        <v>0.68424888487718405</v>
      </c>
      <c r="AX17" s="21">
        <v>0.58949545717435103</v>
      </c>
      <c r="AY17" s="21">
        <v>0.60612424765557504</v>
      </c>
      <c r="AZ17" s="21">
        <v>0.59723435133249003</v>
      </c>
      <c r="BA17" s="21">
        <v>0.65429307351488497</v>
      </c>
      <c r="BB17" s="21">
        <v>0.72497565367106898</v>
      </c>
      <c r="BC17" s="21">
        <v>0.64817776585918396</v>
      </c>
      <c r="BD17" s="21">
        <v>0.575859827485241</v>
      </c>
      <c r="BE17" s="21">
        <v>0.59605220411656301</v>
      </c>
      <c r="BF17" s="21">
        <v>0.67897761837811599</v>
      </c>
      <c r="BG17" s="21">
        <v>0.722294168562018</v>
      </c>
    </row>
    <row r="18" spans="2:59" x14ac:dyDescent="0.35">
      <c r="B18" s="18" t="s">
        <v>119</v>
      </c>
      <c r="C18" s="21">
        <v>0.22154292242072601</v>
      </c>
      <c r="D18" s="21">
        <v>0.207157367443773</v>
      </c>
      <c r="E18" s="21">
        <v>0.23585698147821599</v>
      </c>
      <c r="F18" s="21"/>
      <c r="G18" s="21">
        <v>0.21126146747416</v>
      </c>
      <c r="H18" s="21">
        <v>0.20610335367648</v>
      </c>
      <c r="I18" s="21">
        <v>0.24570446062238799</v>
      </c>
      <c r="J18" s="21">
        <v>0.25169186264515497</v>
      </c>
      <c r="K18" s="21">
        <v>0.22306922633491599</v>
      </c>
      <c r="L18" s="21">
        <v>0.19690564187958901</v>
      </c>
      <c r="M18" s="21"/>
      <c r="N18" s="21">
        <v>0.25280259256156601</v>
      </c>
      <c r="O18" s="21">
        <v>0.16843479269506401</v>
      </c>
      <c r="P18" s="21">
        <v>0.180994222523089</v>
      </c>
      <c r="Q18" s="21">
        <v>0.24253076870433199</v>
      </c>
      <c r="R18" s="21">
        <v>0.26950094530887603</v>
      </c>
      <c r="S18" s="21"/>
      <c r="T18" s="21">
        <v>0.21912511977264601</v>
      </c>
      <c r="U18" s="21">
        <v>0.22215180670618401</v>
      </c>
      <c r="V18" s="21"/>
      <c r="W18" s="21">
        <v>0.21510906347879</v>
      </c>
      <c r="X18" s="21">
        <v>0.23136196927334901</v>
      </c>
      <c r="Y18" s="21"/>
      <c r="Z18" s="21">
        <v>0.21543286981965001</v>
      </c>
      <c r="AA18" s="21">
        <v>0.20990170022447799</v>
      </c>
      <c r="AB18" s="21">
        <v>0.21854881815472799</v>
      </c>
      <c r="AC18" s="21"/>
      <c r="AD18" s="21">
        <v>0.21651941183186499</v>
      </c>
      <c r="AE18" s="21">
        <v>0.23097318906434799</v>
      </c>
      <c r="AF18" s="21"/>
      <c r="AG18" s="21">
        <v>0.17149527681590099</v>
      </c>
      <c r="AH18" s="21">
        <v>0.19065343948805499</v>
      </c>
      <c r="AI18" s="21">
        <v>0.267329225337816</v>
      </c>
      <c r="AJ18" s="21"/>
      <c r="AK18" s="21">
        <v>0.18695705689762401</v>
      </c>
      <c r="AL18" s="21">
        <v>0.24179853455627701</v>
      </c>
      <c r="AM18" s="21">
        <v>0.25909021180458303</v>
      </c>
      <c r="AN18" s="21"/>
      <c r="AO18" s="21">
        <v>0.112412838640863</v>
      </c>
      <c r="AP18" s="21">
        <v>0.21508190662349899</v>
      </c>
      <c r="AQ18" s="21">
        <v>0.26377306494555702</v>
      </c>
      <c r="AR18" s="21"/>
      <c r="AS18" s="21">
        <v>0.21257459347296701</v>
      </c>
      <c r="AT18" s="21">
        <v>0.19325568246736899</v>
      </c>
      <c r="AU18" s="21">
        <v>0.36488870772908999</v>
      </c>
      <c r="AV18" s="21">
        <v>0.22337502932141401</v>
      </c>
      <c r="AW18" s="21">
        <v>0.16286350310035499</v>
      </c>
      <c r="AX18" s="21">
        <v>0.19610850030160401</v>
      </c>
      <c r="AY18" s="21">
        <v>0.18487013775067099</v>
      </c>
      <c r="AZ18" s="21">
        <v>0.272776622638982</v>
      </c>
      <c r="BA18" s="21">
        <v>0.20558046773906799</v>
      </c>
      <c r="BB18" s="21">
        <v>0.162664386473478</v>
      </c>
      <c r="BC18" s="21">
        <v>0.25544774617974902</v>
      </c>
      <c r="BD18" s="21">
        <v>0.298215406514513</v>
      </c>
      <c r="BE18" s="21">
        <v>0.18090582278671499</v>
      </c>
      <c r="BF18" s="21">
        <v>0.21479627363068199</v>
      </c>
      <c r="BG18" s="21">
        <v>0.192483884907658</v>
      </c>
    </row>
    <row r="19" spans="2:59" x14ac:dyDescent="0.35">
      <c r="B19" s="18" t="s">
        <v>120</v>
      </c>
      <c r="C19" s="22">
        <v>0.38127138165316299</v>
      </c>
      <c r="D19" s="22">
        <v>0.43934100712520702</v>
      </c>
      <c r="E19" s="22">
        <v>0.32462565118585601</v>
      </c>
      <c r="F19" s="22"/>
      <c r="G19" s="22">
        <v>0.38469840584901099</v>
      </c>
      <c r="H19" s="22">
        <v>0.43222126799391802</v>
      </c>
      <c r="I19" s="22">
        <v>0.32155303282888897</v>
      </c>
      <c r="J19" s="22">
        <v>0.28015248887631899</v>
      </c>
      <c r="K19" s="22">
        <v>0.36457191870621197</v>
      </c>
      <c r="L19" s="22">
        <v>0.46918945230808401</v>
      </c>
      <c r="M19" s="22"/>
      <c r="N19" s="22">
        <v>0.33970978136828101</v>
      </c>
      <c r="O19" s="22">
        <v>0.43985895159217098</v>
      </c>
      <c r="P19" s="22">
        <v>0.48742614583164401</v>
      </c>
      <c r="Q19" s="22">
        <v>0.33090885780789597</v>
      </c>
      <c r="R19" s="22">
        <v>0.29125082951547698</v>
      </c>
      <c r="S19" s="22"/>
      <c r="T19" s="22">
        <v>0.44696092753262401</v>
      </c>
      <c r="U19" s="22">
        <v>0.36472853758083001</v>
      </c>
      <c r="V19" s="22"/>
      <c r="W19" s="22">
        <v>0.43923077443138497</v>
      </c>
      <c r="X19" s="22">
        <v>0.33592378498678799</v>
      </c>
      <c r="Y19" s="22"/>
      <c r="Z19" s="22">
        <v>0.43543993332728198</v>
      </c>
      <c r="AA19" s="22">
        <v>0.375653966309142</v>
      </c>
      <c r="AB19" s="22">
        <v>0.40222511888609502</v>
      </c>
      <c r="AC19" s="22"/>
      <c r="AD19" s="22">
        <v>0.43793773912598999</v>
      </c>
      <c r="AE19" s="22">
        <v>0.274895800027739</v>
      </c>
      <c r="AF19" s="22"/>
      <c r="AG19" s="22">
        <v>0.53289574027735498</v>
      </c>
      <c r="AH19" s="22">
        <v>0.42290270162297799</v>
      </c>
      <c r="AI19" s="22">
        <v>0.32868028596121801</v>
      </c>
      <c r="AJ19" s="22"/>
      <c r="AK19" s="22">
        <v>0.50969118649583001</v>
      </c>
      <c r="AL19" s="22">
        <v>0.34779480573462501</v>
      </c>
      <c r="AM19" s="22">
        <v>0.28555737498006301</v>
      </c>
      <c r="AN19" s="22"/>
      <c r="AO19" s="22">
        <v>0.63355886467934996</v>
      </c>
      <c r="AP19" s="22">
        <v>0.40170740812924699</v>
      </c>
      <c r="AQ19" s="22">
        <v>0.32497953880734998</v>
      </c>
      <c r="AR19" s="22"/>
      <c r="AS19" s="22">
        <v>0.33479070548968298</v>
      </c>
      <c r="AT19" s="22">
        <v>0.390338952178446</v>
      </c>
      <c r="AU19" s="22">
        <v>0.101477717100468</v>
      </c>
      <c r="AV19" s="22">
        <v>0.354222066451026</v>
      </c>
      <c r="AW19" s="22">
        <v>0.52138538177683003</v>
      </c>
      <c r="AX19" s="22">
        <v>0.39338695687274799</v>
      </c>
      <c r="AY19" s="22">
        <v>0.42125410990490397</v>
      </c>
      <c r="AZ19" s="22">
        <v>0.32445772869350797</v>
      </c>
      <c r="BA19" s="22">
        <v>0.44871260577581601</v>
      </c>
      <c r="BB19" s="22">
        <v>0.56231126719759095</v>
      </c>
      <c r="BC19" s="22">
        <v>0.39273001967943499</v>
      </c>
      <c r="BD19" s="22">
        <v>0.277644420970729</v>
      </c>
      <c r="BE19" s="22">
        <v>0.41514638132984899</v>
      </c>
      <c r="BF19" s="22">
        <v>0.464181344747434</v>
      </c>
      <c r="BG19" s="22">
        <v>0.52981028365436</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G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110</v>
      </c>
      <c r="C9" s="17">
        <v>7.4094611041571598E-2</v>
      </c>
      <c r="D9" s="17">
        <v>0.105943575171441</v>
      </c>
      <c r="E9" s="17">
        <v>4.4729927706447202E-2</v>
      </c>
      <c r="F9" s="17"/>
      <c r="G9" s="17">
        <v>3.2756520021483999E-2</v>
      </c>
      <c r="H9" s="17">
        <v>5.5601572352427998E-2</v>
      </c>
      <c r="I9" s="17">
        <v>5.4525274107380201E-2</v>
      </c>
      <c r="J9" s="17">
        <v>4.4637408483319298E-2</v>
      </c>
      <c r="K9" s="17">
        <v>7.7610773817722398E-2</v>
      </c>
      <c r="L9" s="17">
        <v>0.12336502597902201</v>
      </c>
      <c r="M9" s="17"/>
      <c r="N9" s="17">
        <v>7.2962803497136505E-2</v>
      </c>
      <c r="O9" s="17">
        <v>7.8879182197511097E-2</v>
      </c>
      <c r="P9" s="17">
        <v>9.2863676983785198E-2</v>
      </c>
      <c r="Q9" s="17">
        <v>4.3697976466015802E-2</v>
      </c>
      <c r="R9" s="17">
        <v>9.8358467776652095E-2</v>
      </c>
      <c r="S9" s="17"/>
      <c r="T9" s="17">
        <v>0.105825095793517</v>
      </c>
      <c r="U9" s="17">
        <v>6.6103804368098706E-2</v>
      </c>
      <c r="V9" s="17"/>
      <c r="W9" s="17">
        <v>7.6287359722899004E-2</v>
      </c>
      <c r="X9" s="17">
        <v>7.8189381350365197E-2</v>
      </c>
      <c r="Y9" s="17"/>
      <c r="Z9" s="17">
        <v>7.1844396510334904E-2</v>
      </c>
      <c r="AA9" s="17">
        <v>2.4505076590495001E-2</v>
      </c>
      <c r="AB9" s="17">
        <v>0.122391733563302</v>
      </c>
      <c r="AC9" s="17"/>
      <c r="AD9" s="17">
        <v>8.5578353050900696E-2</v>
      </c>
      <c r="AE9" s="17">
        <v>5.2537027495381999E-2</v>
      </c>
      <c r="AF9" s="17"/>
      <c r="AG9" s="17">
        <v>0.31687225412237002</v>
      </c>
      <c r="AH9" s="17">
        <v>3.04919610315206E-2</v>
      </c>
      <c r="AI9" s="17">
        <v>5.6539479641953397E-2</v>
      </c>
      <c r="AJ9" s="17"/>
      <c r="AK9" s="17">
        <v>0.10625506285351</v>
      </c>
      <c r="AL9" s="17">
        <v>5.9456021983613203E-2</v>
      </c>
      <c r="AM9" s="17">
        <v>8.6698549465113295E-2</v>
      </c>
      <c r="AN9" s="17"/>
      <c r="AO9" s="17">
        <v>0.10977262052181801</v>
      </c>
      <c r="AP9" s="17">
        <v>5.6485528377593297E-2</v>
      </c>
      <c r="AQ9" s="17">
        <v>9.6242423479767206E-2</v>
      </c>
      <c r="AR9" s="17"/>
      <c r="AS9" s="17">
        <v>6.8432794874152103E-2</v>
      </c>
      <c r="AT9" s="17">
        <v>0</v>
      </c>
      <c r="AU9" s="17">
        <v>9.9962560340418005E-2</v>
      </c>
      <c r="AV9" s="17">
        <v>4.7110601783122201E-2</v>
      </c>
      <c r="AW9" s="17">
        <v>5.3743312402106197E-2</v>
      </c>
      <c r="AX9" s="17">
        <v>2.5656971083118801E-2</v>
      </c>
      <c r="AY9" s="17">
        <v>8.5754307361979407E-2</v>
      </c>
      <c r="AZ9" s="17">
        <v>0.102634199963601</v>
      </c>
      <c r="BA9" s="17">
        <v>0.14038708104755801</v>
      </c>
      <c r="BB9" s="17">
        <v>7.6406861653010999E-2</v>
      </c>
      <c r="BC9" s="17">
        <v>0.12747170691877499</v>
      </c>
      <c r="BD9" s="17">
        <v>0.19564737754844799</v>
      </c>
      <c r="BE9" s="17">
        <v>7.8873913914655994E-2</v>
      </c>
      <c r="BF9" s="17">
        <v>0.20638062964968601</v>
      </c>
      <c r="BG9" s="17">
        <v>0.17848073050750901</v>
      </c>
    </row>
    <row r="10" spans="2:59" x14ac:dyDescent="0.35">
      <c r="B10" s="18" t="s">
        <v>111</v>
      </c>
      <c r="C10" s="17">
        <v>0.13317474030637999</v>
      </c>
      <c r="D10" s="17">
        <v>0.13923186899769599</v>
      </c>
      <c r="E10" s="17">
        <v>0.12602075605640001</v>
      </c>
      <c r="F10" s="17"/>
      <c r="G10" s="17">
        <v>9.06381682896438E-2</v>
      </c>
      <c r="H10" s="17">
        <v>0.17419249476253801</v>
      </c>
      <c r="I10" s="17">
        <v>7.7456888431592902E-2</v>
      </c>
      <c r="J10" s="17">
        <v>9.5489919047438601E-2</v>
      </c>
      <c r="K10" s="17">
        <v>0.156057994858921</v>
      </c>
      <c r="L10" s="17">
        <v>0.16915426481544099</v>
      </c>
      <c r="M10" s="17"/>
      <c r="N10" s="17">
        <v>0.120722819842076</v>
      </c>
      <c r="O10" s="17">
        <v>0.13468979124126099</v>
      </c>
      <c r="P10" s="17">
        <v>0.151855162625183</v>
      </c>
      <c r="Q10" s="17">
        <v>0.146272985033223</v>
      </c>
      <c r="R10" s="17">
        <v>9.9394343876197194E-2</v>
      </c>
      <c r="S10" s="17"/>
      <c r="T10" s="17">
        <v>0.157783211502948</v>
      </c>
      <c r="U10" s="17">
        <v>0.126977496948809</v>
      </c>
      <c r="V10" s="17"/>
      <c r="W10" s="17">
        <v>0.15030332419116499</v>
      </c>
      <c r="X10" s="17">
        <v>0.126351935088823</v>
      </c>
      <c r="Y10" s="17"/>
      <c r="Z10" s="17">
        <v>0.127355097535164</v>
      </c>
      <c r="AA10" s="17">
        <v>6.2030461799101898E-2</v>
      </c>
      <c r="AB10" s="17">
        <v>0.205314750562515</v>
      </c>
      <c r="AC10" s="17"/>
      <c r="AD10" s="17">
        <v>0.14729177652925199</v>
      </c>
      <c r="AE10" s="17">
        <v>0.106673867372112</v>
      </c>
      <c r="AF10" s="17"/>
      <c r="AG10" s="17">
        <v>0.36431481207830402</v>
      </c>
      <c r="AH10" s="17">
        <v>0.13495368849377601</v>
      </c>
      <c r="AI10" s="17">
        <v>7.6856979434868494E-2</v>
      </c>
      <c r="AJ10" s="17"/>
      <c r="AK10" s="17">
        <v>0.16607473767036901</v>
      </c>
      <c r="AL10" s="17">
        <v>0.140543641212939</v>
      </c>
      <c r="AM10" s="17">
        <v>7.7728054228170307E-2</v>
      </c>
      <c r="AN10" s="17"/>
      <c r="AO10" s="17">
        <v>0.229793901961729</v>
      </c>
      <c r="AP10" s="17">
        <v>0.14783003173351</v>
      </c>
      <c r="AQ10" s="17">
        <v>0.102431183203476</v>
      </c>
      <c r="AR10" s="17"/>
      <c r="AS10" s="17">
        <v>7.4251024659603204E-2</v>
      </c>
      <c r="AT10" s="17">
        <v>0.152217061652271</v>
      </c>
      <c r="AU10" s="17">
        <v>0.110549838233963</v>
      </c>
      <c r="AV10" s="17">
        <v>0.15135465242151599</v>
      </c>
      <c r="AW10" s="17">
        <v>0.105046622955728</v>
      </c>
      <c r="AX10" s="17">
        <v>0.117835129447734</v>
      </c>
      <c r="AY10" s="17">
        <v>0.15934638783004099</v>
      </c>
      <c r="AZ10" s="17">
        <v>0.108465601850255</v>
      </c>
      <c r="BA10" s="17">
        <v>0.102003789995522</v>
      </c>
      <c r="BB10" s="17">
        <v>0.20893899706587299</v>
      </c>
      <c r="BC10" s="17">
        <v>0.14675982815196301</v>
      </c>
      <c r="BD10" s="17">
        <v>3.0090701101323801E-2</v>
      </c>
      <c r="BE10" s="17">
        <v>0.54059297133823403</v>
      </c>
      <c r="BF10" s="17">
        <v>0.32757978556162498</v>
      </c>
      <c r="BG10" s="17">
        <v>0.17174940571577901</v>
      </c>
    </row>
    <row r="11" spans="2:59" x14ac:dyDescent="0.35">
      <c r="B11" s="18" t="s">
        <v>112</v>
      </c>
      <c r="C11" s="17">
        <v>0.213017937175873</v>
      </c>
      <c r="D11" s="17">
        <v>0.25423245101894398</v>
      </c>
      <c r="E11" s="17">
        <v>0.17344088530247301</v>
      </c>
      <c r="F11" s="17"/>
      <c r="G11" s="17">
        <v>0.204962007843834</v>
      </c>
      <c r="H11" s="17">
        <v>0.17840536784848199</v>
      </c>
      <c r="I11" s="17">
        <v>0.195945638299588</v>
      </c>
      <c r="J11" s="17">
        <v>0.185369426835542</v>
      </c>
      <c r="K11" s="17">
        <v>0.22791033910341299</v>
      </c>
      <c r="L11" s="17">
        <v>0.250026082653731</v>
      </c>
      <c r="M11" s="17"/>
      <c r="N11" s="17">
        <v>0.246885070408248</v>
      </c>
      <c r="O11" s="17">
        <v>0.21906709684571901</v>
      </c>
      <c r="P11" s="17">
        <v>0.202189457367701</v>
      </c>
      <c r="Q11" s="17">
        <v>0.18254148842306001</v>
      </c>
      <c r="R11" s="17">
        <v>0.202557852486034</v>
      </c>
      <c r="S11" s="17"/>
      <c r="T11" s="17">
        <v>0.19609566278235199</v>
      </c>
      <c r="U11" s="17">
        <v>0.217279536839767</v>
      </c>
      <c r="V11" s="17"/>
      <c r="W11" s="17">
        <v>0.24312807801134001</v>
      </c>
      <c r="X11" s="17">
        <v>0.19663239253182299</v>
      </c>
      <c r="Y11" s="17"/>
      <c r="Z11" s="17">
        <v>0.24886468474283699</v>
      </c>
      <c r="AA11" s="17">
        <v>0.17911235964783301</v>
      </c>
      <c r="AB11" s="17">
        <v>0.25877704205513702</v>
      </c>
      <c r="AC11" s="17"/>
      <c r="AD11" s="17">
        <v>0.229890936234982</v>
      </c>
      <c r="AE11" s="17">
        <v>0.181343498077882</v>
      </c>
      <c r="AF11" s="17"/>
      <c r="AG11" s="17">
        <v>0.108019927472675</v>
      </c>
      <c r="AH11" s="17">
        <v>0.313818049449758</v>
      </c>
      <c r="AI11" s="17">
        <v>0.17097496556786601</v>
      </c>
      <c r="AJ11" s="17"/>
      <c r="AK11" s="17">
        <v>0.26482746753304198</v>
      </c>
      <c r="AL11" s="17">
        <v>0.22354914981232299</v>
      </c>
      <c r="AM11" s="17">
        <v>0.12600200690545599</v>
      </c>
      <c r="AN11" s="17"/>
      <c r="AO11" s="17">
        <v>0.24956403601945601</v>
      </c>
      <c r="AP11" s="17">
        <v>0.25955429709485001</v>
      </c>
      <c r="AQ11" s="17">
        <v>0.166287678343711</v>
      </c>
      <c r="AR11" s="17"/>
      <c r="AS11" s="17">
        <v>0.20030061330858701</v>
      </c>
      <c r="AT11" s="17">
        <v>0.20463936770153299</v>
      </c>
      <c r="AU11" s="17">
        <v>9.8453478852886897E-2</v>
      </c>
      <c r="AV11" s="17">
        <v>0.26247261865698701</v>
      </c>
      <c r="AW11" s="17">
        <v>0.235278258034264</v>
      </c>
      <c r="AX11" s="17">
        <v>0.164519815641364</v>
      </c>
      <c r="AY11" s="17">
        <v>0.20587851766027199</v>
      </c>
      <c r="AZ11" s="17">
        <v>0.32493058313675299</v>
      </c>
      <c r="BA11" s="17">
        <v>0.304158044322</v>
      </c>
      <c r="BB11" s="17">
        <v>0.17822333107583699</v>
      </c>
      <c r="BC11" s="17">
        <v>0.26696223589010698</v>
      </c>
      <c r="BD11" s="17">
        <v>0.23976810342521501</v>
      </c>
      <c r="BE11" s="17">
        <v>0.176086633005094</v>
      </c>
      <c r="BF11" s="17">
        <v>0.18468642948267</v>
      </c>
      <c r="BG11" s="17">
        <v>0.21276067351580399</v>
      </c>
    </row>
    <row r="12" spans="2:59" x14ac:dyDescent="0.35">
      <c r="B12" s="18" t="s">
        <v>113</v>
      </c>
      <c r="C12" s="17">
        <v>0.18243166348777501</v>
      </c>
      <c r="D12" s="17">
        <v>0.15684724708353001</v>
      </c>
      <c r="E12" s="17">
        <v>0.20701725478262001</v>
      </c>
      <c r="F12" s="17"/>
      <c r="G12" s="17">
        <v>0.20534850583008399</v>
      </c>
      <c r="H12" s="17">
        <v>0.18447116039831701</v>
      </c>
      <c r="I12" s="17">
        <v>0.18735682832429201</v>
      </c>
      <c r="J12" s="17">
        <v>0.21245399203844301</v>
      </c>
      <c r="K12" s="17">
        <v>0.15716198525706601</v>
      </c>
      <c r="L12" s="17">
        <v>0.16700830287572799</v>
      </c>
      <c r="M12" s="17"/>
      <c r="N12" s="17">
        <v>0.19795830747915399</v>
      </c>
      <c r="O12" s="17">
        <v>0.179661874146927</v>
      </c>
      <c r="P12" s="17">
        <v>0.205512223887585</v>
      </c>
      <c r="Q12" s="17">
        <v>0.155370570965944</v>
      </c>
      <c r="R12" s="17">
        <v>0.16408689572176099</v>
      </c>
      <c r="S12" s="17"/>
      <c r="T12" s="17">
        <v>0.18500435051741501</v>
      </c>
      <c r="U12" s="17">
        <v>0.181783774089112</v>
      </c>
      <c r="V12" s="17"/>
      <c r="W12" s="17">
        <v>0.16446987624977799</v>
      </c>
      <c r="X12" s="17">
        <v>0.191201295360894</v>
      </c>
      <c r="Y12" s="17"/>
      <c r="Z12" s="17">
        <v>0.16652051539613</v>
      </c>
      <c r="AA12" s="17">
        <v>0.22959813600677101</v>
      </c>
      <c r="AB12" s="17">
        <v>0.173660233317877</v>
      </c>
      <c r="AC12" s="17"/>
      <c r="AD12" s="17">
        <v>0.16056948400829499</v>
      </c>
      <c r="AE12" s="17">
        <v>0.22347192373115299</v>
      </c>
      <c r="AF12" s="17"/>
      <c r="AG12" s="17">
        <v>8.8543709701175005E-2</v>
      </c>
      <c r="AH12" s="17">
        <v>0.23727073270896201</v>
      </c>
      <c r="AI12" s="17">
        <v>0.15317317243909001</v>
      </c>
      <c r="AJ12" s="17"/>
      <c r="AK12" s="17">
        <v>0.14890617519202501</v>
      </c>
      <c r="AL12" s="17">
        <v>0.17580859984710601</v>
      </c>
      <c r="AM12" s="17">
        <v>0.18519900764229799</v>
      </c>
      <c r="AN12" s="17"/>
      <c r="AO12" s="17">
        <v>0.12311139616082201</v>
      </c>
      <c r="AP12" s="17">
        <v>0.199489636937485</v>
      </c>
      <c r="AQ12" s="17">
        <v>0.16336201600573899</v>
      </c>
      <c r="AR12" s="17"/>
      <c r="AS12" s="17">
        <v>0.195558276534709</v>
      </c>
      <c r="AT12" s="17">
        <v>0.20012337890969001</v>
      </c>
      <c r="AU12" s="17">
        <v>0.23655807148806099</v>
      </c>
      <c r="AV12" s="17">
        <v>0.154193661784158</v>
      </c>
      <c r="AW12" s="17">
        <v>0.15868598016258301</v>
      </c>
      <c r="AX12" s="17">
        <v>0.14775863805643699</v>
      </c>
      <c r="AY12" s="17">
        <v>0.202787211779064</v>
      </c>
      <c r="AZ12" s="17">
        <v>0.22987004333397301</v>
      </c>
      <c r="BA12" s="17">
        <v>0.184124189027496</v>
      </c>
      <c r="BB12" s="17">
        <v>0.20124530829555701</v>
      </c>
      <c r="BC12" s="17">
        <v>0.12297651373447401</v>
      </c>
      <c r="BD12" s="17">
        <v>0.194003790831557</v>
      </c>
      <c r="BE12" s="17">
        <v>0</v>
      </c>
      <c r="BF12" s="17">
        <v>0.136917160669005</v>
      </c>
      <c r="BG12" s="17">
        <v>0.19557303863217401</v>
      </c>
    </row>
    <row r="13" spans="2:59" x14ac:dyDescent="0.35">
      <c r="B13" s="18" t="s">
        <v>114</v>
      </c>
      <c r="C13" s="17">
        <v>6.5421069238820698E-2</v>
      </c>
      <c r="D13" s="17">
        <v>5.1187675476861497E-2</v>
      </c>
      <c r="E13" s="17">
        <v>7.8950177586257206E-2</v>
      </c>
      <c r="F13" s="17"/>
      <c r="G13" s="17">
        <v>0.169148553043413</v>
      </c>
      <c r="H13" s="17">
        <v>8.5474237775846895E-2</v>
      </c>
      <c r="I13" s="17">
        <v>7.5072092273351501E-2</v>
      </c>
      <c r="J13" s="17">
        <v>6.0146707157934201E-2</v>
      </c>
      <c r="K13" s="17">
        <v>4.9734080963133399E-2</v>
      </c>
      <c r="L13" s="17">
        <v>3.3542333823902003E-2</v>
      </c>
      <c r="M13" s="17"/>
      <c r="N13" s="17">
        <v>8.4307213000384601E-2</v>
      </c>
      <c r="O13" s="17">
        <v>5.1666194007931598E-2</v>
      </c>
      <c r="P13" s="17">
        <v>5.80153341941438E-2</v>
      </c>
      <c r="Q13" s="17">
        <v>5.1888514350807997E-2</v>
      </c>
      <c r="R13" s="17">
        <v>8.5631995617932902E-2</v>
      </c>
      <c r="S13" s="17"/>
      <c r="T13" s="17">
        <v>7.87098639320883E-2</v>
      </c>
      <c r="U13" s="17">
        <v>6.2074502360076E-2</v>
      </c>
      <c r="V13" s="17"/>
      <c r="W13" s="17">
        <v>7.2488029270543805E-2</v>
      </c>
      <c r="X13" s="17">
        <v>5.8129390719620803E-2</v>
      </c>
      <c r="Y13" s="17"/>
      <c r="Z13" s="17">
        <v>7.0342362346242304E-2</v>
      </c>
      <c r="AA13" s="17">
        <v>9.2421333673814901E-2</v>
      </c>
      <c r="AB13" s="17">
        <v>5.1560075106963602E-2</v>
      </c>
      <c r="AC13" s="17"/>
      <c r="AD13" s="17">
        <v>7.1386786886739606E-2</v>
      </c>
      <c r="AE13" s="17">
        <v>5.4222066639884298E-2</v>
      </c>
      <c r="AF13" s="17"/>
      <c r="AG13" s="17">
        <v>5.24287185349517E-2</v>
      </c>
      <c r="AH13" s="17">
        <v>6.1644061446925601E-2</v>
      </c>
      <c r="AI13" s="17">
        <v>7.2759311427240805E-2</v>
      </c>
      <c r="AJ13" s="17"/>
      <c r="AK13" s="17">
        <v>7.5926525517925794E-2</v>
      </c>
      <c r="AL13" s="17">
        <v>6.0015092029947703E-2</v>
      </c>
      <c r="AM13" s="17">
        <v>7.9331592656310096E-2</v>
      </c>
      <c r="AN13" s="17"/>
      <c r="AO13" s="17">
        <v>4.0351566611183998E-2</v>
      </c>
      <c r="AP13" s="17">
        <v>6.09412568246991E-2</v>
      </c>
      <c r="AQ13" s="17">
        <v>8.0309350490040898E-2</v>
      </c>
      <c r="AR13" s="17"/>
      <c r="AS13" s="17">
        <v>7.7879163053595102E-2</v>
      </c>
      <c r="AT13" s="17">
        <v>6.1907186851958798E-2</v>
      </c>
      <c r="AU13" s="17">
        <v>5.9540251321017701E-2</v>
      </c>
      <c r="AV13" s="17">
        <v>4.9591832110609302E-2</v>
      </c>
      <c r="AW13" s="17">
        <v>3.3414321650082603E-2</v>
      </c>
      <c r="AX13" s="17">
        <v>6.0063566447517903E-2</v>
      </c>
      <c r="AY13" s="17">
        <v>9.6541364503013302E-2</v>
      </c>
      <c r="AZ13" s="17">
        <v>5.4533674086476101E-2</v>
      </c>
      <c r="BA13" s="17">
        <v>5.9797115920290897E-2</v>
      </c>
      <c r="BB13" s="17">
        <v>8.0625070323095197E-2</v>
      </c>
      <c r="BC13" s="17">
        <v>9.7081252175248697E-2</v>
      </c>
      <c r="BD13" s="17">
        <v>8.6535667262505098E-2</v>
      </c>
      <c r="BE13" s="17">
        <v>0.16757449486978299</v>
      </c>
      <c r="BF13" s="17">
        <v>0</v>
      </c>
      <c r="BG13" s="17">
        <v>0</v>
      </c>
    </row>
    <row r="14" spans="2:59" x14ac:dyDescent="0.35">
      <c r="B14" s="18" t="s">
        <v>115</v>
      </c>
      <c r="C14" s="17">
        <v>0.14262715145719901</v>
      </c>
      <c r="D14" s="17">
        <v>0.123258867204858</v>
      </c>
      <c r="E14" s="17">
        <v>0.161257912878361</v>
      </c>
      <c r="F14" s="17"/>
      <c r="G14" s="17">
        <v>0.13160769594838101</v>
      </c>
      <c r="H14" s="17">
        <v>0.15962627014752101</v>
      </c>
      <c r="I14" s="17">
        <v>0.16931356494057001</v>
      </c>
      <c r="J14" s="17">
        <v>0.13241256958059</v>
      </c>
      <c r="K14" s="17">
        <v>0.131613127093335</v>
      </c>
      <c r="L14" s="17">
        <v>0.13766158199147199</v>
      </c>
      <c r="M14" s="17"/>
      <c r="N14" s="17">
        <v>0.146573561954878</v>
      </c>
      <c r="O14" s="17">
        <v>0.111178811998263</v>
      </c>
      <c r="P14" s="17">
        <v>0.104794779136028</v>
      </c>
      <c r="Q14" s="17">
        <v>0.205953546575084</v>
      </c>
      <c r="R14" s="17">
        <v>0.12454718362848401</v>
      </c>
      <c r="S14" s="17"/>
      <c r="T14" s="17">
        <v>0.118679686681473</v>
      </c>
      <c r="U14" s="17">
        <v>0.14865793109509601</v>
      </c>
      <c r="V14" s="17"/>
      <c r="W14" s="17">
        <v>0.14257479691344699</v>
      </c>
      <c r="X14" s="17">
        <v>0.14470378001346701</v>
      </c>
      <c r="Y14" s="17"/>
      <c r="Z14" s="17">
        <v>0.14815111906010001</v>
      </c>
      <c r="AA14" s="17">
        <v>0.20105529078578299</v>
      </c>
      <c r="AB14" s="17">
        <v>0.109648693221347</v>
      </c>
      <c r="AC14" s="17"/>
      <c r="AD14" s="17">
        <v>0.141357975119142</v>
      </c>
      <c r="AE14" s="17">
        <v>0.14500968277149501</v>
      </c>
      <c r="AF14" s="17"/>
      <c r="AG14" s="17">
        <v>5.1381413137757299E-2</v>
      </c>
      <c r="AH14" s="17">
        <v>0.13497462744884101</v>
      </c>
      <c r="AI14" s="17">
        <v>0.17484568770106901</v>
      </c>
      <c r="AJ14" s="17"/>
      <c r="AK14" s="17">
        <v>0.105042816001692</v>
      </c>
      <c r="AL14" s="17">
        <v>0.16332613762078799</v>
      </c>
      <c r="AM14" s="17">
        <v>0.150984133941061</v>
      </c>
      <c r="AN14" s="17"/>
      <c r="AO14" s="17">
        <v>0.16044587159385701</v>
      </c>
      <c r="AP14" s="17">
        <v>0.13423987010041599</v>
      </c>
      <c r="AQ14" s="17">
        <v>0.151053806795242</v>
      </c>
      <c r="AR14" s="17"/>
      <c r="AS14" s="17">
        <v>0.18481645820512899</v>
      </c>
      <c r="AT14" s="17">
        <v>0.153214836038467</v>
      </c>
      <c r="AU14" s="17">
        <v>0.15154988617211901</v>
      </c>
      <c r="AV14" s="17">
        <v>0.166571124473576</v>
      </c>
      <c r="AW14" s="17">
        <v>0.14135680377575099</v>
      </c>
      <c r="AX14" s="17">
        <v>0.20151490068679101</v>
      </c>
      <c r="AY14" s="17">
        <v>0.17340030835485401</v>
      </c>
      <c r="AZ14" s="17">
        <v>9.8725038513058194E-2</v>
      </c>
      <c r="BA14" s="17">
        <v>0.116505051024172</v>
      </c>
      <c r="BB14" s="17">
        <v>9.2244641732708604E-2</v>
      </c>
      <c r="BC14" s="17">
        <v>0.14026848512583501</v>
      </c>
      <c r="BD14" s="17">
        <v>7.2746026769779995E-2</v>
      </c>
      <c r="BE14" s="17">
        <v>0</v>
      </c>
      <c r="BF14" s="17">
        <v>0.10026673478376601</v>
      </c>
      <c r="BG14" s="17">
        <v>0.123791754920029</v>
      </c>
    </row>
    <row r="15" spans="2:59" x14ac:dyDescent="0.35">
      <c r="B15" s="18" t="s">
        <v>116</v>
      </c>
      <c r="C15" s="17">
        <v>0.15814721358620901</v>
      </c>
      <c r="D15" s="17">
        <v>0.14354497318073101</v>
      </c>
      <c r="E15" s="17">
        <v>0.17240195167429301</v>
      </c>
      <c r="F15" s="17"/>
      <c r="G15" s="17">
        <v>0.11072220243560001</v>
      </c>
      <c r="H15" s="17">
        <v>0.124032562427789</v>
      </c>
      <c r="I15" s="17">
        <v>0.18279551061812499</v>
      </c>
      <c r="J15" s="17">
        <v>0.23164841424508301</v>
      </c>
      <c r="K15" s="17">
        <v>0.18218707449750601</v>
      </c>
      <c r="L15" s="17">
        <v>0.109096503193455</v>
      </c>
      <c r="M15" s="17"/>
      <c r="N15" s="17">
        <v>0.11345208118262599</v>
      </c>
      <c r="O15" s="17">
        <v>0.16856435769623501</v>
      </c>
      <c r="P15" s="17">
        <v>0.152182863293334</v>
      </c>
      <c r="Q15" s="17">
        <v>0.186750127543964</v>
      </c>
      <c r="R15" s="17">
        <v>0.20042268648732101</v>
      </c>
      <c r="S15" s="17"/>
      <c r="T15" s="17">
        <v>0.138056642011498</v>
      </c>
      <c r="U15" s="17">
        <v>0.163206697381307</v>
      </c>
      <c r="V15" s="17"/>
      <c r="W15" s="17">
        <v>0.13858434787447599</v>
      </c>
      <c r="X15" s="17">
        <v>0.17119608706345099</v>
      </c>
      <c r="Y15" s="17"/>
      <c r="Z15" s="17">
        <v>0.14825813689838399</v>
      </c>
      <c r="AA15" s="17">
        <v>0.19091535220803499</v>
      </c>
      <c r="AB15" s="17">
        <v>6.7769492247784793E-2</v>
      </c>
      <c r="AC15" s="17"/>
      <c r="AD15" s="17">
        <v>0.1433795524832</v>
      </c>
      <c r="AE15" s="17">
        <v>0.18586945671491201</v>
      </c>
      <c r="AF15" s="17"/>
      <c r="AG15" s="17">
        <v>1.84391649527673E-2</v>
      </c>
      <c r="AH15" s="17">
        <v>5.9323564080019202E-2</v>
      </c>
      <c r="AI15" s="17">
        <v>0.27965538351987201</v>
      </c>
      <c r="AJ15" s="17"/>
      <c r="AK15" s="17">
        <v>0.11451523928282301</v>
      </c>
      <c r="AL15" s="17">
        <v>0.15480768823594801</v>
      </c>
      <c r="AM15" s="17">
        <v>0.27267044583771999</v>
      </c>
      <c r="AN15" s="17"/>
      <c r="AO15" s="17">
        <v>8.6960607131133405E-2</v>
      </c>
      <c r="AP15" s="17">
        <v>0.115160096404768</v>
      </c>
      <c r="AQ15" s="17">
        <v>0.225978512746149</v>
      </c>
      <c r="AR15" s="17"/>
      <c r="AS15" s="17">
        <v>0.13195792487899699</v>
      </c>
      <c r="AT15" s="17">
        <v>0.16251119322254001</v>
      </c>
      <c r="AU15" s="17">
        <v>0.22303761262907301</v>
      </c>
      <c r="AV15" s="17">
        <v>0.13614358011193001</v>
      </c>
      <c r="AW15" s="17">
        <v>0.26016652879246799</v>
      </c>
      <c r="AX15" s="17">
        <v>0.23825466476257501</v>
      </c>
      <c r="AY15" s="17">
        <v>5.4808273576422602E-2</v>
      </c>
      <c r="AZ15" s="17">
        <v>6.3463316046044493E-2</v>
      </c>
      <c r="BA15" s="17">
        <v>9.3024728662961104E-2</v>
      </c>
      <c r="BB15" s="17">
        <v>0.145584684850249</v>
      </c>
      <c r="BC15" s="17">
        <v>7.4855783258926098E-2</v>
      </c>
      <c r="BD15" s="17">
        <v>0.166844613532147</v>
      </c>
      <c r="BE15" s="17">
        <v>3.6871986872233101E-2</v>
      </c>
      <c r="BF15" s="17">
        <v>4.41692598532476E-2</v>
      </c>
      <c r="BG15" s="17">
        <v>0.117644396708704</v>
      </c>
    </row>
    <row r="16" spans="2:59" x14ac:dyDescent="0.35">
      <c r="B16" s="18" t="s">
        <v>117</v>
      </c>
      <c r="C16" s="17">
        <v>3.1085613706172199E-2</v>
      </c>
      <c r="D16" s="17">
        <v>2.5753341865936901E-2</v>
      </c>
      <c r="E16" s="17">
        <v>3.6181134013147702E-2</v>
      </c>
      <c r="F16" s="17"/>
      <c r="G16" s="17">
        <v>5.4816346587560301E-2</v>
      </c>
      <c r="H16" s="17">
        <v>3.8196334287078401E-2</v>
      </c>
      <c r="I16" s="17">
        <v>5.7534203005100801E-2</v>
      </c>
      <c r="J16" s="17">
        <v>3.7841562611649199E-2</v>
      </c>
      <c r="K16" s="17">
        <v>1.7724624408903301E-2</v>
      </c>
      <c r="L16" s="17">
        <v>1.01459046672484E-2</v>
      </c>
      <c r="M16" s="17"/>
      <c r="N16" s="17">
        <v>1.7138142635496699E-2</v>
      </c>
      <c r="O16" s="17">
        <v>5.6292691866151698E-2</v>
      </c>
      <c r="P16" s="17">
        <v>3.2586502512240101E-2</v>
      </c>
      <c r="Q16" s="17">
        <v>2.7524790641901799E-2</v>
      </c>
      <c r="R16" s="17">
        <v>2.50005744056176E-2</v>
      </c>
      <c r="S16" s="17"/>
      <c r="T16" s="17">
        <v>1.98454867787091E-2</v>
      </c>
      <c r="U16" s="17">
        <v>3.3916256917733902E-2</v>
      </c>
      <c r="V16" s="17"/>
      <c r="W16" s="17">
        <v>1.2164187766349701E-2</v>
      </c>
      <c r="X16" s="17">
        <v>3.3595737871556099E-2</v>
      </c>
      <c r="Y16" s="17"/>
      <c r="Z16" s="17">
        <v>1.86636875108083E-2</v>
      </c>
      <c r="AA16" s="17">
        <v>2.0361989288166699E-2</v>
      </c>
      <c r="AB16" s="17">
        <v>1.0877979925072501E-2</v>
      </c>
      <c r="AC16" s="17"/>
      <c r="AD16" s="17">
        <v>2.0545135687488999E-2</v>
      </c>
      <c r="AE16" s="17">
        <v>5.0872477197179501E-2</v>
      </c>
      <c r="AF16" s="17"/>
      <c r="AG16" s="17">
        <v>0</v>
      </c>
      <c r="AH16" s="17">
        <v>2.7523315340197099E-2</v>
      </c>
      <c r="AI16" s="17">
        <v>1.5195020268039599E-2</v>
      </c>
      <c r="AJ16" s="17"/>
      <c r="AK16" s="17">
        <v>1.8451975948612399E-2</v>
      </c>
      <c r="AL16" s="17">
        <v>2.2493669257336101E-2</v>
      </c>
      <c r="AM16" s="17">
        <v>2.1386209323871499E-2</v>
      </c>
      <c r="AN16" s="17"/>
      <c r="AO16" s="17">
        <v>0</v>
      </c>
      <c r="AP16" s="17">
        <v>2.6299282526678298E-2</v>
      </c>
      <c r="AQ16" s="17">
        <v>1.43350289358747E-2</v>
      </c>
      <c r="AR16" s="17"/>
      <c r="AS16" s="17">
        <v>6.6803744485228106E-2</v>
      </c>
      <c r="AT16" s="17">
        <v>6.5386975623540497E-2</v>
      </c>
      <c r="AU16" s="17">
        <v>2.0348300962461E-2</v>
      </c>
      <c r="AV16" s="17">
        <v>3.2561928658103E-2</v>
      </c>
      <c r="AW16" s="17">
        <v>1.2308172227017499E-2</v>
      </c>
      <c r="AX16" s="17">
        <v>4.4396313874462599E-2</v>
      </c>
      <c r="AY16" s="17">
        <v>2.1483628934352701E-2</v>
      </c>
      <c r="AZ16" s="17">
        <v>1.73775430698393E-2</v>
      </c>
      <c r="BA16" s="17">
        <v>0</v>
      </c>
      <c r="BB16" s="17">
        <v>1.6731105003668999E-2</v>
      </c>
      <c r="BC16" s="17">
        <v>2.3624194744671801E-2</v>
      </c>
      <c r="BD16" s="17">
        <v>1.43637195290242E-2</v>
      </c>
      <c r="BE16" s="17">
        <v>0</v>
      </c>
      <c r="BF16" s="17">
        <v>0</v>
      </c>
      <c r="BG16" s="17">
        <v>0</v>
      </c>
    </row>
    <row r="17" spans="2:59" x14ac:dyDescent="0.35">
      <c r="B17" s="18" t="s">
        <v>118</v>
      </c>
      <c r="C17" s="21">
        <v>0.42028728852382402</v>
      </c>
      <c r="D17" s="21">
        <v>0.49940789518808198</v>
      </c>
      <c r="E17" s="21">
        <v>0.344191569065321</v>
      </c>
      <c r="F17" s="21"/>
      <c r="G17" s="21">
        <v>0.32835669615496199</v>
      </c>
      <c r="H17" s="21">
        <v>0.40819943496344802</v>
      </c>
      <c r="I17" s="21">
        <v>0.32792780083856099</v>
      </c>
      <c r="J17" s="21">
        <v>0.32549675436629999</v>
      </c>
      <c r="K17" s="21">
        <v>0.46157910778005601</v>
      </c>
      <c r="L17" s="21">
        <v>0.54254537344819398</v>
      </c>
      <c r="M17" s="21"/>
      <c r="N17" s="21">
        <v>0.440570693747461</v>
      </c>
      <c r="O17" s="21">
        <v>0.43263607028449202</v>
      </c>
      <c r="P17" s="21">
        <v>0.44690829697666901</v>
      </c>
      <c r="Q17" s="21">
        <v>0.37251244992229898</v>
      </c>
      <c r="R17" s="21">
        <v>0.400310664138883</v>
      </c>
      <c r="S17" s="21"/>
      <c r="T17" s="21">
        <v>0.45970397007881703</v>
      </c>
      <c r="U17" s="21">
        <v>0.41036083815667501</v>
      </c>
      <c r="V17" s="21"/>
      <c r="W17" s="21">
        <v>0.46971876192540502</v>
      </c>
      <c r="X17" s="21">
        <v>0.40117370897101101</v>
      </c>
      <c r="Y17" s="21"/>
      <c r="Z17" s="21">
        <v>0.44806417878833599</v>
      </c>
      <c r="AA17" s="21">
        <v>0.265647898037429</v>
      </c>
      <c r="AB17" s="21">
        <v>0.58648352618095401</v>
      </c>
      <c r="AC17" s="21"/>
      <c r="AD17" s="21">
        <v>0.46276106581513499</v>
      </c>
      <c r="AE17" s="21">
        <v>0.34055439294537598</v>
      </c>
      <c r="AF17" s="21"/>
      <c r="AG17" s="21">
        <v>0.78920699367334901</v>
      </c>
      <c r="AH17" s="21">
        <v>0.479263698975055</v>
      </c>
      <c r="AI17" s="21">
        <v>0.30437142464468803</v>
      </c>
      <c r="AJ17" s="21"/>
      <c r="AK17" s="21">
        <v>0.53715726805692099</v>
      </c>
      <c r="AL17" s="21">
        <v>0.42354881300887498</v>
      </c>
      <c r="AM17" s="21">
        <v>0.29042861059873898</v>
      </c>
      <c r="AN17" s="21"/>
      <c r="AO17" s="21">
        <v>0.589130558503003</v>
      </c>
      <c r="AP17" s="21">
        <v>0.46386985720595397</v>
      </c>
      <c r="AQ17" s="21">
        <v>0.36496128502695402</v>
      </c>
      <c r="AR17" s="21"/>
      <c r="AS17" s="21">
        <v>0.34298443284234198</v>
      </c>
      <c r="AT17" s="21">
        <v>0.35685642935380402</v>
      </c>
      <c r="AU17" s="21">
        <v>0.308965877427268</v>
      </c>
      <c r="AV17" s="21">
        <v>0.46093787286162502</v>
      </c>
      <c r="AW17" s="21">
        <v>0.39406819339209698</v>
      </c>
      <c r="AX17" s="21">
        <v>0.30801191617221702</v>
      </c>
      <c r="AY17" s="21">
        <v>0.45097921285229298</v>
      </c>
      <c r="AZ17" s="21">
        <v>0.53603038495060895</v>
      </c>
      <c r="BA17" s="21">
        <v>0.54654891536507999</v>
      </c>
      <c r="BB17" s="21">
        <v>0.46356918979472</v>
      </c>
      <c r="BC17" s="21">
        <v>0.54119377096084498</v>
      </c>
      <c r="BD17" s="21">
        <v>0.46550618207498701</v>
      </c>
      <c r="BE17" s="21">
        <v>0.79555351825798404</v>
      </c>
      <c r="BF17" s="21">
        <v>0.71864684469398099</v>
      </c>
      <c r="BG17" s="21">
        <v>0.56299080973909199</v>
      </c>
    </row>
    <row r="18" spans="2:59" x14ac:dyDescent="0.35">
      <c r="B18" s="18" t="s">
        <v>119</v>
      </c>
      <c r="C18" s="21">
        <v>0.366195434282229</v>
      </c>
      <c r="D18" s="21">
        <v>0.317991515862451</v>
      </c>
      <c r="E18" s="21">
        <v>0.412610042138912</v>
      </c>
      <c r="F18" s="21"/>
      <c r="G18" s="21">
        <v>0.41147845142739398</v>
      </c>
      <c r="H18" s="21">
        <v>0.369133070351157</v>
      </c>
      <c r="I18" s="21">
        <v>0.42718116783204602</v>
      </c>
      <c r="J18" s="21">
        <v>0.424207690983608</v>
      </c>
      <c r="K18" s="21">
        <v>0.36353428255397502</v>
      </c>
      <c r="L18" s="21">
        <v>0.28030041900882902</v>
      </c>
      <c r="M18" s="21"/>
      <c r="N18" s="21">
        <v>0.344332856137888</v>
      </c>
      <c r="O18" s="21">
        <v>0.33140936370242902</v>
      </c>
      <c r="P18" s="21">
        <v>0.314992976623506</v>
      </c>
      <c r="Q18" s="21">
        <v>0.44459218846985599</v>
      </c>
      <c r="R18" s="21">
        <v>0.41060186573373803</v>
      </c>
      <c r="S18" s="21"/>
      <c r="T18" s="21">
        <v>0.33544619262505898</v>
      </c>
      <c r="U18" s="21">
        <v>0.37393913083647901</v>
      </c>
      <c r="V18" s="21"/>
      <c r="W18" s="21">
        <v>0.35364717405846702</v>
      </c>
      <c r="X18" s="21">
        <v>0.37402925779653901</v>
      </c>
      <c r="Y18" s="21"/>
      <c r="Z18" s="21">
        <v>0.36675161830472602</v>
      </c>
      <c r="AA18" s="21">
        <v>0.48439197666763201</v>
      </c>
      <c r="AB18" s="21">
        <v>0.22897826057609599</v>
      </c>
      <c r="AC18" s="21"/>
      <c r="AD18" s="21">
        <v>0.35612431448908199</v>
      </c>
      <c r="AE18" s="21">
        <v>0.38510120612629101</v>
      </c>
      <c r="AF18" s="21"/>
      <c r="AG18" s="21">
        <v>0.122249296625476</v>
      </c>
      <c r="AH18" s="21">
        <v>0.25594225297578599</v>
      </c>
      <c r="AI18" s="21">
        <v>0.52726038264818198</v>
      </c>
      <c r="AJ18" s="21"/>
      <c r="AK18" s="21">
        <v>0.295484580802441</v>
      </c>
      <c r="AL18" s="21">
        <v>0.37814891788668298</v>
      </c>
      <c r="AM18" s="21">
        <v>0.50298617243509203</v>
      </c>
      <c r="AN18" s="21"/>
      <c r="AO18" s="21">
        <v>0.28775804533617499</v>
      </c>
      <c r="AP18" s="21">
        <v>0.31034122332988301</v>
      </c>
      <c r="AQ18" s="21">
        <v>0.457341670031433</v>
      </c>
      <c r="AR18" s="21"/>
      <c r="AS18" s="21">
        <v>0.39465354613772102</v>
      </c>
      <c r="AT18" s="21">
        <v>0.37763321611296602</v>
      </c>
      <c r="AU18" s="21">
        <v>0.43412775012221</v>
      </c>
      <c r="AV18" s="21">
        <v>0.352306536696114</v>
      </c>
      <c r="AW18" s="21">
        <v>0.43493765421830199</v>
      </c>
      <c r="AX18" s="21">
        <v>0.499833131896883</v>
      </c>
      <c r="AY18" s="21">
        <v>0.32474994643429</v>
      </c>
      <c r="AZ18" s="21">
        <v>0.21672202864557899</v>
      </c>
      <c r="BA18" s="21">
        <v>0.26932689560742401</v>
      </c>
      <c r="BB18" s="21">
        <v>0.31845439690605298</v>
      </c>
      <c r="BC18" s="21">
        <v>0.312205520560009</v>
      </c>
      <c r="BD18" s="21">
        <v>0.32612630756443201</v>
      </c>
      <c r="BE18" s="21">
        <v>0.20444648174201599</v>
      </c>
      <c r="BF18" s="21">
        <v>0.14443599463701401</v>
      </c>
      <c r="BG18" s="21">
        <v>0.241436151628734</v>
      </c>
    </row>
    <row r="19" spans="2:59" x14ac:dyDescent="0.35">
      <c r="B19" s="18" t="s">
        <v>120</v>
      </c>
      <c r="C19" s="22">
        <v>5.4091854241595502E-2</v>
      </c>
      <c r="D19" s="22">
        <v>0.18141637932563101</v>
      </c>
      <c r="E19" s="22">
        <v>-6.8418473073590697E-2</v>
      </c>
      <c r="F19" s="22"/>
      <c r="G19" s="22">
        <v>-8.3121755272432596E-2</v>
      </c>
      <c r="H19" s="22">
        <v>3.9066364612291002E-2</v>
      </c>
      <c r="I19" s="22">
        <v>-9.9253366993485401E-2</v>
      </c>
      <c r="J19" s="22">
        <v>-9.8710936617307898E-2</v>
      </c>
      <c r="K19" s="22">
        <v>9.8044825226081406E-2</v>
      </c>
      <c r="L19" s="22">
        <v>0.26224495443936502</v>
      </c>
      <c r="M19" s="22"/>
      <c r="N19" s="22">
        <v>9.6237837609572205E-2</v>
      </c>
      <c r="O19" s="22">
        <v>0.101226706582062</v>
      </c>
      <c r="P19" s="22">
        <v>0.131915320353163</v>
      </c>
      <c r="Q19" s="22">
        <v>-7.2079738547556796E-2</v>
      </c>
      <c r="R19" s="22">
        <v>-1.02912015948547E-2</v>
      </c>
      <c r="S19" s="22"/>
      <c r="T19" s="22">
        <v>0.124257777453757</v>
      </c>
      <c r="U19" s="22">
        <v>3.6421707320195298E-2</v>
      </c>
      <c r="V19" s="22"/>
      <c r="W19" s="22">
        <v>0.116071587866937</v>
      </c>
      <c r="X19" s="22">
        <v>2.71444511744721E-2</v>
      </c>
      <c r="Y19" s="22"/>
      <c r="Z19" s="22">
        <v>8.13125604836092E-2</v>
      </c>
      <c r="AA19" s="22">
        <v>-0.21874407863020301</v>
      </c>
      <c r="AB19" s="22">
        <v>0.35750526560485901</v>
      </c>
      <c r="AC19" s="22"/>
      <c r="AD19" s="22">
        <v>0.10663675132605301</v>
      </c>
      <c r="AE19" s="22">
        <v>-4.4546813180915197E-2</v>
      </c>
      <c r="AF19" s="22"/>
      <c r="AG19" s="22">
        <v>0.666957697047873</v>
      </c>
      <c r="AH19" s="22">
        <v>0.22332144599926901</v>
      </c>
      <c r="AI19" s="22">
        <v>-0.22288895800349501</v>
      </c>
      <c r="AJ19" s="22"/>
      <c r="AK19" s="22">
        <v>0.24167268725447999</v>
      </c>
      <c r="AL19" s="22">
        <v>4.5399895122192203E-2</v>
      </c>
      <c r="AM19" s="22">
        <v>-0.21255756183635199</v>
      </c>
      <c r="AN19" s="22"/>
      <c r="AO19" s="22">
        <v>0.301372513166828</v>
      </c>
      <c r="AP19" s="22">
        <v>0.15352863387607099</v>
      </c>
      <c r="AQ19" s="22">
        <v>-9.2380385004478899E-2</v>
      </c>
      <c r="AR19" s="22"/>
      <c r="AS19" s="22">
        <v>-5.1669113295378703E-2</v>
      </c>
      <c r="AT19" s="22">
        <v>-2.0776786759161101E-2</v>
      </c>
      <c r="AU19" s="22">
        <v>-0.125161872694942</v>
      </c>
      <c r="AV19" s="22">
        <v>0.10863133616551</v>
      </c>
      <c r="AW19" s="22">
        <v>-4.0869460826204497E-2</v>
      </c>
      <c r="AX19" s="22">
        <v>-0.19182121572466601</v>
      </c>
      <c r="AY19" s="22">
        <v>0.126229266418003</v>
      </c>
      <c r="AZ19" s="22">
        <v>0.31930835630503002</v>
      </c>
      <c r="BA19" s="22">
        <v>0.27722201975765598</v>
      </c>
      <c r="BB19" s="22">
        <v>0.14511479288866699</v>
      </c>
      <c r="BC19" s="22">
        <v>0.22898825040083601</v>
      </c>
      <c r="BD19" s="22">
        <v>0.139379874510555</v>
      </c>
      <c r="BE19" s="22">
        <v>0.59110703651596797</v>
      </c>
      <c r="BF19" s="22">
        <v>0.57421085005696704</v>
      </c>
      <c r="BG19" s="22">
        <v>0.32155465811035799</v>
      </c>
    </row>
    <row r="20" spans="2:59" x14ac:dyDescent="0.35">
      <c r="B20" s="16"/>
    </row>
    <row r="21" spans="2:59" x14ac:dyDescent="0.35">
      <c r="B21" t="s">
        <v>87</v>
      </c>
    </row>
    <row r="22" spans="2:59" x14ac:dyDescent="0.35">
      <c r="B22" t="s">
        <v>88</v>
      </c>
    </row>
    <row r="24" spans="2:59" x14ac:dyDescent="0.35">
      <c r="B24"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131</v>
      </c>
      <c r="C9" s="17">
        <v>0.34259089382784502</v>
      </c>
      <c r="D9" s="17">
        <v>0.38626892734706197</v>
      </c>
      <c r="E9" s="17">
        <v>0.301252692007701</v>
      </c>
      <c r="F9" s="17"/>
      <c r="G9" s="17">
        <v>0.393944448232179</v>
      </c>
      <c r="H9" s="17">
        <v>0.35209552041827302</v>
      </c>
      <c r="I9" s="17">
        <v>0.32969273252707798</v>
      </c>
      <c r="J9" s="17">
        <v>0.24102818980511601</v>
      </c>
      <c r="K9" s="17">
        <v>0.39067796993734699</v>
      </c>
      <c r="L9" s="17">
        <v>0.36998619382525799</v>
      </c>
      <c r="M9" s="17"/>
      <c r="N9" s="17">
        <v>0.36810544512972598</v>
      </c>
      <c r="O9" s="17">
        <v>0.35426271076070098</v>
      </c>
      <c r="P9" s="17">
        <v>0.31826178891973</v>
      </c>
      <c r="Q9" s="17">
        <v>0.30370015289348101</v>
      </c>
      <c r="R9" s="17">
        <v>0.3852011869002</v>
      </c>
      <c r="S9" s="17"/>
      <c r="T9" s="17">
        <v>0.38802763289245601</v>
      </c>
      <c r="U9" s="17">
        <v>0.33114838985802802</v>
      </c>
      <c r="V9" s="17"/>
      <c r="W9" s="17">
        <v>0.39878602309431199</v>
      </c>
      <c r="X9" s="17">
        <v>0.330251392476207</v>
      </c>
      <c r="Y9" s="17"/>
      <c r="Z9" s="17">
        <v>0.44772051150224301</v>
      </c>
      <c r="AA9" s="17">
        <v>0.32865465407024702</v>
      </c>
      <c r="AB9" s="17">
        <v>0.32379313212321698</v>
      </c>
      <c r="AC9" s="17"/>
      <c r="AD9" s="17">
        <v>0.398718093883137</v>
      </c>
      <c r="AE9" s="17">
        <v>0.23722743273452601</v>
      </c>
      <c r="AF9" s="17"/>
      <c r="AG9" s="17">
        <v>0.50188468941109599</v>
      </c>
      <c r="AH9" s="17">
        <v>0.32699438453706298</v>
      </c>
      <c r="AI9" s="17">
        <v>0.34101967071624001</v>
      </c>
      <c r="AJ9" s="17"/>
      <c r="AK9" s="17">
        <v>0.48365231867541297</v>
      </c>
      <c r="AL9" s="17">
        <v>0.31597908056521201</v>
      </c>
      <c r="AM9" s="17">
        <v>0.21217828258305599</v>
      </c>
      <c r="AN9" s="17"/>
      <c r="AO9" s="17">
        <v>0.56279554182166103</v>
      </c>
      <c r="AP9" s="17">
        <v>0.40828046239413901</v>
      </c>
      <c r="AQ9" s="17">
        <v>0.25091995316382898</v>
      </c>
      <c r="AR9" s="17"/>
      <c r="AS9" s="17">
        <v>0.21686416260667599</v>
      </c>
      <c r="AT9" s="17">
        <v>0.32058458443972299</v>
      </c>
      <c r="AU9" s="17">
        <v>0.29498396076553501</v>
      </c>
      <c r="AV9" s="17">
        <v>0.34242330225854301</v>
      </c>
      <c r="AW9" s="17">
        <v>0.29018600118334997</v>
      </c>
      <c r="AX9" s="17">
        <v>0.28693415246221499</v>
      </c>
      <c r="AY9" s="17">
        <v>0.40925878960975298</v>
      </c>
      <c r="AZ9" s="17">
        <v>0.51670299576589895</v>
      </c>
      <c r="BA9" s="17">
        <v>0.38564063123479397</v>
      </c>
      <c r="BB9" s="17">
        <v>0.43576702316592902</v>
      </c>
      <c r="BC9" s="17">
        <v>0.48085151753546101</v>
      </c>
      <c r="BD9" s="17">
        <v>0.41833819656745003</v>
      </c>
      <c r="BE9" s="17">
        <v>0.392180899731289</v>
      </c>
      <c r="BF9" s="17">
        <v>0.421694820024274</v>
      </c>
      <c r="BG9" s="17">
        <v>0.56840803775585902</v>
      </c>
    </row>
    <row r="10" spans="2:59" ht="43.5" x14ac:dyDescent="0.35">
      <c r="B10" s="18" t="s">
        <v>132</v>
      </c>
      <c r="C10" s="17">
        <v>0.53001356652952603</v>
      </c>
      <c r="D10" s="17">
        <v>0.52105843349394698</v>
      </c>
      <c r="E10" s="17">
        <v>0.53847966481537002</v>
      </c>
      <c r="F10" s="17"/>
      <c r="G10" s="17">
        <v>0.46174860068767598</v>
      </c>
      <c r="H10" s="17">
        <v>0.50811109380533304</v>
      </c>
      <c r="I10" s="17">
        <v>0.54324150120687098</v>
      </c>
      <c r="J10" s="17">
        <v>0.63575102962571295</v>
      </c>
      <c r="K10" s="17">
        <v>0.48931000407323899</v>
      </c>
      <c r="L10" s="17">
        <v>0.50565300804018198</v>
      </c>
      <c r="M10" s="17"/>
      <c r="N10" s="17">
        <v>0.52854986376522795</v>
      </c>
      <c r="O10" s="17">
        <v>0.52844575667541904</v>
      </c>
      <c r="P10" s="17">
        <v>0.55180107488578201</v>
      </c>
      <c r="Q10" s="17">
        <v>0.54879792591229903</v>
      </c>
      <c r="R10" s="17">
        <v>0.45683526350378101</v>
      </c>
      <c r="S10" s="17"/>
      <c r="T10" s="17">
        <v>0.51956623256225498</v>
      </c>
      <c r="U10" s="17">
        <v>0.53264455772421704</v>
      </c>
      <c r="V10" s="17"/>
      <c r="W10" s="17">
        <v>0.50577660846325001</v>
      </c>
      <c r="X10" s="17">
        <v>0.54158156107428801</v>
      </c>
      <c r="Y10" s="17"/>
      <c r="Z10" s="17">
        <v>0.42863872699734601</v>
      </c>
      <c r="AA10" s="17">
        <v>0.57272100178335295</v>
      </c>
      <c r="AB10" s="17">
        <v>0.58499043164978903</v>
      </c>
      <c r="AC10" s="17"/>
      <c r="AD10" s="17">
        <v>0.50304541927555901</v>
      </c>
      <c r="AE10" s="17">
        <v>0.58063888422135801</v>
      </c>
      <c r="AF10" s="17"/>
      <c r="AG10" s="17">
        <v>0.43716154654360301</v>
      </c>
      <c r="AH10" s="17">
        <v>0.53773855416932603</v>
      </c>
      <c r="AI10" s="17">
        <v>0.54597478301510205</v>
      </c>
      <c r="AJ10" s="17"/>
      <c r="AK10" s="17">
        <v>0.42014763902169</v>
      </c>
      <c r="AL10" s="17">
        <v>0.55254924517606696</v>
      </c>
      <c r="AM10" s="17">
        <v>0.69863498039937999</v>
      </c>
      <c r="AN10" s="17"/>
      <c r="AO10" s="17">
        <v>0.33946689468246299</v>
      </c>
      <c r="AP10" s="17">
        <v>0.48067670958505498</v>
      </c>
      <c r="AQ10" s="17">
        <v>0.61473984259929804</v>
      </c>
      <c r="AR10" s="17"/>
      <c r="AS10" s="17">
        <v>0.57623095253159096</v>
      </c>
      <c r="AT10" s="17">
        <v>0.57922457360720203</v>
      </c>
      <c r="AU10" s="17">
        <v>0.58076011371735103</v>
      </c>
      <c r="AV10" s="17">
        <v>0.54161725837251096</v>
      </c>
      <c r="AW10" s="17">
        <v>0.54146444613529698</v>
      </c>
      <c r="AX10" s="17">
        <v>0.59034460422070001</v>
      </c>
      <c r="AY10" s="17">
        <v>0.47501014361984201</v>
      </c>
      <c r="AZ10" s="17">
        <v>0.42184827602726599</v>
      </c>
      <c r="BA10" s="17">
        <v>0.54204847039589799</v>
      </c>
      <c r="BB10" s="17">
        <v>0.46852377383869298</v>
      </c>
      <c r="BC10" s="17">
        <v>0.40026008426243398</v>
      </c>
      <c r="BD10" s="17">
        <v>0.51033879637681601</v>
      </c>
      <c r="BE10" s="17">
        <v>0.54662795379428597</v>
      </c>
      <c r="BF10" s="17">
        <v>0.44130790531832198</v>
      </c>
      <c r="BG10" s="17">
        <v>0.35880928239396997</v>
      </c>
    </row>
    <row r="11" spans="2:59" x14ac:dyDescent="0.35">
      <c r="B11" s="18" t="s">
        <v>133</v>
      </c>
      <c r="C11" s="19">
        <v>0.12739553964263001</v>
      </c>
      <c r="D11" s="19">
        <v>9.2672639158991002E-2</v>
      </c>
      <c r="E11" s="19">
        <v>0.16026764317692899</v>
      </c>
      <c r="F11" s="19"/>
      <c r="G11" s="19">
        <v>0.14430695108014599</v>
      </c>
      <c r="H11" s="19">
        <v>0.139793385776394</v>
      </c>
      <c r="I11" s="19">
        <v>0.12706576626605101</v>
      </c>
      <c r="J11" s="19">
        <v>0.123220780569172</v>
      </c>
      <c r="K11" s="19">
        <v>0.120012025989413</v>
      </c>
      <c r="L11" s="19">
        <v>0.12436079813456</v>
      </c>
      <c r="M11" s="19"/>
      <c r="N11" s="19">
        <v>0.103344691105046</v>
      </c>
      <c r="O11" s="19">
        <v>0.11729153256388</v>
      </c>
      <c r="P11" s="19">
        <v>0.12993713619448899</v>
      </c>
      <c r="Q11" s="19">
        <v>0.14750192119422001</v>
      </c>
      <c r="R11" s="19">
        <v>0.15796354959601899</v>
      </c>
      <c r="S11" s="19"/>
      <c r="T11" s="19">
        <v>9.2406134545289204E-2</v>
      </c>
      <c r="U11" s="19">
        <v>0.13620705241775499</v>
      </c>
      <c r="V11" s="19"/>
      <c r="W11" s="19">
        <v>9.5437368442437803E-2</v>
      </c>
      <c r="X11" s="19">
        <v>0.128167046449505</v>
      </c>
      <c r="Y11" s="19"/>
      <c r="Z11" s="19">
        <v>0.12364076150041101</v>
      </c>
      <c r="AA11" s="19">
        <v>9.8624344146400103E-2</v>
      </c>
      <c r="AB11" s="19">
        <v>9.1216436226994504E-2</v>
      </c>
      <c r="AC11" s="19"/>
      <c r="AD11" s="19">
        <v>9.8236486841304302E-2</v>
      </c>
      <c r="AE11" s="19">
        <v>0.18213368304411601</v>
      </c>
      <c r="AF11" s="19"/>
      <c r="AG11" s="19">
        <v>6.0953764045301201E-2</v>
      </c>
      <c r="AH11" s="19">
        <v>0.13526706129361099</v>
      </c>
      <c r="AI11" s="19">
        <v>0.113005546268658</v>
      </c>
      <c r="AJ11" s="19"/>
      <c r="AK11" s="19">
        <v>9.6200042302896305E-2</v>
      </c>
      <c r="AL11" s="19">
        <v>0.131471674258721</v>
      </c>
      <c r="AM11" s="19">
        <v>8.9186737017564105E-2</v>
      </c>
      <c r="AN11" s="19"/>
      <c r="AO11" s="19">
        <v>9.7737563495875798E-2</v>
      </c>
      <c r="AP11" s="19">
        <v>0.11104282802080601</v>
      </c>
      <c r="AQ11" s="19">
        <v>0.13434020423687301</v>
      </c>
      <c r="AR11" s="19"/>
      <c r="AS11" s="19">
        <v>0.206904884861733</v>
      </c>
      <c r="AT11" s="19">
        <v>0.100190841953075</v>
      </c>
      <c r="AU11" s="19">
        <v>0.12425592551711299</v>
      </c>
      <c r="AV11" s="19">
        <v>0.115959439368946</v>
      </c>
      <c r="AW11" s="19">
        <v>0.16834955268135299</v>
      </c>
      <c r="AX11" s="19">
        <v>0.122721243317085</v>
      </c>
      <c r="AY11" s="19">
        <v>0.115731066770405</v>
      </c>
      <c r="AZ11" s="19">
        <v>6.1448728206835203E-2</v>
      </c>
      <c r="BA11" s="19">
        <v>7.2310898369308499E-2</v>
      </c>
      <c r="BB11" s="19">
        <v>9.5709202995378106E-2</v>
      </c>
      <c r="BC11" s="19">
        <v>0.11888839820210401</v>
      </c>
      <c r="BD11" s="19">
        <v>7.1323007055733897E-2</v>
      </c>
      <c r="BE11" s="19">
        <v>6.1191146474424599E-2</v>
      </c>
      <c r="BF11" s="19">
        <v>0.13699727465740399</v>
      </c>
      <c r="BG11" s="19">
        <v>7.2782679850171506E-2</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G23"/>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135</v>
      </c>
      <c r="C9" s="17">
        <v>0.31877068721731</v>
      </c>
      <c r="D9" s="17">
        <v>0.31570922838943</v>
      </c>
      <c r="E9" s="17">
        <v>0.32087605002476799</v>
      </c>
      <c r="F9" s="17"/>
      <c r="G9" s="17">
        <v>0.41252374212952603</v>
      </c>
      <c r="H9" s="17">
        <v>0.40399861283552702</v>
      </c>
      <c r="I9" s="17">
        <v>0.32067667983819398</v>
      </c>
      <c r="J9" s="17">
        <v>0.26793890373981899</v>
      </c>
      <c r="K9" s="17">
        <v>0.304404936455069</v>
      </c>
      <c r="L9" s="17">
        <v>0.295103620846763</v>
      </c>
      <c r="M9" s="17"/>
      <c r="N9" s="17">
        <v>0.35219427123872299</v>
      </c>
      <c r="O9" s="17">
        <v>0.34656695279156702</v>
      </c>
      <c r="P9" s="17">
        <v>0.29021542258560001</v>
      </c>
      <c r="Q9" s="17">
        <v>0.287081846545233</v>
      </c>
      <c r="R9" s="17">
        <v>0.30517963688022098</v>
      </c>
      <c r="S9" s="17"/>
      <c r="T9" s="17">
        <v>0.38031428423736302</v>
      </c>
      <c r="U9" s="17">
        <v>0.30327193295553601</v>
      </c>
      <c r="V9" s="17"/>
      <c r="W9" s="17">
        <v>0.35983312920095401</v>
      </c>
      <c r="X9" s="17">
        <v>0.30821263970989099</v>
      </c>
      <c r="Y9" s="17"/>
      <c r="Z9" s="17">
        <v>0.44076027733306</v>
      </c>
      <c r="AA9" s="17">
        <v>0.30204340653065398</v>
      </c>
      <c r="AB9" s="17">
        <v>0.26055860505192702</v>
      </c>
      <c r="AC9" s="17"/>
      <c r="AD9" s="17">
        <v>0.488580087435878</v>
      </c>
      <c r="AE9" s="17">
        <v>0</v>
      </c>
      <c r="AF9" s="17"/>
      <c r="AG9" s="17">
        <v>0.23687775587152199</v>
      </c>
      <c r="AH9" s="17">
        <v>0.24334367192672399</v>
      </c>
      <c r="AI9" s="17">
        <v>0.42350236010049502</v>
      </c>
      <c r="AJ9" s="17"/>
      <c r="AK9" s="17">
        <v>0.35646320946159299</v>
      </c>
      <c r="AL9" s="17">
        <v>0.31597733769380998</v>
      </c>
      <c r="AM9" s="17">
        <v>0.279567160486141</v>
      </c>
      <c r="AN9" s="17"/>
      <c r="AO9" s="17">
        <v>0.35150821462320597</v>
      </c>
      <c r="AP9" s="17">
        <v>0.32729499681251201</v>
      </c>
      <c r="AQ9" s="17">
        <v>0.32288803056969501</v>
      </c>
      <c r="AR9" s="17"/>
      <c r="AS9" s="17">
        <v>0.274528935986037</v>
      </c>
      <c r="AT9" s="17">
        <v>0.21265380544904</v>
      </c>
      <c r="AU9" s="17">
        <v>0.40110130136156302</v>
      </c>
      <c r="AV9" s="17">
        <v>0.36186346467605601</v>
      </c>
      <c r="AW9" s="17">
        <v>0.32943417784345103</v>
      </c>
      <c r="AX9" s="17">
        <v>0.311047505500684</v>
      </c>
      <c r="AY9" s="17">
        <v>0.288314819786474</v>
      </c>
      <c r="AZ9" s="17">
        <v>0.33782089469228899</v>
      </c>
      <c r="BA9" s="17">
        <v>0.31304045184157803</v>
      </c>
      <c r="BB9" s="17">
        <v>0.31232468221446802</v>
      </c>
      <c r="BC9" s="17">
        <v>0.45505345956117199</v>
      </c>
      <c r="BD9" s="17">
        <v>0.23751706280476101</v>
      </c>
      <c r="BE9" s="17">
        <v>8.5639139672460896E-2</v>
      </c>
      <c r="BF9" s="17">
        <v>0.30242200929226498</v>
      </c>
      <c r="BG9" s="17">
        <v>0.55891603766950504</v>
      </c>
    </row>
    <row r="10" spans="2:59" x14ac:dyDescent="0.35">
      <c r="B10" s="18" t="s">
        <v>136</v>
      </c>
      <c r="C10" s="17">
        <v>0.2553429413901</v>
      </c>
      <c r="D10" s="17">
        <v>0.24996084778239799</v>
      </c>
      <c r="E10" s="17">
        <v>0.25934885396909801</v>
      </c>
      <c r="F10" s="17"/>
      <c r="G10" s="17">
        <v>0.19298641057111501</v>
      </c>
      <c r="H10" s="17">
        <v>0.244464314776763</v>
      </c>
      <c r="I10" s="17">
        <v>0.211026922103727</v>
      </c>
      <c r="J10" s="17">
        <v>0.18785559197479201</v>
      </c>
      <c r="K10" s="17">
        <v>0.28678319356530002</v>
      </c>
      <c r="L10" s="17">
        <v>0.32966514140381398</v>
      </c>
      <c r="M10" s="17"/>
      <c r="N10" s="17">
        <v>0.302685722847023</v>
      </c>
      <c r="O10" s="17">
        <v>0.21925727478757001</v>
      </c>
      <c r="P10" s="17">
        <v>0.21942713704495101</v>
      </c>
      <c r="Q10" s="17">
        <v>0.25650418384874601</v>
      </c>
      <c r="R10" s="17">
        <v>0.26629341274590601</v>
      </c>
      <c r="S10" s="17"/>
      <c r="T10" s="17">
        <v>0.32206660507774099</v>
      </c>
      <c r="U10" s="17">
        <v>0.238539671561672</v>
      </c>
      <c r="V10" s="17"/>
      <c r="W10" s="17">
        <v>0.33369559377750801</v>
      </c>
      <c r="X10" s="17">
        <v>0.20856275743904401</v>
      </c>
      <c r="Y10" s="17"/>
      <c r="Z10" s="17">
        <v>0.278522678838731</v>
      </c>
      <c r="AA10" s="17">
        <v>0.27357749456478297</v>
      </c>
      <c r="AB10" s="17">
        <v>0.258096335620772</v>
      </c>
      <c r="AC10" s="17"/>
      <c r="AD10" s="17">
        <v>0.39136433064016901</v>
      </c>
      <c r="AE10" s="17">
        <v>0</v>
      </c>
      <c r="AF10" s="17"/>
      <c r="AG10" s="17">
        <v>0.26880674240853197</v>
      </c>
      <c r="AH10" s="17">
        <v>0.26136466721150398</v>
      </c>
      <c r="AI10" s="17">
        <v>0.25290416658633103</v>
      </c>
      <c r="AJ10" s="17"/>
      <c r="AK10" s="17">
        <v>0.35017175739332401</v>
      </c>
      <c r="AL10" s="17">
        <v>0.25242412220509303</v>
      </c>
      <c r="AM10" s="17">
        <v>0.112996168007924</v>
      </c>
      <c r="AN10" s="17"/>
      <c r="AO10" s="17">
        <v>0.30144681600477702</v>
      </c>
      <c r="AP10" s="17">
        <v>0.28460817578951297</v>
      </c>
      <c r="AQ10" s="17">
        <v>0.22884075297999201</v>
      </c>
      <c r="AR10" s="17"/>
      <c r="AS10" s="17">
        <v>0.145612382556219</v>
      </c>
      <c r="AT10" s="17">
        <v>0.18492870217693699</v>
      </c>
      <c r="AU10" s="17">
        <v>0.20087534162766801</v>
      </c>
      <c r="AV10" s="17">
        <v>0.28543965156728002</v>
      </c>
      <c r="AW10" s="17">
        <v>0.24824062155571999</v>
      </c>
      <c r="AX10" s="17">
        <v>0.25388982353080602</v>
      </c>
      <c r="AY10" s="17">
        <v>0.22980702652945401</v>
      </c>
      <c r="AZ10" s="17">
        <v>0.273360629524461</v>
      </c>
      <c r="BA10" s="17">
        <v>0.39566643815007402</v>
      </c>
      <c r="BB10" s="17">
        <v>0.24609923639732301</v>
      </c>
      <c r="BC10" s="17">
        <v>0.34363098156384497</v>
      </c>
      <c r="BD10" s="17">
        <v>0.31471972747819799</v>
      </c>
      <c r="BE10" s="17">
        <v>0.33398219748148</v>
      </c>
      <c r="BF10" s="17">
        <v>0.51140810781784896</v>
      </c>
      <c r="BG10" s="17">
        <v>0.28997964339538301</v>
      </c>
    </row>
    <row r="11" spans="2:59" x14ac:dyDescent="0.35">
      <c r="B11" s="18" t="s">
        <v>137</v>
      </c>
      <c r="C11" s="17">
        <v>0.168791691087712</v>
      </c>
      <c r="D11" s="17">
        <v>0.157556085118742</v>
      </c>
      <c r="E11" s="17">
        <v>0.179953984661442</v>
      </c>
      <c r="F11" s="17"/>
      <c r="G11" s="17">
        <v>0.22339464050880201</v>
      </c>
      <c r="H11" s="17">
        <v>0.20747770291489301</v>
      </c>
      <c r="I11" s="17">
        <v>0.117373152972366</v>
      </c>
      <c r="J11" s="17">
        <v>0.121224715525368</v>
      </c>
      <c r="K11" s="17">
        <v>0.15554959303552199</v>
      </c>
      <c r="L11" s="17">
        <v>0.20361372423329999</v>
      </c>
      <c r="M11" s="17"/>
      <c r="N11" s="17">
        <v>0.17039208281259199</v>
      </c>
      <c r="O11" s="17">
        <v>0.140601934942721</v>
      </c>
      <c r="P11" s="17">
        <v>0.153902933530811</v>
      </c>
      <c r="Q11" s="17">
        <v>0.18646810868303301</v>
      </c>
      <c r="R11" s="17">
        <v>0.20542028500967399</v>
      </c>
      <c r="S11" s="17"/>
      <c r="T11" s="17">
        <v>0.243382308744546</v>
      </c>
      <c r="U11" s="17">
        <v>0.150007256812274</v>
      </c>
      <c r="V11" s="17"/>
      <c r="W11" s="17">
        <v>0.18921920980604101</v>
      </c>
      <c r="X11" s="17">
        <v>0.15877744498728499</v>
      </c>
      <c r="Y11" s="17"/>
      <c r="Z11" s="17">
        <v>0.17105137067776999</v>
      </c>
      <c r="AA11" s="17">
        <v>0.20653031819836801</v>
      </c>
      <c r="AB11" s="17">
        <v>0.15978371142578099</v>
      </c>
      <c r="AC11" s="17"/>
      <c r="AD11" s="17">
        <v>0.25870716002774802</v>
      </c>
      <c r="AE11" s="17">
        <v>0</v>
      </c>
      <c r="AF11" s="17"/>
      <c r="AG11" s="17">
        <v>0.22411335335484001</v>
      </c>
      <c r="AH11" s="17">
        <v>0.166870449375562</v>
      </c>
      <c r="AI11" s="17">
        <v>0.15525995054232</v>
      </c>
      <c r="AJ11" s="17"/>
      <c r="AK11" s="17">
        <v>0.19703741294084001</v>
      </c>
      <c r="AL11" s="17">
        <v>0.175948470467717</v>
      </c>
      <c r="AM11" s="17">
        <v>9.5680487095750999E-2</v>
      </c>
      <c r="AN11" s="17"/>
      <c r="AO11" s="17">
        <v>0.239684168909579</v>
      </c>
      <c r="AP11" s="17">
        <v>0.20264310323492099</v>
      </c>
      <c r="AQ11" s="17">
        <v>0.12553296340658401</v>
      </c>
      <c r="AR11" s="17"/>
      <c r="AS11" s="17">
        <v>0.12754257697101701</v>
      </c>
      <c r="AT11" s="17">
        <v>0.15112380903542399</v>
      </c>
      <c r="AU11" s="17">
        <v>0.10750853034572801</v>
      </c>
      <c r="AV11" s="17">
        <v>0.18068388724310999</v>
      </c>
      <c r="AW11" s="17">
        <v>0.15448793246596701</v>
      </c>
      <c r="AX11" s="17">
        <v>0.157118851498633</v>
      </c>
      <c r="AY11" s="17">
        <v>0.14806816044583501</v>
      </c>
      <c r="AZ11" s="17">
        <v>0.26912578283773098</v>
      </c>
      <c r="BA11" s="17">
        <v>0.21066901551932599</v>
      </c>
      <c r="BB11" s="17">
        <v>0.17193628915681899</v>
      </c>
      <c r="BC11" s="17">
        <v>9.9155488716401993E-2</v>
      </c>
      <c r="BD11" s="17">
        <v>0.295393384773523</v>
      </c>
      <c r="BE11" s="17">
        <v>0.17865416075058399</v>
      </c>
      <c r="BF11" s="17">
        <v>0.23707168232748899</v>
      </c>
      <c r="BG11" s="17">
        <v>0.238956123686903</v>
      </c>
    </row>
    <row r="12" spans="2:59" ht="29" x14ac:dyDescent="0.35">
      <c r="B12" s="18" t="s">
        <v>138</v>
      </c>
      <c r="C12" s="17">
        <v>0.16086145717031999</v>
      </c>
      <c r="D12" s="17">
        <v>0.16745988849170099</v>
      </c>
      <c r="E12" s="17">
        <v>0.15331727013631999</v>
      </c>
      <c r="F12" s="17"/>
      <c r="G12" s="17">
        <v>0.229812902162121</v>
      </c>
      <c r="H12" s="17">
        <v>0.15602365705239701</v>
      </c>
      <c r="I12" s="17">
        <v>0.17780273643573499</v>
      </c>
      <c r="J12" s="17">
        <v>0.103979574911365</v>
      </c>
      <c r="K12" s="17">
        <v>0.17693861415880299</v>
      </c>
      <c r="L12" s="17">
        <v>0.16246903198811599</v>
      </c>
      <c r="M12" s="17"/>
      <c r="N12" s="17">
        <v>0.145504231320948</v>
      </c>
      <c r="O12" s="17">
        <v>0.16945174396902099</v>
      </c>
      <c r="P12" s="17">
        <v>0.20712318277022601</v>
      </c>
      <c r="Q12" s="17">
        <v>0.14358134863957001</v>
      </c>
      <c r="R12" s="17">
        <v>0.13545962328801101</v>
      </c>
      <c r="S12" s="17"/>
      <c r="T12" s="17">
        <v>0.21208212874686999</v>
      </c>
      <c r="U12" s="17">
        <v>0.147962363839306</v>
      </c>
      <c r="V12" s="17"/>
      <c r="W12" s="17">
        <v>0.18227793340585299</v>
      </c>
      <c r="X12" s="17">
        <v>0.14746570576863</v>
      </c>
      <c r="Y12" s="17"/>
      <c r="Z12" s="17">
        <v>0.219427187907733</v>
      </c>
      <c r="AA12" s="17">
        <v>0.106183538414772</v>
      </c>
      <c r="AB12" s="17">
        <v>0.17403552876520001</v>
      </c>
      <c r="AC12" s="17"/>
      <c r="AD12" s="17">
        <v>0.246552484155355</v>
      </c>
      <c r="AE12" s="17">
        <v>0</v>
      </c>
      <c r="AF12" s="17"/>
      <c r="AG12" s="17">
        <v>0.21943971785231101</v>
      </c>
      <c r="AH12" s="17">
        <v>0.12116157870278201</v>
      </c>
      <c r="AI12" s="17">
        <v>0.18846350295186801</v>
      </c>
      <c r="AJ12" s="17"/>
      <c r="AK12" s="17">
        <v>0.21367101816697301</v>
      </c>
      <c r="AL12" s="17">
        <v>0.143598106153387</v>
      </c>
      <c r="AM12" s="17">
        <v>0.12544934268840699</v>
      </c>
      <c r="AN12" s="17"/>
      <c r="AO12" s="17">
        <v>0.24650948979024301</v>
      </c>
      <c r="AP12" s="17">
        <v>0.16633725214446399</v>
      </c>
      <c r="AQ12" s="17">
        <v>0.15462143115846899</v>
      </c>
      <c r="AR12" s="17"/>
      <c r="AS12" s="17">
        <v>0.162279691684861</v>
      </c>
      <c r="AT12" s="17">
        <v>0.179771957443912</v>
      </c>
      <c r="AU12" s="17">
        <v>0.14982704308994799</v>
      </c>
      <c r="AV12" s="17">
        <v>0.14103257085260201</v>
      </c>
      <c r="AW12" s="17">
        <v>0.105925827048444</v>
      </c>
      <c r="AX12" s="17">
        <v>0.185406792375817</v>
      </c>
      <c r="AY12" s="17">
        <v>0.25180820186172498</v>
      </c>
      <c r="AZ12" s="17">
        <v>0.16286800000447599</v>
      </c>
      <c r="BA12" s="17">
        <v>0.19251998580118301</v>
      </c>
      <c r="BB12" s="17">
        <v>0.147380498605232</v>
      </c>
      <c r="BC12" s="17">
        <v>8.4066958090944E-2</v>
      </c>
      <c r="BD12" s="17">
        <v>0.134219752895192</v>
      </c>
      <c r="BE12" s="17">
        <v>0.25684039495796102</v>
      </c>
      <c r="BF12" s="17">
        <v>0.13852866796131799</v>
      </c>
      <c r="BG12" s="17">
        <v>0.27735479825144399</v>
      </c>
    </row>
    <row r="13" spans="2:59" x14ac:dyDescent="0.35">
      <c r="B13" s="18" t="s">
        <v>139</v>
      </c>
      <c r="C13" s="17">
        <v>0.13507642492531599</v>
      </c>
      <c r="D13" s="17">
        <v>0.171596808691581</v>
      </c>
      <c r="E13" s="17">
        <v>0.101611164519973</v>
      </c>
      <c r="F13" s="17"/>
      <c r="G13" s="17">
        <v>0.224820460515952</v>
      </c>
      <c r="H13" s="17">
        <v>0.197764839508381</v>
      </c>
      <c r="I13" s="17">
        <v>0.18942788424887899</v>
      </c>
      <c r="J13" s="17">
        <v>0.151800620723822</v>
      </c>
      <c r="K13" s="17">
        <v>0.120290476010305</v>
      </c>
      <c r="L13" s="17">
        <v>4.8375230853819701E-2</v>
      </c>
      <c r="M13" s="17"/>
      <c r="N13" s="17">
        <v>0.11709278571442799</v>
      </c>
      <c r="O13" s="17">
        <v>0.160505431632047</v>
      </c>
      <c r="P13" s="17">
        <v>0.13575020903634399</v>
      </c>
      <c r="Q13" s="17">
        <v>0.13853250180472601</v>
      </c>
      <c r="R13" s="17">
        <v>0.12523833517113001</v>
      </c>
      <c r="S13" s="17"/>
      <c r="T13" s="17">
        <v>0.155897273798039</v>
      </c>
      <c r="U13" s="17">
        <v>0.12983303266641499</v>
      </c>
      <c r="V13" s="17"/>
      <c r="W13" s="17">
        <v>0.20483965083455599</v>
      </c>
      <c r="X13" s="17">
        <v>9.3407354321994596E-2</v>
      </c>
      <c r="Y13" s="17"/>
      <c r="Z13" s="17">
        <v>0.139792420538106</v>
      </c>
      <c r="AA13" s="17">
        <v>0.113726796985998</v>
      </c>
      <c r="AB13" s="17">
        <v>0.14783081865657299</v>
      </c>
      <c r="AC13" s="17"/>
      <c r="AD13" s="17">
        <v>0.20703174459559501</v>
      </c>
      <c r="AE13" s="17">
        <v>0</v>
      </c>
      <c r="AF13" s="17"/>
      <c r="AG13" s="17">
        <v>9.0567809768733298E-2</v>
      </c>
      <c r="AH13" s="17">
        <v>0.16861289174541899</v>
      </c>
      <c r="AI13" s="17">
        <v>0.123484415762636</v>
      </c>
      <c r="AJ13" s="17"/>
      <c r="AK13" s="17">
        <v>0.14078317239979199</v>
      </c>
      <c r="AL13" s="17">
        <v>0.13185720648094301</v>
      </c>
      <c r="AM13" s="17">
        <v>0.12610222051286299</v>
      </c>
      <c r="AN13" s="17"/>
      <c r="AO13" s="17">
        <v>0.16723022656671099</v>
      </c>
      <c r="AP13" s="17">
        <v>0.115597971978099</v>
      </c>
      <c r="AQ13" s="17">
        <v>0.15152367692514301</v>
      </c>
      <c r="AR13" s="17"/>
      <c r="AS13" s="17">
        <v>5.1669887858682997E-2</v>
      </c>
      <c r="AT13" s="17">
        <v>0.12662642172033101</v>
      </c>
      <c r="AU13" s="17">
        <v>0.108029760524033</v>
      </c>
      <c r="AV13" s="17">
        <v>0.136745821750237</v>
      </c>
      <c r="AW13" s="17">
        <v>0.13900442442576599</v>
      </c>
      <c r="AX13" s="17">
        <v>0.117968947521663</v>
      </c>
      <c r="AY13" s="17">
        <v>0.11901073425384399</v>
      </c>
      <c r="AZ13" s="17">
        <v>0.19640796419843501</v>
      </c>
      <c r="BA13" s="17">
        <v>0.25935665284964099</v>
      </c>
      <c r="BB13" s="17">
        <v>0.15925641126155801</v>
      </c>
      <c r="BC13" s="17">
        <v>0.16675569570812501</v>
      </c>
      <c r="BD13" s="17">
        <v>0.15235936445891499</v>
      </c>
      <c r="BE13" s="17">
        <v>0.13198078057361501</v>
      </c>
      <c r="BF13" s="17">
        <v>0.16985271453838299</v>
      </c>
      <c r="BG13" s="17">
        <v>0.30410528730827002</v>
      </c>
    </row>
    <row r="14" spans="2:59" ht="29" x14ac:dyDescent="0.35">
      <c r="B14" s="18" t="s">
        <v>140</v>
      </c>
      <c r="C14" s="17">
        <v>0.11874244800488901</v>
      </c>
      <c r="D14" s="17">
        <v>0.15192713249629999</v>
      </c>
      <c r="E14" s="17">
        <v>8.8317373520619399E-2</v>
      </c>
      <c r="F14" s="17"/>
      <c r="G14" s="17">
        <v>0.106321835383017</v>
      </c>
      <c r="H14" s="17">
        <v>0.10669235834893399</v>
      </c>
      <c r="I14" s="17">
        <v>9.7811512304201195E-2</v>
      </c>
      <c r="J14" s="17">
        <v>9.4729397497525694E-2</v>
      </c>
      <c r="K14" s="17">
        <v>0.13321353478311801</v>
      </c>
      <c r="L14" s="17">
        <v>0.14672177793187</v>
      </c>
      <c r="M14" s="17"/>
      <c r="N14" s="17">
        <v>0.11598467991018201</v>
      </c>
      <c r="O14" s="17">
        <v>0.111999332507254</v>
      </c>
      <c r="P14" s="17">
        <v>0.12321636501937901</v>
      </c>
      <c r="Q14" s="17">
        <v>0.12589261809837399</v>
      </c>
      <c r="R14" s="17">
        <v>0.114404875862547</v>
      </c>
      <c r="S14" s="17"/>
      <c r="T14" s="17">
        <v>0.147304555534261</v>
      </c>
      <c r="U14" s="17">
        <v>0.11154954561974099</v>
      </c>
      <c r="V14" s="17"/>
      <c r="W14" s="17">
        <v>0.18888838757232801</v>
      </c>
      <c r="X14" s="17">
        <v>8.3139687080927602E-2</v>
      </c>
      <c r="Y14" s="17"/>
      <c r="Z14" s="17">
        <v>8.6865876171275502E-2</v>
      </c>
      <c r="AA14" s="17">
        <v>0.132690572004598</v>
      </c>
      <c r="AB14" s="17">
        <v>0.14674690751917299</v>
      </c>
      <c r="AC14" s="17"/>
      <c r="AD14" s="17">
        <v>0.18199664509625699</v>
      </c>
      <c r="AE14" s="17">
        <v>0</v>
      </c>
      <c r="AF14" s="17"/>
      <c r="AG14" s="17">
        <v>0.24425276088158401</v>
      </c>
      <c r="AH14" s="17">
        <v>0.142808356307871</v>
      </c>
      <c r="AI14" s="17">
        <v>6.9119143911285194E-2</v>
      </c>
      <c r="AJ14" s="17"/>
      <c r="AK14" s="17">
        <v>0.16661092793454901</v>
      </c>
      <c r="AL14" s="17">
        <v>0.10184463350489099</v>
      </c>
      <c r="AM14" s="17">
        <v>9.1985503958222706E-2</v>
      </c>
      <c r="AN14" s="17"/>
      <c r="AO14" s="17">
        <v>0.200246094076865</v>
      </c>
      <c r="AP14" s="17">
        <v>0.13954523410498701</v>
      </c>
      <c r="AQ14" s="17">
        <v>8.7922808002677696E-2</v>
      </c>
      <c r="AR14" s="17"/>
      <c r="AS14" s="17">
        <v>0.106128608169217</v>
      </c>
      <c r="AT14" s="17">
        <v>5.1339718739307302E-2</v>
      </c>
      <c r="AU14" s="17">
        <v>8.7267348614853205E-2</v>
      </c>
      <c r="AV14" s="17">
        <v>0.11342964850533099</v>
      </c>
      <c r="AW14" s="17">
        <v>8.0381975543126497E-2</v>
      </c>
      <c r="AX14" s="17">
        <v>0.13889888612887799</v>
      </c>
      <c r="AY14" s="17">
        <v>0.111153472172752</v>
      </c>
      <c r="AZ14" s="17">
        <v>0.159550207320001</v>
      </c>
      <c r="BA14" s="17">
        <v>0.101826256233115</v>
      </c>
      <c r="BB14" s="17">
        <v>0.22635514362676801</v>
      </c>
      <c r="BC14" s="17">
        <v>0.17555983291264499</v>
      </c>
      <c r="BD14" s="17">
        <v>8.5218618644562705E-2</v>
      </c>
      <c r="BE14" s="17">
        <v>0</v>
      </c>
      <c r="BF14" s="17">
        <v>0.26081646943182901</v>
      </c>
      <c r="BG14" s="17">
        <v>0.14284611342324899</v>
      </c>
    </row>
    <row r="15" spans="2:59" ht="29" x14ac:dyDescent="0.35">
      <c r="B15" s="18" t="s">
        <v>141</v>
      </c>
      <c r="C15" s="17">
        <v>8.7107148688234007E-2</v>
      </c>
      <c r="D15" s="17">
        <v>0.10857406114757601</v>
      </c>
      <c r="E15" s="17">
        <v>6.7467814458333802E-2</v>
      </c>
      <c r="F15" s="17"/>
      <c r="G15" s="17">
        <v>0.18870974507697799</v>
      </c>
      <c r="H15" s="17">
        <v>0.117177570527009</v>
      </c>
      <c r="I15" s="17">
        <v>6.2494307736926401E-2</v>
      </c>
      <c r="J15" s="17">
        <v>6.5997466944009195E-2</v>
      </c>
      <c r="K15" s="17">
        <v>7.9759109578918394E-2</v>
      </c>
      <c r="L15" s="17">
        <v>7.5546539864362494E-2</v>
      </c>
      <c r="M15" s="17"/>
      <c r="N15" s="17">
        <v>7.3689791703999905E-2</v>
      </c>
      <c r="O15" s="17">
        <v>9.4833490911260906E-2</v>
      </c>
      <c r="P15" s="17">
        <v>0.105854980308153</v>
      </c>
      <c r="Q15" s="17">
        <v>8.3764157457724003E-2</v>
      </c>
      <c r="R15" s="17">
        <v>7.9231067250448706E-2</v>
      </c>
      <c r="S15" s="17"/>
      <c r="T15" s="17">
        <v>0.12923488168872899</v>
      </c>
      <c r="U15" s="17">
        <v>7.6497964093977106E-2</v>
      </c>
      <c r="V15" s="17"/>
      <c r="W15" s="17">
        <v>0.10661780972889801</v>
      </c>
      <c r="X15" s="17">
        <v>7.9211682618411994E-2</v>
      </c>
      <c r="Y15" s="17"/>
      <c r="Z15" s="17">
        <v>0.15869066983155999</v>
      </c>
      <c r="AA15" s="17">
        <v>4.1145808557852999E-2</v>
      </c>
      <c r="AB15" s="17">
        <v>5.9557801286097001E-2</v>
      </c>
      <c r="AC15" s="17"/>
      <c r="AD15" s="17">
        <v>0.13350919651333701</v>
      </c>
      <c r="AE15" s="17">
        <v>0</v>
      </c>
      <c r="AF15" s="17"/>
      <c r="AG15" s="17">
        <v>2.7155769654059001E-2</v>
      </c>
      <c r="AH15" s="17">
        <v>5.3672791678175097E-2</v>
      </c>
      <c r="AI15" s="17">
        <v>0.14031313569978701</v>
      </c>
      <c r="AJ15" s="17"/>
      <c r="AK15" s="17">
        <v>0.10148746415743599</v>
      </c>
      <c r="AL15" s="17">
        <v>9.5513510786779401E-2</v>
      </c>
      <c r="AM15" s="17">
        <v>3.5675158736211299E-2</v>
      </c>
      <c r="AN15" s="17"/>
      <c r="AO15" s="17">
        <v>0.15132565218184699</v>
      </c>
      <c r="AP15" s="17">
        <v>7.04769344007624E-2</v>
      </c>
      <c r="AQ15" s="17">
        <v>9.6006964850097604E-2</v>
      </c>
      <c r="AR15" s="17"/>
      <c r="AS15" s="17">
        <v>8.5095466498869302E-2</v>
      </c>
      <c r="AT15" s="17">
        <v>6.3982733676787501E-2</v>
      </c>
      <c r="AU15" s="17">
        <v>0.117047764418319</v>
      </c>
      <c r="AV15" s="17">
        <v>0.113334724473222</v>
      </c>
      <c r="AW15" s="17">
        <v>0.109640979942026</v>
      </c>
      <c r="AX15" s="17">
        <v>8.8945702518734807E-2</v>
      </c>
      <c r="AY15" s="17">
        <v>9.91957877325641E-2</v>
      </c>
      <c r="AZ15" s="17">
        <v>3.2279330134578697E-2</v>
      </c>
      <c r="BA15" s="17">
        <v>0.10475518023497001</v>
      </c>
      <c r="BB15" s="17">
        <v>5.8439335080844798E-2</v>
      </c>
      <c r="BC15" s="17">
        <v>6.4573680796344998E-2</v>
      </c>
      <c r="BD15" s="17">
        <v>0.111979654993422</v>
      </c>
      <c r="BE15" s="17">
        <v>0.135801819451941</v>
      </c>
      <c r="BF15" s="17">
        <v>6.3626606547180803E-2</v>
      </c>
      <c r="BG15" s="17">
        <v>0.13973780680109801</v>
      </c>
    </row>
    <row r="16" spans="2:59" ht="43.5" x14ac:dyDescent="0.35">
      <c r="B16" s="18" t="s">
        <v>142</v>
      </c>
      <c r="C16" s="17">
        <v>5.2750293186407303E-2</v>
      </c>
      <c r="D16" s="17">
        <v>7.5629996002417599E-2</v>
      </c>
      <c r="E16" s="17">
        <v>3.1653282574014799E-2</v>
      </c>
      <c r="F16" s="17"/>
      <c r="G16" s="17">
        <v>9.5860267388399006E-2</v>
      </c>
      <c r="H16" s="17">
        <v>8.7233475543264799E-2</v>
      </c>
      <c r="I16" s="17">
        <v>3.4003328980881702E-2</v>
      </c>
      <c r="J16" s="17">
        <v>4.8971606046627099E-2</v>
      </c>
      <c r="K16" s="17">
        <v>5.3694525929701399E-2</v>
      </c>
      <c r="L16" s="17">
        <v>3.6464721660503997E-2</v>
      </c>
      <c r="M16" s="17"/>
      <c r="N16" s="17">
        <v>6.1595795615841498E-2</v>
      </c>
      <c r="O16" s="17">
        <v>4.3982605382072298E-2</v>
      </c>
      <c r="P16" s="17">
        <v>5.4571940819702902E-2</v>
      </c>
      <c r="Q16" s="17">
        <v>5.2329553991874903E-2</v>
      </c>
      <c r="R16" s="17">
        <v>4.4199903587904502E-2</v>
      </c>
      <c r="S16" s="17"/>
      <c r="T16" s="17">
        <v>8.4775237316313395E-2</v>
      </c>
      <c r="U16" s="17">
        <v>4.4685331706259802E-2</v>
      </c>
      <c r="V16" s="17"/>
      <c r="W16" s="17">
        <v>8.2270962694061894E-2</v>
      </c>
      <c r="X16" s="17">
        <v>3.7012568163989297E-2</v>
      </c>
      <c r="Y16" s="17"/>
      <c r="Z16" s="17">
        <v>7.4280821588477403E-2</v>
      </c>
      <c r="AA16" s="17">
        <v>6.1123212177229103E-2</v>
      </c>
      <c r="AB16" s="17">
        <v>3.8629574404008098E-2</v>
      </c>
      <c r="AC16" s="17"/>
      <c r="AD16" s="17">
        <v>8.0850416587123206E-2</v>
      </c>
      <c r="AE16" s="17">
        <v>0</v>
      </c>
      <c r="AF16" s="17"/>
      <c r="AG16" s="17">
        <v>9.0710488063109093E-2</v>
      </c>
      <c r="AH16" s="17">
        <v>3.5539660871162601E-2</v>
      </c>
      <c r="AI16" s="17">
        <v>6.18161350688664E-2</v>
      </c>
      <c r="AJ16" s="17"/>
      <c r="AK16" s="17">
        <v>7.3933575544329E-2</v>
      </c>
      <c r="AL16" s="17">
        <v>5.8239023310664398E-2</v>
      </c>
      <c r="AM16" s="17">
        <v>3.7427939565405498E-3</v>
      </c>
      <c r="AN16" s="17"/>
      <c r="AO16" s="17">
        <v>8.5701747029365893E-2</v>
      </c>
      <c r="AP16" s="17">
        <v>5.3479464012771802E-2</v>
      </c>
      <c r="AQ16" s="17">
        <v>5.0161556962112303E-2</v>
      </c>
      <c r="AR16" s="17"/>
      <c r="AS16" s="17">
        <v>2.77392800283482E-2</v>
      </c>
      <c r="AT16" s="17">
        <v>3.2258499626544701E-2</v>
      </c>
      <c r="AU16" s="17">
        <v>1.8828132613359701E-2</v>
      </c>
      <c r="AV16" s="17">
        <v>5.6759093224619799E-2</v>
      </c>
      <c r="AW16" s="17">
        <v>8.4661324700945298E-2</v>
      </c>
      <c r="AX16" s="17">
        <v>3.4953618899479698E-2</v>
      </c>
      <c r="AY16" s="17">
        <v>6.3800084959133294E-2</v>
      </c>
      <c r="AZ16" s="17">
        <v>5.0821323731307801E-2</v>
      </c>
      <c r="BA16" s="17">
        <v>5.2303667330335701E-2</v>
      </c>
      <c r="BB16" s="17">
        <v>6.2955572822778194E-2</v>
      </c>
      <c r="BC16" s="17">
        <v>2.1910202815446801E-2</v>
      </c>
      <c r="BD16" s="17">
        <v>0.142450124726651</v>
      </c>
      <c r="BE16" s="17">
        <v>0</v>
      </c>
      <c r="BF16" s="17">
        <v>0.107795866400428</v>
      </c>
      <c r="BG16" s="17">
        <v>8.4338103508374299E-2</v>
      </c>
    </row>
    <row r="17" spans="2:59" x14ac:dyDescent="0.35">
      <c r="B17" s="18" t="s">
        <v>133</v>
      </c>
      <c r="C17" s="17">
        <v>1.6748527466946501E-2</v>
      </c>
      <c r="D17" s="17">
        <v>1.7771733938788999E-2</v>
      </c>
      <c r="E17" s="17">
        <v>1.5864327627379399E-2</v>
      </c>
      <c r="F17" s="17"/>
      <c r="G17" s="17">
        <v>3.3603115522884801E-2</v>
      </c>
      <c r="H17" s="17">
        <v>2.6272793773283201E-2</v>
      </c>
      <c r="I17" s="17">
        <v>3.0309040014251599E-2</v>
      </c>
      <c r="J17" s="17">
        <v>1.9683071542668001E-2</v>
      </c>
      <c r="K17" s="17">
        <v>0</v>
      </c>
      <c r="L17" s="17">
        <v>8.4346781964185196E-3</v>
      </c>
      <c r="M17" s="17"/>
      <c r="N17" s="17">
        <v>1.11648023999006E-2</v>
      </c>
      <c r="O17" s="17">
        <v>3.01582360242981E-2</v>
      </c>
      <c r="P17" s="17">
        <v>2.72764179152368E-2</v>
      </c>
      <c r="Q17" s="17">
        <v>2.1449983900974799E-3</v>
      </c>
      <c r="R17" s="17">
        <v>1.81002592021237E-2</v>
      </c>
      <c r="S17" s="17"/>
      <c r="T17" s="17">
        <v>8.4415237611963692E-3</v>
      </c>
      <c r="U17" s="17">
        <v>1.8840511285265E-2</v>
      </c>
      <c r="V17" s="17"/>
      <c r="W17" s="17">
        <v>4.4986826651985702E-3</v>
      </c>
      <c r="X17" s="17">
        <v>1.8160063411375701E-2</v>
      </c>
      <c r="Y17" s="17"/>
      <c r="Z17" s="17">
        <v>1.4101922134597499E-2</v>
      </c>
      <c r="AA17" s="17">
        <v>0</v>
      </c>
      <c r="AB17" s="17">
        <v>2.04965250308442E-2</v>
      </c>
      <c r="AC17" s="17"/>
      <c r="AD17" s="17">
        <v>0</v>
      </c>
      <c r="AE17" s="17">
        <v>4.8189305207428403E-2</v>
      </c>
      <c r="AF17" s="17"/>
      <c r="AG17" s="17">
        <v>2.7295376891435699E-2</v>
      </c>
      <c r="AH17" s="17">
        <v>1.46215777290891E-2</v>
      </c>
      <c r="AI17" s="17">
        <v>4.3468341805433901E-3</v>
      </c>
      <c r="AJ17" s="17"/>
      <c r="AK17" s="17">
        <v>1.1063584917766199E-2</v>
      </c>
      <c r="AL17" s="17">
        <v>1.00390415288776E-2</v>
      </c>
      <c r="AM17" s="17">
        <v>9.8120736393747399E-3</v>
      </c>
      <c r="AN17" s="17"/>
      <c r="AO17" s="17">
        <v>1.25041219684564E-2</v>
      </c>
      <c r="AP17" s="17">
        <v>1.8007738144288101E-2</v>
      </c>
      <c r="AQ17" s="17">
        <v>6.02438940942936E-3</v>
      </c>
      <c r="AR17" s="17"/>
      <c r="AS17" s="17">
        <v>8.9756972601086601E-2</v>
      </c>
      <c r="AT17" s="17">
        <v>1.96507139458965E-2</v>
      </c>
      <c r="AU17" s="17">
        <v>3.8191104932247297E-2</v>
      </c>
      <c r="AV17" s="17">
        <v>0</v>
      </c>
      <c r="AW17" s="17">
        <v>0</v>
      </c>
      <c r="AX17" s="17">
        <v>0</v>
      </c>
      <c r="AY17" s="17">
        <v>0</v>
      </c>
      <c r="AZ17" s="17">
        <v>1.40607916008803E-2</v>
      </c>
      <c r="BA17" s="17">
        <v>0</v>
      </c>
      <c r="BB17" s="17">
        <v>0</v>
      </c>
      <c r="BC17" s="17">
        <v>0</v>
      </c>
      <c r="BD17" s="17">
        <v>3.5894598820066903E-2</v>
      </c>
      <c r="BE17" s="17">
        <v>6.1191146474424599E-2</v>
      </c>
      <c r="BF17" s="17">
        <v>0</v>
      </c>
      <c r="BG17" s="17">
        <v>0</v>
      </c>
    </row>
    <row r="18" spans="2:59" x14ac:dyDescent="0.35">
      <c r="B18" s="18" t="s">
        <v>84</v>
      </c>
      <c r="C18" s="19">
        <v>0.33080841270584399</v>
      </c>
      <c r="D18" s="19">
        <v>0.30934360254607102</v>
      </c>
      <c r="E18" s="19">
        <v>0.35010761218883002</v>
      </c>
      <c r="F18" s="19"/>
      <c r="G18" s="19">
        <v>0.241845115152033</v>
      </c>
      <c r="H18" s="19">
        <v>0.27940115771588098</v>
      </c>
      <c r="I18" s="19">
        <v>0.28220366779029499</v>
      </c>
      <c r="J18" s="19">
        <v>0.40587213805446798</v>
      </c>
      <c r="K18" s="19">
        <v>0.36934894207602398</v>
      </c>
      <c r="L18" s="19">
        <v>0.33142866444411001</v>
      </c>
      <c r="M18" s="19"/>
      <c r="N18" s="19">
        <v>0.30087305382232499</v>
      </c>
      <c r="O18" s="19">
        <v>0.33937362852622299</v>
      </c>
      <c r="P18" s="19">
        <v>0.308416092584539</v>
      </c>
      <c r="Q18" s="19">
        <v>0.37423356373760602</v>
      </c>
      <c r="R18" s="19">
        <v>0.33848013310377301</v>
      </c>
      <c r="S18" s="19"/>
      <c r="T18" s="19">
        <v>0.24853703703436</v>
      </c>
      <c r="U18" s="19">
        <v>0.35152712100452999</v>
      </c>
      <c r="V18" s="19"/>
      <c r="W18" s="19">
        <v>0.22731432977506</v>
      </c>
      <c r="X18" s="19">
        <v>0.39210635215051598</v>
      </c>
      <c r="Y18" s="19"/>
      <c r="Z18" s="19">
        <v>0.24168394419955699</v>
      </c>
      <c r="AA18" s="19">
        <v>0.34863958830286101</v>
      </c>
      <c r="AB18" s="19">
        <v>0.34242502534000102</v>
      </c>
      <c r="AC18" s="19"/>
      <c r="AD18" s="19">
        <v>0</v>
      </c>
      <c r="AE18" s="19">
        <v>0.95181069479257197</v>
      </c>
      <c r="AF18" s="19"/>
      <c r="AG18" s="19">
        <v>0.33053553039483902</v>
      </c>
      <c r="AH18" s="19">
        <v>0.35803261206015202</v>
      </c>
      <c r="AI18" s="19">
        <v>0.301408558608871</v>
      </c>
      <c r="AJ18" s="19"/>
      <c r="AK18" s="19">
        <v>0.252347252558491</v>
      </c>
      <c r="AL18" s="19">
        <v>0.32945333873401</v>
      </c>
      <c r="AM18" s="19">
        <v>0.50031702400543099</v>
      </c>
      <c r="AN18" s="19"/>
      <c r="AO18" s="19">
        <v>0.222816499875127</v>
      </c>
      <c r="AP18" s="19">
        <v>0.31199767387278099</v>
      </c>
      <c r="AQ18" s="19">
        <v>0.35851355464547102</v>
      </c>
      <c r="AR18" s="19"/>
      <c r="AS18" s="19">
        <v>0.41660154253458498</v>
      </c>
      <c r="AT18" s="19">
        <v>0.42667503979813498</v>
      </c>
      <c r="AU18" s="19">
        <v>0.31053018813468303</v>
      </c>
      <c r="AV18" s="19">
        <v>0.32252194857143301</v>
      </c>
      <c r="AW18" s="19">
        <v>0.36317154967793203</v>
      </c>
      <c r="AX18" s="19">
        <v>0.33241217405138501</v>
      </c>
      <c r="AY18" s="19">
        <v>0.37250940257368997</v>
      </c>
      <c r="AZ18" s="19">
        <v>0.24183298807645101</v>
      </c>
      <c r="BA18" s="19">
        <v>0.21965127378145299</v>
      </c>
      <c r="BB18" s="19">
        <v>0.20071181065139301</v>
      </c>
      <c r="BC18" s="19">
        <v>0.16377302921054099</v>
      </c>
      <c r="BD18" s="19">
        <v>0.30052700700235602</v>
      </c>
      <c r="BE18" s="19">
        <v>0.35126218724142699</v>
      </c>
      <c r="BF18" s="19">
        <v>0.35763410472058199</v>
      </c>
      <c r="BG18" s="19">
        <v>0.108171669964369</v>
      </c>
    </row>
    <row r="19" spans="2:59" x14ac:dyDescent="0.35">
      <c r="B19" s="16"/>
    </row>
    <row r="20" spans="2:59" x14ac:dyDescent="0.35">
      <c r="B20" t="s">
        <v>87</v>
      </c>
    </row>
    <row r="21" spans="2:59" x14ac:dyDescent="0.35">
      <c r="B21" t="s">
        <v>88</v>
      </c>
    </row>
    <row r="23" spans="2:59" x14ac:dyDescent="0.35">
      <c r="B23"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P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16" width="20.6328125" customWidth="1"/>
  </cols>
  <sheetData>
    <row r="2" spans="2:16" ht="40" customHeight="1" x14ac:dyDescent="0.35">
      <c r="D2" s="30" t="s">
        <v>160</v>
      </c>
      <c r="E2" s="26"/>
      <c r="F2" s="26"/>
      <c r="G2" s="26"/>
      <c r="H2" s="26"/>
      <c r="I2" s="26"/>
      <c r="J2" s="26"/>
      <c r="K2" s="26"/>
      <c r="L2" s="26"/>
      <c r="M2" s="26"/>
      <c r="N2" s="26"/>
      <c r="O2" s="26"/>
      <c r="P2" s="26"/>
    </row>
    <row r="6" spans="2:16" ht="50" customHeight="1" x14ac:dyDescent="0.35">
      <c r="B6" s="20" t="s">
        <v>12</v>
      </c>
      <c r="C6" s="20" t="s">
        <v>144</v>
      </c>
      <c r="D6" s="20" t="s">
        <v>145</v>
      </c>
      <c r="E6" s="20" t="s">
        <v>146</v>
      </c>
      <c r="F6" s="20" t="s">
        <v>147</v>
      </c>
      <c r="G6" s="20" t="s">
        <v>148</v>
      </c>
      <c r="H6" s="20" t="s">
        <v>149</v>
      </c>
      <c r="I6" s="20" t="s">
        <v>150</v>
      </c>
      <c r="J6" s="20" t="s">
        <v>151</v>
      </c>
      <c r="K6" s="20" t="s">
        <v>152</v>
      </c>
      <c r="L6" s="20" t="s">
        <v>153</v>
      </c>
      <c r="M6" s="20" t="s">
        <v>154</v>
      </c>
      <c r="N6" s="20" t="s">
        <v>155</v>
      </c>
      <c r="O6" s="20" t="s">
        <v>156</v>
      </c>
    </row>
    <row r="7" spans="2:16" x14ac:dyDescent="0.35">
      <c r="B7" s="18" t="s">
        <v>157</v>
      </c>
      <c r="C7" s="17">
        <v>0.116735665704508</v>
      </c>
      <c r="D7" s="17">
        <v>9.7079776115678806E-2</v>
      </c>
      <c r="E7" s="17">
        <v>7.6045175968459805E-2</v>
      </c>
      <c r="F7" s="17">
        <v>5.5318585686861398E-2</v>
      </c>
      <c r="G7" s="17">
        <v>0.12022907208969701</v>
      </c>
      <c r="H7" s="17">
        <v>0.28800285041067403</v>
      </c>
      <c r="I7" s="17">
        <v>7.13031120719924E-2</v>
      </c>
      <c r="J7" s="17">
        <v>0.384018332056902</v>
      </c>
      <c r="K7" s="17">
        <v>0.28736582571942798</v>
      </c>
      <c r="L7" s="17">
        <v>0.50230835203838697</v>
      </c>
      <c r="M7" s="17">
        <v>2.1287295950583599E-2</v>
      </c>
      <c r="N7" s="17">
        <v>6.7029316968327493E-2</v>
      </c>
      <c r="O7" s="17">
        <v>3.6119444872902702E-2</v>
      </c>
    </row>
    <row r="8" spans="2:16" x14ac:dyDescent="0.35">
      <c r="B8" s="18" t="s">
        <v>158</v>
      </c>
      <c r="C8" s="17">
        <v>0.39088841219384302</v>
      </c>
      <c r="D8" s="17">
        <v>0.47678595839120402</v>
      </c>
      <c r="E8" s="17">
        <v>0.441564972947876</v>
      </c>
      <c r="F8" s="17">
        <v>0.40220324032707899</v>
      </c>
      <c r="G8" s="17">
        <v>0.48976743955346103</v>
      </c>
      <c r="H8" s="17">
        <v>0.51933702437867801</v>
      </c>
      <c r="I8" s="17">
        <v>0.53910305208008602</v>
      </c>
      <c r="J8" s="17">
        <v>0.44730124435213298</v>
      </c>
      <c r="K8" s="17">
        <v>0.56042764897533204</v>
      </c>
      <c r="L8" s="17">
        <v>0.38390970297514898</v>
      </c>
      <c r="M8" s="17">
        <v>0.13444846868986601</v>
      </c>
      <c r="N8" s="17">
        <v>0.48482158546643001</v>
      </c>
      <c r="O8" s="17">
        <v>0.303882556627948</v>
      </c>
    </row>
    <row r="9" spans="2:16" x14ac:dyDescent="0.35">
      <c r="B9" s="18" t="s">
        <v>159</v>
      </c>
      <c r="C9" s="17">
        <v>0.445447383677956</v>
      </c>
      <c r="D9" s="17">
        <v>0.36397944342289901</v>
      </c>
      <c r="E9" s="17">
        <v>0.402748247130225</v>
      </c>
      <c r="F9" s="17">
        <v>0.47797948979365401</v>
      </c>
      <c r="G9" s="17">
        <v>0.32183210785225802</v>
      </c>
      <c r="H9" s="17">
        <v>0.145505739238565</v>
      </c>
      <c r="I9" s="17">
        <v>0.34338913568412199</v>
      </c>
      <c r="J9" s="17">
        <v>0.13604310073349499</v>
      </c>
      <c r="K9" s="17">
        <v>0.113784617720144</v>
      </c>
      <c r="L9" s="17">
        <v>8.3972394048873897E-2</v>
      </c>
      <c r="M9" s="17">
        <v>0.78256247254617195</v>
      </c>
      <c r="N9" s="17">
        <v>0.40887606961091999</v>
      </c>
      <c r="O9" s="17">
        <v>0.57686825439007205</v>
      </c>
    </row>
    <row r="10" spans="2:16" x14ac:dyDescent="0.35">
      <c r="B10" s="18" t="s">
        <v>133</v>
      </c>
      <c r="C10" s="17">
        <v>4.6928538423693197E-2</v>
      </c>
      <c r="D10" s="17">
        <v>6.2154822070218503E-2</v>
      </c>
      <c r="E10" s="17">
        <v>7.9641603953438903E-2</v>
      </c>
      <c r="F10" s="17">
        <v>6.4498684192406397E-2</v>
      </c>
      <c r="G10" s="17">
        <v>6.8171380504583906E-2</v>
      </c>
      <c r="H10" s="17">
        <v>4.7154385972083497E-2</v>
      </c>
      <c r="I10" s="17">
        <v>4.6204700163799399E-2</v>
      </c>
      <c r="J10" s="17">
        <v>3.2637322857470598E-2</v>
      </c>
      <c r="K10" s="17">
        <v>3.84219075850959E-2</v>
      </c>
      <c r="L10" s="17">
        <v>2.9809550937590398E-2</v>
      </c>
      <c r="M10" s="17">
        <v>6.1701762813378198E-2</v>
      </c>
      <c r="N10" s="17">
        <v>3.9273027954322803E-2</v>
      </c>
      <c r="O10" s="17">
        <v>8.3129744109077502E-2</v>
      </c>
    </row>
    <row r="11" spans="2:16" x14ac:dyDescent="0.35">
      <c r="B11" s="16"/>
      <c r="C11" s="16"/>
      <c r="D11" s="16"/>
      <c r="E11" s="16"/>
      <c r="F11" s="16"/>
      <c r="G11" s="16"/>
      <c r="H11" s="16"/>
      <c r="I11" s="16"/>
      <c r="J11" s="16"/>
      <c r="K11" s="16"/>
      <c r="L11" s="16"/>
      <c r="M11" s="16"/>
      <c r="N11" s="16"/>
      <c r="O11" s="16"/>
    </row>
    <row r="12" spans="2:16" x14ac:dyDescent="0.35">
      <c r="B12" t="s">
        <v>87</v>
      </c>
    </row>
    <row r="13" spans="2:16" x14ac:dyDescent="0.35">
      <c r="B13" t="s">
        <v>88</v>
      </c>
    </row>
    <row r="17" spans="2:2" x14ac:dyDescent="0.3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0.116735665704508</v>
      </c>
      <c r="D9" s="17">
        <v>0.140706120156286</v>
      </c>
      <c r="E9" s="17">
        <v>9.4886140471975897E-2</v>
      </c>
      <c r="F9" s="17"/>
      <c r="G9" s="17">
        <v>9.0610447520841395E-2</v>
      </c>
      <c r="H9" s="17">
        <v>0.11773446634186201</v>
      </c>
      <c r="I9" s="17">
        <v>5.3804896671769499E-2</v>
      </c>
      <c r="J9" s="17">
        <v>8.9658160357550601E-2</v>
      </c>
      <c r="K9" s="17">
        <v>9.4261299920223099E-2</v>
      </c>
      <c r="L9" s="17">
        <v>0.19046877851365701</v>
      </c>
      <c r="M9" s="17"/>
      <c r="N9" s="17">
        <v>0.116543925713385</v>
      </c>
      <c r="O9" s="17">
        <v>0.129145650307736</v>
      </c>
      <c r="P9" s="17">
        <v>0.102333994750507</v>
      </c>
      <c r="Q9" s="17">
        <v>0.115926569974395</v>
      </c>
      <c r="R9" s="17">
        <v>0.122881140558862</v>
      </c>
      <c r="S9" s="17"/>
      <c r="T9" s="17">
        <v>0.140081939428611</v>
      </c>
      <c r="U9" s="17">
        <v>0.110856286258095</v>
      </c>
      <c r="V9" s="17"/>
      <c r="W9" s="17">
        <v>0.12388067371030401</v>
      </c>
      <c r="X9" s="17">
        <v>0.115018545668006</v>
      </c>
      <c r="Y9" s="17"/>
      <c r="Z9" s="17">
        <v>2.7596577154134699E-2</v>
      </c>
      <c r="AA9" s="17">
        <v>7.9413222107114601E-2</v>
      </c>
      <c r="AB9" s="17">
        <v>0.24378980571650499</v>
      </c>
      <c r="AC9" s="17"/>
      <c r="AD9" s="17">
        <v>0.11489743879358499</v>
      </c>
      <c r="AE9" s="17">
        <v>0.12018643377095101</v>
      </c>
      <c r="AF9" s="17"/>
      <c r="AG9" s="17">
        <v>1</v>
      </c>
      <c r="AH9" s="17">
        <v>0</v>
      </c>
      <c r="AI9" s="17">
        <v>0</v>
      </c>
      <c r="AJ9" s="17"/>
      <c r="AK9" s="17">
        <v>0.17122850255170299</v>
      </c>
      <c r="AL9" s="17">
        <v>0.10381878263388</v>
      </c>
      <c r="AM9" s="17">
        <v>7.3338299421232198E-2</v>
      </c>
      <c r="AN9" s="17"/>
      <c r="AO9" s="17">
        <v>0.35707322176679901</v>
      </c>
      <c r="AP9" s="17">
        <v>0.131111987232118</v>
      </c>
      <c r="AQ9" s="17">
        <v>7.0684613777816901E-2</v>
      </c>
      <c r="AR9" s="17"/>
      <c r="AS9" s="17">
        <v>0.13126919165173501</v>
      </c>
      <c r="AT9" s="17">
        <v>0.104279399038538</v>
      </c>
      <c r="AU9" s="17">
        <v>0.116853648810172</v>
      </c>
      <c r="AV9" s="17">
        <v>0.110727680026259</v>
      </c>
      <c r="AW9" s="17">
        <v>5.64748994909949E-2</v>
      </c>
      <c r="AX9" s="17">
        <v>0.116982621934951</v>
      </c>
      <c r="AY9" s="17">
        <v>4.8607070047223401E-2</v>
      </c>
      <c r="AZ9" s="17">
        <v>0.159657983203075</v>
      </c>
      <c r="BA9" s="17">
        <v>5.2335789314877798E-2</v>
      </c>
      <c r="BB9" s="17">
        <v>0.14541619488705099</v>
      </c>
      <c r="BC9" s="17">
        <v>9.1484973169869699E-2</v>
      </c>
      <c r="BD9" s="17">
        <v>0.29276025985551801</v>
      </c>
      <c r="BE9" s="17">
        <v>0.41303679953018702</v>
      </c>
      <c r="BF9" s="17">
        <v>0.44714990503095497</v>
      </c>
      <c r="BG9" s="17">
        <v>0.25295244679852302</v>
      </c>
    </row>
    <row r="10" spans="2:59" x14ac:dyDescent="0.35">
      <c r="B10" s="18" t="s">
        <v>158</v>
      </c>
      <c r="C10" s="17">
        <v>0.39088841219384302</v>
      </c>
      <c r="D10" s="17">
        <v>0.39824518448091101</v>
      </c>
      <c r="E10" s="17">
        <v>0.38358544639847503</v>
      </c>
      <c r="F10" s="17"/>
      <c r="G10" s="17">
        <v>0.40922506713562401</v>
      </c>
      <c r="H10" s="17">
        <v>0.416435047452552</v>
      </c>
      <c r="I10" s="17">
        <v>0.37589794118811898</v>
      </c>
      <c r="J10" s="17">
        <v>0.37890964227790602</v>
      </c>
      <c r="K10" s="17">
        <v>0.44816592934908001</v>
      </c>
      <c r="L10" s="17">
        <v>0.35486113029754301</v>
      </c>
      <c r="M10" s="17"/>
      <c r="N10" s="17">
        <v>0.39950862566456902</v>
      </c>
      <c r="O10" s="17">
        <v>0.38254372089522898</v>
      </c>
      <c r="P10" s="17">
        <v>0.40384799479004502</v>
      </c>
      <c r="Q10" s="17">
        <v>0.368384553245659</v>
      </c>
      <c r="R10" s="17">
        <v>0.40855738275028203</v>
      </c>
      <c r="S10" s="17"/>
      <c r="T10" s="17">
        <v>0.36655065054359298</v>
      </c>
      <c r="U10" s="17">
        <v>0.39701748175368601</v>
      </c>
      <c r="V10" s="17"/>
      <c r="W10" s="17">
        <v>0.42117557027569402</v>
      </c>
      <c r="X10" s="17">
        <v>0.369916061106495</v>
      </c>
      <c r="Y10" s="17"/>
      <c r="Z10" s="17">
        <v>0.30443249493853403</v>
      </c>
      <c r="AA10" s="17">
        <v>0.453915148603662</v>
      </c>
      <c r="AB10" s="17">
        <v>0.48357440258183798</v>
      </c>
      <c r="AC10" s="17"/>
      <c r="AD10" s="17">
        <v>0.375852273935885</v>
      </c>
      <c r="AE10" s="17">
        <v>0.41911464772270302</v>
      </c>
      <c r="AF10" s="17"/>
      <c r="AG10" s="17">
        <v>0</v>
      </c>
      <c r="AH10" s="17">
        <v>1</v>
      </c>
      <c r="AI10" s="17">
        <v>0</v>
      </c>
      <c r="AJ10" s="17"/>
      <c r="AK10" s="17">
        <v>0.41696206570379601</v>
      </c>
      <c r="AL10" s="17">
        <v>0.412260090939506</v>
      </c>
      <c r="AM10" s="17">
        <v>0.28402825822328998</v>
      </c>
      <c r="AN10" s="17"/>
      <c r="AO10" s="17">
        <v>0.27274649038457799</v>
      </c>
      <c r="AP10" s="17">
        <v>0.48082578226272399</v>
      </c>
      <c r="AQ10" s="17">
        <v>0.31778907232007197</v>
      </c>
      <c r="AR10" s="17"/>
      <c r="AS10" s="17">
        <v>0.30199968511754499</v>
      </c>
      <c r="AT10" s="17">
        <v>0.43175229359574102</v>
      </c>
      <c r="AU10" s="17">
        <v>0.31356826131044502</v>
      </c>
      <c r="AV10" s="17">
        <v>0.37520934376340898</v>
      </c>
      <c r="AW10" s="17">
        <v>0.40575130018031902</v>
      </c>
      <c r="AX10" s="17">
        <v>0.37984348694206399</v>
      </c>
      <c r="AY10" s="17">
        <v>0.55764910653034905</v>
      </c>
      <c r="AZ10" s="17">
        <v>0.38558616668449502</v>
      </c>
      <c r="BA10" s="17">
        <v>0.54067351572035405</v>
      </c>
      <c r="BB10" s="17">
        <v>0.38965192910035101</v>
      </c>
      <c r="BC10" s="17">
        <v>0.34167099417501601</v>
      </c>
      <c r="BD10" s="17">
        <v>0.314417591463243</v>
      </c>
      <c r="BE10" s="17">
        <v>0.303673075222752</v>
      </c>
      <c r="BF10" s="17">
        <v>0.257976983604495</v>
      </c>
      <c r="BG10" s="17">
        <v>0.49601218764353899</v>
      </c>
    </row>
    <row r="11" spans="2:59" x14ac:dyDescent="0.35">
      <c r="B11" s="18" t="s">
        <v>159</v>
      </c>
      <c r="C11" s="17">
        <v>0.445447383677956</v>
      </c>
      <c r="D11" s="17">
        <v>0.431629615370766</v>
      </c>
      <c r="E11" s="17">
        <v>0.45809502793816997</v>
      </c>
      <c r="F11" s="17"/>
      <c r="G11" s="17">
        <v>0.38540239160229101</v>
      </c>
      <c r="H11" s="17">
        <v>0.40849426947133</v>
      </c>
      <c r="I11" s="17">
        <v>0.496034363327512</v>
      </c>
      <c r="J11" s="17">
        <v>0.48725493823935101</v>
      </c>
      <c r="K11" s="17">
        <v>0.43581300683591001</v>
      </c>
      <c r="L11" s="17">
        <v>0.42998469103684001</v>
      </c>
      <c r="M11" s="17"/>
      <c r="N11" s="17">
        <v>0.438487216059604</v>
      </c>
      <c r="O11" s="17">
        <v>0.43115614406752101</v>
      </c>
      <c r="P11" s="17">
        <v>0.42763158276494501</v>
      </c>
      <c r="Q11" s="17">
        <v>0.488659052611494</v>
      </c>
      <c r="R11" s="17">
        <v>0.42948111134642702</v>
      </c>
      <c r="S11" s="17"/>
      <c r="T11" s="17">
        <v>0.44992608448780502</v>
      </c>
      <c r="U11" s="17">
        <v>0.44431949569894702</v>
      </c>
      <c r="V11" s="17"/>
      <c r="W11" s="17">
        <v>0.42540497102479902</v>
      </c>
      <c r="X11" s="17">
        <v>0.46690135513810499</v>
      </c>
      <c r="Y11" s="17"/>
      <c r="Z11" s="17">
        <v>0.64038608704728495</v>
      </c>
      <c r="AA11" s="17">
        <v>0.44028176715565998</v>
      </c>
      <c r="AB11" s="17">
        <v>0.25305486330646498</v>
      </c>
      <c r="AC11" s="17"/>
      <c r="AD11" s="17">
        <v>0.47398687020501901</v>
      </c>
      <c r="AE11" s="17">
        <v>0.39187230643634602</v>
      </c>
      <c r="AF11" s="17"/>
      <c r="AG11" s="17">
        <v>0</v>
      </c>
      <c r="AH11" s="17">
        <v>0</v>
      </c>
      <c r="AI11" s="17">
        <v>1</v>
      </c>
      <c r="AJ11" s="17"/>
      <c r="AK11" s="17">
        <v>0.38169230394575798</v>
      </c>
      <c r="AL11" s="17">
        <v>0.45807507520109397</v>
      </c>
      <c r="AM11" s="17">
        <v>0.60783291339509904</v>
      </c>
      <c r="AN11" s="17"/>
      <c r="AO11" s="17">
        <v>0.32995127826716197</v>
      </c>
      <c r="AP11" s="17">
        <v>0.35674532697101702</v>
      </c>
      <c r="AQ11" s="17">
        <v>0.58525931457153901</v>
      </c>
      <c r="AR11" s="17"/>
      <c r="AS11" s="17">
        <v>0.43761525370559401</v>
      </c>
      <c r="AT11" s="17">
        <v>0.37544886577456399</v>
      </c>
      <c r="AU11" s="17">
        <v>0.53386351691609801</v>
      </c>
      <c r="AV11" s="17">
        <v>0.48702796578069002</v>
      </c>
      <c r="AW11" s="17">
        <v>0.499256182691656</v>
      </c>
      <c r="AX11" s="17">
        <v>0.46833389709015799</v>
      </c>
      <c r="AY11" s="17">
        <v>0.377095287725767</v>
      </c>
      <c r="AZ11" s="17">
        <v>0.423015710263212</v>
      </c>
      <c r="BA11" s="17">
        <v>0.40699069496476797</v>
      </c>
      <c r="BB11" s="17">
        <v>0.45318594317238697</v>
      </c>
      <c r="BC11" s="17">
        <v>0.53227585561489998</v>
      </c>
      <c r="BD11" s="17">
        <v>0.39282214868123899</v>
      </c>
      <c r="BE11" s="17">
        <v>0.21336686938657901</v>
      </c>
      <c r="BF11" s="17">
        <v>0.29487311136455102</v>
      </c>
      <c r="BG11" s="17">
        <v>0.219941635204288</v>
      </c>
    </row>
    <row r="12" spans="2:59" x14ac:dyDescent="0.35">
      <c r="B12" s="18" t="s">
        <v>133</v>
      </c>
      <c r="C12" s="19">
        <v>4.6928538423693197E-2</v>
      </c>
      <c r="D12" s="19">
        <v>2.94190799920373E-2</v>
      </c>
      <c r="E12" s="19">
        <v>6.3433385191378505E-2</v>
      </c>
      <c r="F12" s="19"/>
      <c r="G12" s="19">
        <v>0.11476209374124401</v>
      </c>
      <c r="H12" s="19">
        <v>5.73362167342562E-2</v>
      </c>
      <c r="I12" s="19">
        <v>7.4262798812599201E-2</v>
      </c>
      <c r="J12" s="19">
        <v>4.4177259125192603E-2</v>
      </c>
      <c r="K12" s="19">
        <v>2.1759763894787201E-2</v>
      </c>
      <c r="L12" s="19">
        <v>2.4685400151959701E-2</v>
      </c>
      <c r="M12" s="19"/>
      <c r="N12" s="19">
        <v>4.5460232562442297E-2</v>
      </c>
      <c r="O12" s="19">
        <v>5.7154484729514898E-2</v>
      </c>
      <c r="P12" s="19">
        <v>6.6186427694502795E-2</v>
      </c>
      <c r="Q12" s="19">
        <v>2.7029824168451701E-2</v>
      </c>
      <c r="R12" s="19">
        <v>3.9080365344428797E-2</v>
      </c>
      <c r="S12" s="19"/>
      <c r="T12" s="19">
        <v>4.3441325539990402E-2</v>
      </c>
      <c r="U12" s="19">
        <v>4.78067362892712E-2</v>
      </c>
      <c r="V12" s="19"/>
      <c r="W12" s="19">
        <v>2.9538784989203901E-2</v>
      </c>
      <c r="X12" s="19">
        <v>4.8164038087394501E-2</v>
      </c>
      <c r="Y12" s="19"/>
      <c r="Z12" s="19">
        <v>2.7584840860045898E-2</v>
      </c>
      <c r="AA12" s="19">
        <v>2.63898621335634E-2</v>
      </c>
      <c r="AB12" s="19">
        <v>1.9580928395191599E-2</v>
      </c>
      <c r="AC12" s="19"/>
      <c r="AD12" s="19">
        <v>3.5263417065509901E-2</v>
      </c>
      <c r="AE12" s="19">
        <v>6.8826612070000195E-2</v>
      </c>
      <c r="AF12" s="19"/>
      <c r="AG12" s="19">
        <v>0</v>
      </c>
      <c r="AH12" s="19">
        <v>0</v>
      </c>
      <c r="AI12" s="19">
        <v>0</v>
      </c>
      <c r="AJ12" s="19"/>
      <c r="AK12" s="19">
        <v>3.01171277987426E-2</v>
      </c>
      <c r="AL12" s="19">
        <v>2.58460512255193E-2</v>
      </c>
      <c r="AM12" s="19">
        <v>3.4800528960377698E-2</v>
      </c>
      <c r="AN12" s="19"/>
      <c r="AO12" s="19">
        <v>4.0229009581461E-2</v>
      </c>
      <c r="AP12" s="19">
        <v>3.13169035341406E-2</v>
      </c>
      <c r="AQ12" s="19">
        <v>2.6266999330571701E-2</v>
      </c>
      <c r="AR12" s="19"/>
      <c r="AS12" s="19">
        <v>0.12911586952512599</v>
      </c>
      <c r="AT12" s="19">
        <v>8.8519441591156406E-2</v>
      </c>
      <c r="AU12" s="19">
        <v>3.5714572963284598E-2</v>
      </c>
      <c r="AV12" s="19">
        <v>2.70350104296418E-2</v>
      </c>
      <c r="AW12" s="19">
        <v>3.8517617637029301E-2</v>
      </c>
      <c r="AX12" s="19">
        <v>3.4839994032825998E-2</v>
      </c>
      <c r="AY12" s="19">
        <v>1.6648535696660999E-2</v>
      </c>
      <c r="AZ12" s="19">
        <v>3.1740139849218203E-2</v>
      </c>
      <c r="BA12" s="19">
        <v>0</v>
      </c>
      <c r="BB12" s="19">
        <v>1.17459328402121E-2</v>
      </c>
      <c r="BC12" s="19">
        <v>3.4568177040213803E-2</v>
      </c>
      <c r="BD12" s="19">
        <v>0</v>
      </c>
      <c r="BE12" s="19">
        <v>6.9923255860482897E-2</v>
      </c>
      <c r="BF12" s="19">
        <v>0</v>
      </c>
      <c r="BG12" s="19">
        <v>3.1093730353649599E-2</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9.7079776115678806E-2</v>
      </c>
      <c r="D9" s="17">
        <v>0.12193977379278199</v>
      </c>
      <c r="E9" s="17">
        <v>7.4320588355008502E-2</v>
      </c>
      <c r="F9" s="17"/>
      <c r="G9" s="17">
        <v>0.145406783721167</v>
      </c>
      <c r="H9" s="17">
        <v>0.20472782242371401</v>
      </c>
      <c r="I9" s="17">
        <v>7.1776606053731096E-2</v>
      </c>
      <c r="J9" s="17">
        <v>5.7806380129957598E-2</v>
      </c>
      <c r="K9" s="17">
        <v>7.3893159296632399E-2</v>
      </c>
      <c r="L9" s="17">
        <v>8.9030068929455294E-2</v>
      </c>
      <c r="M9" s="17"/>
      <c r="N9" s="17">
        <v>0.10431426228139901</v>
      </c>
      <c r="O9" s="17">
        <v>9.7765592041597404E-2</v>
      </c>
      <c r="P9" s="17">
        <v>0.110850315788857</v>
      </c>
      <c r="Q9" s="17">
        <v>7.4674378560632207E-2</v>
      </c>
      <c r="R9" s="17">
        <v>0.100209913241291</v>
      </c>
      <c r="S9" s="17"/>
      <c r="T9" s="17">
        <v>0.130960675420185</v>
      </c>
      <c r="U9" s="17">
        <v>8.8547422501096498E-2</v>
      </c>
      <c r="V9" s="17"/>
      <c r="W9" s="17">
        <v>0.13318846699568701</v>
      </c>
      <c r="X9" s="17">
        <v>8.1698701320992898E-2</v>
      </c>
      <c r="Y9" s="17"/>
      <c r="Z9" s="17">
        <v>0.12909588016937701</v>
      </c>
      <c r="AA9" s="17">
        <v>8.5598439666358397E-2</v>
      </c>
      <c r="AB9" s="17">
        <v>9.5691572673295297E-2</v>
      </c>
      <c r="AC9" s="17"/>
      <c r="AD9" s="17">
        <v>0.115381415419226</v>
      </c>
      <c r="AE9" s="17">
        <v>6.27234558502162E-2</v>
      </c>
      <c r="AF9" s="17"/>
      <c r="AG9" s="17">
        <v>0.24227015459193399</v>
      </c>
      <c r="AH9" s="17">
        <v>0.104475964589566</v>
      </c>
      <c r="AI9" s="17">
        <v>5.9457877577815503E-2</v>
      </c>
      <c r="AJ9" s="17"/>
      <c r="AK9" s="17">
        <v>0.20004615433849901</v>
      </c>
      <c r="AL9" s="17">
        <v>6.3847592558968894E-2</v>
      </c>
      <c r="AM9" s="17">
        <v>3.5293968582545701E-2</v>
      </c>
      <c r="AN9" s="17"/>
      <c r="AO9" s="17">
        <v>0.32784099058184302</v>
      </c>
      <c r="AP9" s="17">
        <v>0.110105191727562</v>
      </c>
      <c r="AQ9" s="17">
        <v>4.9366241388451103E-2</v>
      </c>
      <c r="AR9" s="17"/>
      <c r="AS9" s="17">
        <v>3.6608862001143702E-2</v>
      </c>
      <c r="AT9" s="17">
        <v>8.0684586251366999E-2</v>
      </c>
      <c r="AU9" s="17">
        <v>0.10730977430352701</v>
      </c>
      <c r="AV9" s="17">
        <v>0.105452660636048</v>
      </c>
      <c r="AW9" s="17">
        <v>0.129877925038593</v>
      </c>
      <c r="AX9" s="17">
        <v>5.6249050993361201E-2</v>
      </c>
      <c r="AY9" s="17">
        <v>0.10770925076782099</v>
      </c>
      <c r="AZ9" s="17">
        <v>8.2859078958764806E-2</v>
      </c>
      <c r="BA9" s="17">
        <v>2.74828776929903E-2</v>
      </c>
      <c r="BB9" s="17">
        <v>0.15981489576779401</v>
      </c>
      <c r="BC9" s="17">
        <v>0.206677859366242</v>
      </c>
      <c r="BD9" s="17">
        <v>0.10821356182403701</v>
      </c>
      <c r="BE9" s="17">
        <v>0.16451305358711699</v>
      </c>
      <c r="BF9" s="17">
        <v>0.13825588917800799</v>
      </c>
      <c r="BG9" s="17">
        <v>0.14518204587085801</v>
      </c>
    </row>
    <row r="10" spans="2:59" x14ac:dyDescent="0.35">
      <c r="B10" s="18" t="s">
        <v>158</v>
      </c>
      <c r="C10" s="17">
        <v>0.47678595839120402</v>
      </c>
      <c r="D10" s="17">
        <v>0.46574779956826001</v>
      </c>
      <c r="E10" s="17">
        <v>0.48491334785219697</v>
      </c>
      <c r="F10" s="17"/>
      <c r="G10" s="17">
        <v>0.50085920989509503</v>
      </c>
      <c r="H10" s="17">
        <v>0.51948736230136705</v>
      </c>
      <c r="I10" s="17">
        <v>0.45142894307465098</v>
      </c>
      <c r="J10" s="17">
        <v>0.44575252651369401</v>
      </c>
      <c r="K10" s="17">
        <v>0.500904494320626</v>
      </c>
      <c r="L10" s="17">
        <v>0.47044243764580501</v>
      </c>
      <c r="M10" s="17"/>
      <c r="N10" s="17">
        <v>0.50655858714069901</v>
      </c>
      <c r="O10" s="17">
        <v>0.45048311989366402</v>
      </c>
      <c r="P10" s="17">
        <v>0.48050550640157902</v>
      </c>
      <c r="Q10" s="17">
        <v>0.45073747649978202</v>
      </c>
      <c r="R10" s="17">
        <v>0.49882069681841301</v>
      </c>
      <c r="S10" s="17"/>
      <c r="T10" s="17">
        <v>0.47421965280010298</v>
      </c>
      <c r="U10" s="17">
        <v>0.47743224072832802</v>
      </c>
      <c r="V10" s="17"/>
      <c r="W10" s="17">
        <v>0.4932601228288</v>
      </c>
      <c r="X10" s="17">
        <v>0.46854400766127202</v>
      </c>
      <c r="Y10" s="17"/>
      <c r="Z10" s="17">
        <v>0.58012216746797396</v>
      </c>
      <c r="AA10" s="17">
        <v>0.51852548979915503</v>
      </c>
      <c r="AB10" s="17">
        <v>0.40344775872569899</v>
      </c>
      <c r="AC10" s="17"/>
      <c r="AD10" s="17">
        <v>0.485523639500688</v>
      </c>
      <c r="AE10" s="17">
        <v>0.46038335283243897</v>
      </c>
      <c r="AF10" s="17"/>
      <c r="AG10" s="17">
        <v>0.38263164748565598</v>
      </c>
      <c r="AH10" s="17">
        <v>0.60384211531219201</v>
      </c>
      <c r="AI10" s="17">
        <v>0.409699142981863</v>
      </c>
      <c r="AJ10" s="17"/>
      <c r="AK10" s="17">
        <v>0.54804409223190198</v>
      </c>
      <c r="AL10" s="17">
        <v>0.52545924475763595</v>
      </c>
      <c r="AM10" s="17">
        <v>0.21138225426208701</v>
      </c>
      <c r="AN10" s="17"/>
      <c r="AO10" s="17">
        <v>0.46581739215038798</v>
      </c>
      <c r="AP10" s="17">
        <v>0.60430876775370701</v>
      </c>
      <c r="AQ10" s="17">
        <v>0.34828054927325602</v>
      </c>
      <c r="AR10" s="17"/>
      <c r="AS10" s="17">
        <v>0.40929473245064502</v>
      </c>
      <c r="AT10" s="17">
        <v>0.56699632945376699</v>
      </c>
      <c r="AU10" s="17">
        <v>0.46348033880150502</v>
      </c>
      <c r="AV10" s="17">
        <v>0.46925143946544901</v>
      </c>
      <c r="AW10" s="17">
        <v>0.38968945753570999</v>
      </c>
      <c r="AX10" s="17">
        <v>0.44824578946046001</v>
      </c>
      <c r="AY10" s="17">
        <v>0.51201058276834699</v>
      </c>
      <c r="AZ10" s="17">
        <v>0.56979961345062502</v>
      </c>
      <c r="BA10" s="17">
        <v>0.74808458457462201</v>
      </c>
      <c r="BB10" s="17">
        <v>0.39779772546898801</v>
      </c>
      <c r="BC10" s="17">
        <v>0.50172340436384699</v>
      </c>
      <c r="BD10" s="17">
        <v>0.54202643510460402</v>
      </c>
      <c r="BE10" s="17">
        <v>0.22603270179173399</v>
      </c>
      <c r="BF10" s="17">
        <v>0.54378292641627102</v>
      </c>
      <c r="BG10" s="17">
        <v>0.36793952240811301</v>
      </c>
    </row>
    <row r="11" spans="2:59" x14ac:dyDescent="0.35">
      <c r="B11" s="18" t="s">
        <v>159</v>
      </c>
      <c r="C11" s="17">
        <v>0.36397944342289901</v>
      </c>
      <c r="D11" s="17">
        <v>0.37534505820779801</v>
      </c>
      <c r="E11" s="17">
        <v>0.35489097763625399</v>
      </c>
      <c r="F11" s="17"/>
      <c r="G11" s="17">
        <v>0.23768859006179499</v>
      </c>
      <c r="H11" s="17">
        <v>0.21155882326811301</v>
      </c>
      <c r="I11" s="17">
        <v>0.38312744173276497</v>
      </c>
      <c r="J11" s="17">
        <v>0.42329121350351001</v>
      </c>
      <c r="K11" s="17">
        <v>0.36691371150329999</v>
      </c>
      <c r="L11" s="17">
        <v>0.41753223544857698</v>
      </c>
      <c r="M11" s="17"/>
      <c r="N11" s="17">
        <v>0.33349220180844702</v>
      </c>
      <c r="O11" s="17">
        <v>0.39066330723278597</v>
      </c>
      <c r="P11" s="17">
        <v>0.29694138211003401</v>
      </c>
      <c r="Q11" s="17">
        <v>0.43886254052670598</v>
      </c>
      <c r="R11" s="17">
        <v>0.35532807699745</v>
      </c>
      <c r="S11" s="17"/>
      <c r="T11" s="17">
        <v>0.34114984960225497</v>
      </c>
      <c r="U11" s="17">
        <v>0.36972870543641001</v>
      </c>
      <c r="V11" s="17"/>
      <c r="W11" s="17">
        <v>0.32150751530896698</v>
      </c>
      <c r="X11" s="17">
        <v>0.38637636082153598</v>
      </c>
      <c r="Y11" s="17"/>
      <c r="Z11" s="17">
        <v>0.249182634597851</v>
      </c>
      <c r="AA11" s="17">
        <v>0.333755119116801</v>
      </c>
      <c r="AB11" s="17">
        <v>0.45805882239432599</v>
      </c>
      <c r="AC11" s="17"/>
      <c r="AD11" s="17">
        <v>0.34852383393479602</v>
      </c>
      <c r="AE11" s="17">
        <v>0.39299312141447801</v>
      </c>
      <c r="AF11" s="17"/>
      <c r="AG11" s="17">
        <v>0.34471677421506902</v>
      </c>
      <c r="AH11" s="17">
        <v>0.252683420073541</v>
      </c>
      <c r="AI11" s="17">
        <v>0.48815957379344399</v>
      </c>
      <c r="AJ11" s="17"/>
      <c r="AK11" s="17">
        <v>0.21608280041808201</v>
      </c>
      <c r="AL11" s="17">
        <v>0.36687776756504797</v>
      </c>
      <c r="AM11" s="17">
        <v>0.69998898574150004</v>
      </c>
      <c r="AN11" s="17"/>
      <c r="AO11" s="17">
        <v>0.17485276735881899</v>
      </c>
      <c r="AP11" s="17">
        <v>0.24749829416291599</v>
      </c>
      <c r="AQ11" s="17">
        <v>0.55834529113146303</v>
      </c>
      <c r="AR11" s="17"/>
      <c r="AS11" s="17">
        <v>0.44697697874000603</v>
      </c>
      <c r="AT11" s="17">
        <v>0.22093284362051399</v>
      </c>
      <c r="AU11" s="17">
        <v>0.34702636757136301</v>
      </c>
      <c r="AV11" s="17">
        <v>0.39888486635838499</v>
      </c>
      <c r="AW11" s="17">
        <v>0.43542727336442499</v>
      </c>
      <c r="AX11" s="17">
        <v>0.40183980137896003</v>
      </c>
      <c r="AY11" s="17">
        <v>0.380280166463832</v>
      </c>
      <c r="AZ11" s="17">
        <v>0.32351189108483702</v>
      </c>
      <c r="BA11" s="17">
        <v>0.142797779480728</v>
      </c>
      <c r="BB11" s="17">
        <v>0.41076997264169002</v>
      </c>
      <c r="BC11" s="17">
        <v>0.249365368919927</v>
      </c>
      <c r="BD11" s="17">
        <v>0.32518039692365702</v>
      </c>
      <c r="BE11" s="17">
        <v>0.44893575878095898</v>
      </c>
      <c r="BF11" s="17">
        <v>0.31796118440572002</v>
      </c>
      <c r="BG11" s="17">
        <v>0.41850109508722499</v>
      </c>
    </row>
    <row r="12" spans="2:59" x14ac:dyDescent="0.35">
      <c r="B12" s="18" t="s">
        <v>133</v>
      </c>
      <c r="C12" s="19">
        <v>6.2154822070218503E-2</v>
      </c>
      <c r="D12" s="19">
        <v>3.6967368431160101E-2</v>
      </c>
      <c r="E12" s="19">
        <v>8.58750861565407E-2</v>
      </c>
      <c r="F12" s="19"/>
      <c r="G12" s="19">
        <v>0.116045416321943</v>
      </c>
      <c r="H12" s="19">
        <v>6.4225992006806704E-2</v>
      </c>
      <c r="I12" s="19">
        <v>9.3667009138853105E-2</v>
      </c>
      <c r="J12" s="19">
        <v>7.3149879852838995E-2</v>
      </c>
      <c r="K12" s="19">
        <v>5.8288634879440998E-2</v>
      </c>
      <c r="L12" s="19">
        <v>2.2995257976162201E-2</v>
      </c>
      <c r="M12" s="19"/>
      <c r="N12" s="19">
        <v>5.5634948769455503E-2</v>
      </c>
      <c r="O12" s="19">
        <v>6.10879808319525E-2</v>
      </c>
      <c r="P12" s="19">
        <v>0.111702795699529</v>
      </c>
      <c r="Q12" s="19">
        <v>3.5725604412879697E-2</v>
      </c>
      <c r="R12" s="19">
        <v>4.5641312942845902E-2</v>
      </c>
      <c r="S12" s="19"/>
      <c r="T12" s="19">
        <v>5.3669822177456097E-2</v>
      </c>
      <c r="U12" s="19">
        <v>6.4291631334166002E-2</v>
      </c>
      <c r="V12" s="19"/>
      <c r="W12" s="19">
        <v>5.2043894866546599E-2</v>
      </c>
      <c r="X12" s="19">
        <v>6.3380930196199406E-2</v>
      </c>
      <c r="Y12" s="19"/>
      <c r="Z12" s="19">
        <v>4.1599317764797999E-2</v>
      </c>
      <c r="AA12" s="19">
        <v>6.2120951417685699E-2</v>
      </c>
      <c r="AB12" s="19">
        <v>4.2801846206679602E-2</v>
      </c>
      <c r="AC12" s="19"/>
      <c r="AD12" s="19">
        <v>5.05711111452899E-2</v>
      </c>
      <c r="AE12" s="19">
        <v>8.3900069902866803E-2</v>
      </c>
      <c r="AF12" s="19"/>
      <c r="AG12" s="19">
        <v>3.0381423707340399E-2</v>
      </c>
      <c r="AH12" s="19">
        <v>3.8998500024701302E-2</v>
      </c>
      <c r="AI12" s="19">
        <v>4.26834056468774E-2</v>
      </c>
      <c r="AJ12" s="19"/>
      <c r="AK12" s="19">
        <v>3.5826953011518198E-2</v>
      </c>
      <c r="AL12" s="19">
        <v>4.3815395118347297E-2</v>
      </c>
      <c r="AM12" s="19">
        <v>5.3334791413866899E-2</v>
      </c>
      <c r="AN12" s="19"/>
      <c r="AO12" s="19">
        <v>3.1488849908950199E-2</v>
      </c>
      <c r="AP12" s="19">
        <v>3.80877463558148E-2</v>
      </c>
      <c r="AQ12" s="19">
        <v>4.4007918206829803E-2</v>
      </c>
      <c r="AR12" s="19"/>
      <c r="AS12" s="19">
        <v>0.10711942680820601</v>
      </c>
      <c r="AT12" s="19">
        <v>0.13138624067435101</v>
      </c>
      <c r="AU12" s="19">
        <v>8.2183519323604903E-2</v>
      </c>
      <c r="AV12" s="19">
        <v>2.6411033540117201E-2</v>
      </c>
      <c r="AW12" s="19">
        <v>4.5005344061271803E-2</v>
      </c>
      <c r="AX12" s="19">
        <v>9.3665358167218493E-2</v>
      </c>
      <c r="AY12" s="19">
        <v>0</v>
      </c>
      <c r="AZ12" s="19">
        <v>2.3829416505772898E-2</v>
      </c>
      <c r="BA12" s="19">
        <v>8.1634758251659306E-2</v>
      </c>
      <c r="BB12" s="19">
        <v>3.1617406121528198E-2</v>
      </c>
      <c r="BC12" s="19">
        <v>4.2233367349984001E-2</v>
      </c>
      <c r="BD12" s="19">
        <v>2.4579606147702202E-2</v>
      </c>
      <c r="BE12" s="19">
        <v>0.16051848584018999</v>
      </c>
      <c r="BF12" s="19">
        <v>0</v>
      </c>
      <c r="BG12" s="19">
        <v>6.8377336633804298E-2</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7.6045175968459805E-2</v>
      </c>
      <c r="D9" s="17">
        <v>0.103465201952264</v>
      </c>
      <c r="E9" s="17">
        <v>5.0814450654950903E-2</v>
      </c>
      <c r="F9" s="17"/>
      <c r="G9" s="17">
        <v>0.14613662820179699</v>
      </c>
      <c r="H9" s="17">
        <v>0.161704298079515</v>
      </c>
      <c r="I9" s="17">
        <v>5.84618852283081E-2</v>
      </c>
      <c r="J9" s="17">
        <v>2.80915452587281E-2</v>
      </c>
      <c r="K9" s="17">
        <v>6.6777975988163998E-2</v>
      </c>
      <c r="L9" s="17">
        <v>6.4628230401403197E-2</v>
      </c>
      <c r="M9" s="17"/>
      <c r="N9" s="17">
        <v>5.6472003701926302E-2</v>
      </c>
      <c r="O9" s="17">
        <v>8.4873948504225097E-2</v>
      </c>
      <c r="P9" s="17">
        <v>0.10928125537472599</v>
      </c>
      <c r="Q9" s="17">
        <v>5.9908322528765198E-2</v>
      </c>
      <c r="R9" s="17">
        <v>8.2052769051008098E-2</v>
      </c>
      <c r="S9" s="17"/>
      <c r="T9" s="17">
        <v>0.13318001786672701</v>
      </c>
      <c r="U9" s="17">
        <v>6.1656695001414498E-2</v>
      </c>
      <c r="V9" s="17"/>
      <c r="W9" s="17">
        <v>0.100784782292568</v>
      </c>
      <c r="X9" s="17">
        <v>6.6172105639079701E-2</v>
      </c>
      <c r="Y9" s="17"/>
      <c r="Z9" s="17">
        <v>7.5683879754716202E-2</v>
      </c>
      <c r="AA9" s="17">
        <v>9.0601788492614604E-2</v>
      </c>
      <c r="AB9" s="17">
        <v>8.4974800772845804E-2</v>
      </c>
      <c r="AC9" s="17"/>
      <c r="AD9" s="17">
        <v>8.1856564388487901E-2</v>
      </c>
      <c r="AE9" s="17">
        <v>6.5135884268738495E-2</v>
      </c>
      <c r="AF9" s="17"/>
      <c r="AG9" s="17">
        <v>0.22365668837538399</v>
      </c>
      <c r="AH9" s="17">
        <v>8.7317945854794701E-2</v>
      </c>
      <c r="AI9" s="17">
        <v>2.9008224365686602E-2</v>
      </c>
      <c r="AJ9" s="17"/>
      <c r="AK9" s="17">
        <v>0.1529474203675</v>
      </c>
      <c r="AL9" s="17">
        <v>4.3788464301181301E-2</v>
      </c>
      <c r="AM9" s="17">
        <v>4.1007447154572198E-2</v>
      </c>
      <c r="AN9" s="17"/>
      <c r="AO9" s="17">
        <v>0.37490510464724303</v>
      </c>
      <c r="AP9" s="17">
        <v>7.5110281964648098E-2</v>
      </c>
      <c r="AQ9" s="17">
        <v>3.1360624010603501E-2</v>
      </c>
      <c r="AR9" s="17"/>
      <c r="AS9" s="17">
        <v>3.4942047220453701E-2</v>
      </c>
      <c r="AT9" s="17">
        <v>9.2207329475231706E-2</v>
      </c>
      <c r="AU9" s="17">
        <v>4.59578937851296E-2</v>
      </c>
      <c r="AV9" s="17">
        <v>9.2535199380879493E-2</v>
      </c>
      <c r="AW9" s="17">
        <v>2.6977445054307599E-2</v>
      </c>
      <c r="AX9" s="17">
        <v>5.3836594687940199E-2</v>
      </c>
      <c r="AY9" s="17">
        <v>6.4637181740197197E-2</v>
      </c>
      <c r="AZ9" s="17">
        <v>4.4658653076499202E-2</v>
      </c>
      <c r="BA9" s="17">
        <v>8.3890790190084205E-2</v>
      </c>
      <c r="BB9" s="17">
        <v>0.124163620603241</v>
      </c>
      <c r="BC9" s="17">
        <v>0.15886174017704299</v>
      </c>
      <c r="BD9" s="17">
        <v>2.61885852602231E-2</v>
      </c>
      <c r="BE9" s="17">
        <v>0.47660035542247903</v>
      </c>
      <c r="BF9" s="17">
        <v>0.207954082057908</v>
      </c>
      <c r="BG9" s="17">
        <v>0.285771572499052</v>
      </c>
    </row>
    <row r="10" spans="2:59" x14ac:dyDescent="0.35">
      <c r="B10" s="18" t="s">
        <v>158</v>
      </c>
      <c r="C10" s="17">
        <v>0.441564972947876</v>
      </c>
      <c r="D10" s="17">
        <v>0.428894595994878</v>
      </c>
      <c r="E10" s="17">
        <v>0.453127732337397</v>
      </c>
      <c r="F10" s="17"/>
      <c r="G10" s="17">
        <v>0.50014388984129399</v>
      </c>
      <c r="H10" s="17">
        <v>0.532544697889204</v>
      </c>
      <c r="I10" s="17">
        <v>0.35342492388630797</v>
      </c>
      <c r="J10" s="17">
        <v>0.37690212567922998</v>
      </c>
      <c r="K10" s="17">
        <v>0.40314723883701098</v>
      </c>
      <c r="L10" s="17">
        <v>0.49869042886759601</v>
      </c>
      <c r="M10" s="17"/>
      <c r="N10" s="17">
        <v>0.47264248377268703</v>
      </c>
      <c r="O10" s="17">
        <v>0.42785506848211802</v>
      </c>
      <c r="P10" s="17">
        <v>0.396372402560079</v>
      </c>
      <c r="Q10" s="17">
        <v>0.43442051063546699</v>
      </c>
      <c r="R10" s="17">
        <v>0.48703603587891597</v>
      </c>
      <c r="S10" s="17"/>
      <c r="T10" s="17">
        <v>0.47474768426111003</v>
      </c>
      <c r="U10" s="17">
        <v>0.43320844662693903</v>
      </c>
      <c r="V10" s="17"/>
      <c r="W10" s="17">
        <v>0.47863209351521502</v>
      </c>
      <c r="X10" s="17">
        <v>0.41624025941242898</v>
      </c>
      <c r="Y10" s="17"/>
      <c r="Z10" s="17">
        <v>0.47865701650190301</v>
      </c>
      <c r="AA10" s="17">
        <v>0.45129127692999699</v>
      </c>
      <c r="AB10" s="17">
        <v>0.446307823770768</v>
      </c>
      <c r="AC10" s="17"/>
      <c r="AD10" s="17">
        <v>0.45571123316179601</v>
      </c>
      <c r="AE10" s="17">
        <v>0.41500923996641598</v>
      </c>
      <c r="AF10" s="17"/>
      <c r="AG10" s="17">
        <v>0.50694194886458299</v>
      </c>
      <c r="AH10" s="17">
        <v>0.54942133078462396</v>
      </c>
      <c r="AI10" s="17">
        <v>0.35669481783377799</v>
      </c>
      <c r="AJ10" s="17"/>
      <c r="AK10" s="17">
        <v>0.49787653279397898</v>
      </c>
      <c r="AL10" s="17">
        <v>0.49227843557846701</v>
      </c>
      <c r="AM10" s="17">
        <v>0.217761300876821</v>
      </c>
      <c r="AN10" s="17"/>
      <c r="AO10" s="17">
        <v>0.43952467563992798</v>
      </c>
      <c r="AP10" s="17">
        <v>0.54336282598971097</v>
      </c>
      <c r="AQ10" s="17">
        <v>0.33422267829207097</v>
      </c>
      <c r="AR10" s="17"/>
      <c r="AS10" s="17">
        <v>0.34020038890868298</v>
      </c>
      <c r="AT10" s="17">
        <v>0.38151649318887798</v>
      </c>
      <c r="AU10" s="17">
        <v>0.33969813361978801</v>
      </c>
      <c r="AV10" s="17">
        <v>0.43409641184012299</v>
      </c>
      <c r="AW10" s="17">
        <v>0.48161737622317302</v>
      </c>
      <c r="AX10" s="17">
        <v>0.49875584045999199</v>
      </c>
      <c r="AY10" s="17">
        <v>0.56281843082395</v>
      </c>
      <c r="AZ10" s="17">
        <v>0.44117322876197301</v>
      </c>
      <c r="BA10" s="17">
        <v>0.63098233244436297</v>
      </c>
      <c r="BB10" s="17">
        <v>0.41523273395517601</v>
      </c>
      <c r="BC10" s="17">
        <v>0.45612179102254702</v>
      </c>
      <c r="BD10" s="17">
        <v>0.58414179004318201</v>
      </c>
      <c r="BE10" s="17">
        <v>0.29641681010130999</v>
      </c>
      <c r="BF10" s="17">
        <v>0.479921595969871</v>
      </c>
      <c r="BG10" s="17">
        <v>0.45817141596827399</v>
      </c>
    </row>
    <row r="11" spans="2:59" x14ac:dyDescent="0.35">
      <c r="B11" s="18" t="s">
        <v>159</v>
      </c>
      <c r="C11" s="17">
        <v>0.402748247130225</v>
      </c>
      <c r="D11" s="17">
        <v>0.41931146371407002</v>
      </c>
      <c r="E11" s="17">
        <v>0.386917578329875</v>
      </c>
      <c r="F11" s="17"/>
      <c r="G11" s="17">
        <v>0.239866808365087</v>
      </c>
      <c r="H11" s="17">
        <v>0.220027188027696</v>
      </c>
      <c r="I11" s="17">
        <v>0.472601739003643</v>
      </c>
      <c r="J11" s="17">
        <v>0.52399314546626397</v>
      </c>
      <c r="K11" s="17">
        <v>0.45685269360792402</v>
      </c>
      <c r="L11" s="17">
        <v>0.37944531825700201</v>
      </c>
      <c r="M11" s="17"/>
      <c r="N11" s="17">
        <v>0.41214355008745301</v>
      </c>
      <c r="O11" s="17">
        <v>0.42450930987688001</v>
      </c>
      <c r="P11" s="17">
        <v>0.36060342118042399</v>
      </c>
      <c r="Q11" s="17">
        <v>0.44922400301682203</v>
      </c>
      <c r="R11" s="17">
        <v>0.318819078126589</v>
      </c>
      <c r="S11" s="17"/>
      <c r="T11" s="17">
        <v>0.33301281466480998</v>
      </c>
      <c r="U11" s="17">
        <v>0.42030998195647901</v>
      </c>
      <c r="V11" s="17"/>
      <c r="W11" s="17">
        <v>0.37193383033927102</v>
      </c>
      <c r="X11" s="17">
        <v>0.427652464944204</v>
      </c>
      <c r="Y11" s="17"/>
      <c r="Z11" s="17">
        <v>0.390362800390818</v>
      </c>
      <c r="AA11" s="17">
        <v>0.36459434463875501</v>
      </c>
      <c r="AB11" s="17">
        <v>0.416887235069552</v>
      </c>
      <c r="AC11" s="17"/>
      <c r="AD11" s="17">
        <v>0.39653219493596298</v>
      </c>
      <c r="AE11" s="17">
        <v>0.41441718434567498</v>
      </c>
      <c r="AF11" s="17"/>
      <c r="AG11" s="17">
        <v>0.23761117681301699</v>
      </c>
      <c r="AH11" s="17">
        <v>0.28362833531432702</v>
      </c>
      <c r="AI11" s="17">
        <v>0.57534976479621003</v>
      </c>
      <c r="AJ11" s="17"/>
      <c r="AK11" s="17">
        <v>0.29399511430238201</v>
      </c>
      <c r="AL11" s="17">
        <v>0.40240186939745698</v>
      </c>
      <c r="AM11" s="17">
        <v>0.69075527228716005</v>
      </c>
      <c r="AN11" s="17"/>
      <c r="AO11" s="17">
        <v>0.17744544646291799</v>
      </c>
      <c r="AP11" s="17">
        <v>0.30478460639552302</v>
      </c>
      <c r="AQ11" s="17">
        <v>0.57609150220302796</v>
      </c>
      <c r="AR11" s="17"/>
      <c r="AS11" s="17">
        <v>0.46803054165397001</v>
      </c>
      <c r="AT11" s="17">
        <v>0.40054837962485701</v>
      </c>
      <c r="AU11" s="17">
        <v>0.48452238141245901</v>
      </c>
      <c r="AV11" s="17">
        <v>0.41358808188468499</v>
      </c>
      <c r="AW11" s="17">
        <v>0.439307418719873</v>
      </c>
      <c r="AX11" s="17">
        <v>0.395391844118756</v>
      </c>
      <c r="AY11" s="17">
        <v>0.32943668276681798</v>
      </c>
      <c r="AZ11" s="17">
        <v>0.45352765255724198</v>
      </c>
      <c r="BA11" s="17">
        <v>0.21709198379962499</v>
      </c>
      <c r="BB11" s="17">
        <v>0.460603645441583</v>
      </c>
      <c r="BC11" s="17">
        <v>0.307825694704638</v>
      </c>
      <c r="BD11" s="17">
        <v>0.37968898037112597</v>
      </c>
      <c r="BE11" s="17">
        <v>0.136387604496503</v>
      </c>
      <c r="BF11" s="17">
        <v>0.31212432197222101</v>
      </c>
      <c r="BG11" s="17">
        <v>0.25605701153267402</v>
      </c>
    </row>
    <row r="12" spans="2:59" x14ac:dyDescent="0.35">
      <c r="B12" s="18" t="s">
        <v>133</v>
      </c>
      <c r="C12" s="19">
        <v>7.9641603953438903E-2</v>
      </c>
      <c r="D12" s="19">
        <v>4.8328738338788799E-2</v>
      </c>
      <c r="E12" s="19">
        <v>0.109140238677776</v>
      </c>
      <c r="F12" s="19"/>
      <c r="G12" s="19">
        <v>0.113852673591822</v>
      </c>
      <c r="H12" s="19">
        <v>8.5723816003584904E-2</v>
      </c>
      <c r="I12" s="19">
        <v>0.115511451881741</v>
      </c>
      <c r="J12" s="19">
        <v>7.1013183595777199E-2</v>
      </c>
      <c r="K12" s="19">
        <v>7.3222091566901196E-2</v>
      </c>
      <c r="L12" s="19">
        <v>5.7236022473998699E-2</v>
      </c>
      <c r="M12" s="19"/>
      <c r="N12" s="19">
        <v>5.87419624379334E-2</v>
      </c>
      <c r="O12" s="19">
        <v>6.2761673136777496E-2</v>
      </c>
      <c r="P12" s="19">
        <v>0.13374292088477099</v>
      </c>
      <c r="Q12" s="19">
        <v>5.6447163818946398E-2</v>
      </c>
      <c r="R12" s="19">
        <v>0.112092116943487</v>
      </c>
      <c r="S12" s="19"/>
      <c r="T12" s="19">
        <v>5.9059483207352097E-2</v>
      </c>
      <c r="U12" s="19">
        <v>8.4824876415167297E-2</v>
      </c>
      <c r="V12" s="19"/>
      <c r="W12" s="19">
        <v>4.8649293852945599E-2</v>
      </c>
      <c r="X12" s="19">
        <v>8.9935170004287204E-2</v>
      </c>
      <c r="Y12" s="19"/>
      <c r="Z12" s="19">
        <v>5.5296303352562602E-2</v>
      </c>
      <c r="AA12" s="19">
        <v>9.3512589938633206E-2</v>
      </c>
      <c r="AB12" s="19">
        <v>5.1830140386834297E-2</v>
      </c>
      <c r="AC12" s="19"/>
      <c r="AD12" s="19">
        <v>6.5900007513753106E-2</v>
      </c>
      <c r="AE12" s="19">
        <v>0.10543769141917</v>
      </c>
      <c r="AF12" s="19"/>
      <c r="AG12" s="19">
        <v>3.1790185947016901E-2</v>
      </c>
      <c r="AH12" s="19">
        <v>7.9632388046255206E-2</v>
      </c>
      <c r="AI12" s="19">
        <v>3.8947193004325399E-2</v>
      </c>
      <c r="AJ12" s="19"/>
      <c r="AK12" s="19">
        <v>5.5180932536139399E-2</v>
      </c>
      <c r="AL12" s="19">
        <v>6.1531230722895298E-2</v>
      </c>
      <c r="AM12" s="19">
        <v>5.0475979681446799E-2</v>
      </c>
      <c r="AN12" s="19"/>
      <c r="AO12" s="19">
        <v>8.1247732499108907E-3</v>
      </c>
      <c r="AP12" s="19">
        <v>7.6742285650117495E-2</v>
      </c>
      <c r="AQ12" s="19">
        <v>5.83251954942978E-2</v>
      </c>
      <c r="AR12" s="19"/>
      <c r="AS12" s="19">
        <v>0.15682702221689401</v>
      </c>
      <c r="AT12" s="19">
        <v>0.12572779771103301</v>
      </c>
      <c r="AU12" s="19">
        <v>0.12982159118262299</v>
      </c>
      <c r="AV12" s="19">
        <v>5.9780306894312497E-2</v>
      </c>
      <c r="AW12" s="19">
        <v>5.20977600026458E-2</v>
      </c>
      <c r="AX12" s="19">
        <v>5.2015720733311697E-2</v>
      </c>
      <c r="AY12" s="19">
        <v>4.3107704669034998E-2</v>
      </c>
      <c r="AZ12" s="19">
        <v>6.0640465604286098E-2</v>
      </c>
      <c r="BA12" s="19">
        <v>6.8034893565927901E-2</v>
      </c>
      <c r="BB12" s="19">
        <v>0</v>
      </c>
      <c r="BC12" s="19">
        <v>7.7190774095771506E-2</v>
      </c>
      <c r="BD12" s="19">
        <v>9.98064432546872E-3</v>
      </c>
      <c r="BE12" s="19">
        <v>9.0595229979707495E-2</v>
      </c>
      <c r="BF12" s="19">
        <v>0</v>
      </c>
      <c r="BG12" s="19">
        <v>0</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5.5318585686861398E-2</v>
      </c>
      <c r="D9" s="17">
        <v>6.9456740492318605E-2</v>
      </c>
      <c r="E9" s="17">
        <v>4.2375630606509597E-2</v>
      </c>
      <c r="F9" s="17"/>
      <c r="G9" s="17">
        <v>0.13726014727895899</v>
      </c>
      <c r="H9" s="17">
        <v>8.4320373273447102E-2</v>
      </c>
      <c r="I9" s="17">
        <v>5.52713337823076E-2</v>
      </c>
      <c r="J9" s="17">
        <v>2.4310863678432399E-2</v>
      </c>
      <c r="K9" s="17">
        <v>3.6228626633657598E-2</v>
      </c>
      <c r="L9" s="17">
        <v>5.08936302421968E-2</v>
      </c>
      <c r="M9" s="17"/>
      <c r="N9" s="17">
        <v>4.06517115700488E-2</v>
      </c>
      <c r="O9" s="17">
        <v>6.8566141241299505E-2</v>
      </c>
      <c r="P9" s="17">
        <v>5.9603982981799003E-2</v>
      </c>
      <c r="Q9" s="17">
        <v>2.9166074009018599E-2</v>
      </c>
      <c r="R9" s="17">
        <v>0.115352043028108</v>
      </c>
      <c r="S9" s="17"/>
      <c r="T9" s="17">
        <v>8.4308437732929495E-2</v>
      </c>
      <c r="U9" s="17">
        <v>4.8017962799954302E-2</v>
      </c>
      <c r="V9" s="17"/>
      <c r="W9" s="17">
        <v>8.6220704390433195E-2</v>
      </c>
      <c r="X9" s="17">
        <v>3.8667835341974703E-2</v>
      </c>
      <c r="Y9" s="17"/>
      <c r="Z9" s="17">
        <v>5.9700709136897803E-2</v>
      </c>
      <c r="AA9" s="17">
        <v>3.3922382969808401E-2</v>
      </c>
      <c r="AB9" s="17">
        <v>7.9420982496391096E-2</v>
      </c>
      <c r="AC9" s="17"/>
      <c r="AD9" s="17">
        <v>6.5521073159910195E-2</v>
      </c>
      <c r="AE9" s="17">
        <v>3.6166206967404899E-2</v>
      </c>
      <c r="AF9" s="17"/>
      <c r="AG9" s="17">
        <v>0.208770484145472</v>
      </c>
      <c r="AH9" s="17">
        <v>5.0749786833160199E-2</v>
      </c>
      <c r="AI9" s="17">
        <v>2.1235718549014501E-2</v>
      </c>
      <c r="AJ9" s="17"/>
      <c r="AK9" s="17">
        <v>0.121057783169431</v>
      </c>
      <c r="AL9" s="17">
        <v>3.1417193273668098E-2</v>
      </c>
      <c r="AM9" s="17">
        <v>1.7848272506750501E-2</v>
      </c>
      <c r="AN9" s="17"/>
      <c r="AO9" s="17">
        <v>0.282817828107231</v>
      </c>
      <c r="AP9" s="17">
        <v>5.4088062907868197E-2</v>
      </c>
      <c r="AQ9" s="17">
        <v>2.4795873816275901E-2</v>
      </c>
      <c r="AR9" s="17"/>
      <c r="AS9" s="17">
        <v>2.56862559564459E-2</v>
      </c>
      <c r="AT9" s="17">
        <v>9.6993021813670102E-2</v>
      </c>
      <c r="AU9" s="17">
        <v>5.1429434513392901E-2</v>
      </c>
      <c r="AV9" s="17">
        <v>5.6860059202486303E-2</v>
      </c>
      <c r="AW9" s="17">
        <v>2.5090176959336699E-2</v>
      </c>
      <c r="AX9" s="17">
        <v>6.3601624520912697E-2</v>
      </c>
      <c r="AY9" s="17">
        <v>1.2971946242169401E-2</v>
      </c>
      <c r="AZ9" s="17">
        <v>1.1877847119877501E-2</v>
      </c>
      <c r="BA9" s="17">
        <v>4.0439086037642701E-2</v>
      </c>
      <c r="BB9" s="17">
        <v>0.13273055158877201</v>
      </c>
      <c r="BC9" s="17">
        <v>5.1414130213545503E-2</v>
      </c>
      <c r="BD9" s="17">
        <v>0.15953748729717701</v>
      </c>
      <c r="BE9" s="17">
        <v>0.345839258830135</v>
      </c>
      <c r="BF9" s="17">
        <v>5.6977505683667197E-2</v>
      </c>
      <c r="BG9" s="17">
        <v>0.130708263635023</v>
      </c>
    </row>
    <row r="10" spans="2:59" x14ac:dyDescent="0.35">
      <c r="B10" s="18" t="s">
        <v>158</v>
      </c>
      <c r="C10" s="17">
        <v>0.40220324032707899</v>
      </c>
      <c r="D10" s="17">
        <v>0.39726413494764701</v>
      </c>
      <c r="E10" s="17">
        <v>0.40640151642191802</v>
      </c>
      <c r="F10" s="17"/>
      <c r="G10" s="17">
        <v>0.44895669156204199</v>
      </c>
      <c r="H10" s="17">
        <v>0.566012483813365</v>
      </c>
      <c r="I10" s="17">
        <v>0.32328512800500803</v>
      </c>
      <c r="J10" s="17">
        <v>0.33207734713133802</v>
      </c>
      <c r="K10" s="17">
        <v>0.346713381027691</v>
      </c>
      <c r="L10" s="17">
        <v>0.43931899557321002</v>
      </c>
      <c r="M10" s="17"/>
      <c r="N10" s="17">
        <v>0.40599260879266502</v>
      </c>
      <c r="O10" s="17">
        <v>0.36258447197914301</v>
      </c>
      <c r="P10" s="17">
        <v>0.38543690075251402</v>
      </c>
      <c r="Q10" s="17">
        <v>0.41722688283408099</v>
      </c>
      <c r="R10" s="17">
        <v>0.46306645182759698</v>
      </c>
      <c r="S10" s="17"/>
      <c r="T10" s="17">
        <v>0.48349624371849798</v>
      </c>
      <c r="U10" s="17">
        <v>0.381730919179606</v>
      </c>
      <c r="V10" s="17"/>
      <c r="W10" s="17">
        <v>0.446001135444342</v>
      </c>
      <c r="X10" s="17">
        <v>0.37552982979529598</v>
      </c>
      <c r="Y10" s="17"/>
      <c r="Z10" s="17">
        <v>0.41878451606193701</v>
      </c>
      <c r="AA10" s="17">
        <v>0.48347783852690002</v>
      </c>
      <c r="AB10" s="17">
        <v>0.37555613388987702</v>
      </c>
      <c r="AC10" s="17"/>
      <c r="AD10" s="17">
        <v>0.40992119686041001</v>
      </c>
      <c r="AE10" s="17">
        <v>0.387714888652338</v>
      </c>
      <c r="AF10" s="17"/>
      <c r="AG10" s="17">
        <v>0.46239628869636001</v>
      </c>
      <c r="AH10" s="17">
        <v>0.53086077388551101</v>
      </c>
      <c r="AI10" s="17">
        <v>0.30062145257252199</v>
      </c>
      <c r="AJ10" s="17"/>
      <c r="AK10" s="17">
        <v>0.45953360273479199</v>
      </c>
      <c r="AL10" s="17">
        <v>0.43836905054380498</v>
      </c>
      <c r="AM10" s="17">
        <v>0.21809738647441501</v>
      </c>
      <c r="AN10" s="17"/>
      <c r="AO10" s="17">
        <v>0.49031610984788299</v>
      </c>
      <c r="AP10" s="17">
        <v>0.47129164338738599</v>
      </c>
      <c r="AQ10" s="17">
        <v>0.321674515760277</v>
      </c>
      <c r="AR10" s="17"/>
      <c r="AS10" s="17">
        <v>0.28963415543661403</v>
      </c>
      <c r="AT10" s="17">
        <v>0.29583376005175299</v>
      </c>
      <c r="AU10" s="17">
        <v>0.30825090557582002</v>
      </c>
      <c r="AV10" s="17">
        <v>0.35718051279996699</v>
      </c>
      <c r="AW10" s="17">
        <v>0.42841714098290901</v>
      </c>
      <c r="AX10" s="17">
        <v>0.45683845503347997</v>
      </c>
      <c r="AY10" s="17">
        <v>0.46377172979481202</v>
      </c>
      <c r="AZ10" s="17">
        <v>0.35840717235321901</v>
      </c>
      <c r="BA10" s="17">
        <v>0.58060969855594902</v>
      </c>
      <c r="BB10" s="17">
        <v>0.41371840686969502</v>
      </c>
      <c r="BC10" s="17">
        <v>0.62741484598358799</v>
      </c>
      <c r="BD10" s="17">
        <v>0.46392204980208401</v>
      </c>
      <c r="BE10" s="17">
        <v>0.57896428314778603</v>
      </c>
      <c r="BF10" s="17">
        <v>0.59111673290296396</v>
      </c>
      <c r="BG10" s="17">
        <v>0.56399637771703803</v>
      </c>
    </row>
    <row r="11" spans="2:59" x14ac:dyDescent="0.35">
      <c r="B11" s="18" t="s">
        <v>159</v>
      </c>
      <c r="C11" s="17">
        <v>0.47797948979365401</v>
      </c>
      <c r="D11" s="17">
        <v>0.49321956905730102</v>
      </c>
      <c r="E11" s="17">
        <v>0.463691374857642</v>
      </c>
      <c r="F11" s="17"/>
      <c r="G11" s="17">
        <v>0.28445049215930401</v>
      </c>
      <c r="H11" s="17">
        <v>0.28086463960268299</v>
      </c>
      <c r="I11" s="17">
        <v>0.53103190923376697</v>
      </c>
      <c r="J11" s="17">
        <v>0.59078536827686101</v>
      </c>
      <c r="K11" s="17">
        <v>0.55121760884013205</v>
      </c>
      <c r="L11" s="17">
        <v>0.47335356858081501</v>
      </c>
      <c r="M11" s="17"/>
      <c r="N11" s="17">
        <v>0.49931580453159402</v>
      </c>
      <c r="O11" s="17">
        <v>0.49893401345916499</v>
      </c>
      <c r="P11" s="17">
        <v>0.45488987402557102</v>
      </c>
      <c r="Q11" s="17">
        <v>0.52013002097061101</v>
      </c>
      <c r="R11" s="17">
        <v>0.34024044715232699</v>
      </c>
      <c r="S11" s="17"/>
      <c r="T11" s="17">
        <v>0.38070067357425003</v>
      </c>
      <c r="U11" s="17">
        <v>0.50247757798582604</v>
      </c>
      <c r="V11" s="17"/>
      <c r="W11" s="17">
        <v>0.42698784956882602</v>
      </c>
      <c r="X11" s="17">
        <v>0.51782583936009896</v>
      </c>
      <c r="Y11" s="17"/>
      <c r="Z11" s="17">
        <v>0.47397445891165602</v>
      </c>
      <c r="AA11" s="17">
        <v>0.41390431933980298</v>
      </c>
      <c r="AB11" s="17">
        <v>0.509430921645042</v>
      </c>
      <c r="AC11" s="17"/>
      <c r="AD11" s="17">
        <v>0.48165617841070202</v>
      </c>
      <c r="AE11" s="17">
        <v>0.47107751289701499</v>
      </c>
      <c r="AF11" s="17"/>
      <c r="AG11" s="17">
        <v>0.29169647951516697</v>
      </c>
      <c r="AH11" s="17">
        <v>0.36566803843458801</v>
      </c>
      <c r="AI11" s="17">
        <v>0.64863314872219402</v>
      </c>
      <c r="AJ11" s="17"/>
      <c r="AK11" s="17">
        <v>0.36827884536953598</v>
      </c>
      <c r="AL11" s="17">
        <v>0.49793842248782999</v>
      </c>
      <c r="AM11" s="17">
        <v>0.70488890898540402</v>
      </c>
      <c r="AN11" s="17"/>
      <c r="AO11" s="17">
        <v>0.16615344381626199</v>
      </c>
      <c r="AP11" s="17">
        <v>0.42924937389921602</v>
      </c>
      <c r="AQ11" s="17">
        <v>0.61356222778058001</v>
      </c>
      <c r="AR11" s="17"/>
      <c r="AS11" s="17">
        <v>0.53904989302072603</v>
      </c>
      <c r="AT11" s="17">
        <v>0.47015585480796401</v>
      </c>
      <c r="AU11" s="17">
        <v>0.57813136517601804</v>
      </c>
      <c r="AV11" s="17">
        <v>0.53947593358579005</v>
      </c>
      <c r="AW11" s="17">
        <v>0.50019623883726005</v>
      </c>
      <c r="AX11" s="17">
        <v>0.39251291715763098</v>
      </c>
      <c r="AY11" s="17">
        <v>0.49316712873243002</v>
      </c>
      <c r="AZ11" s="17">
        <v>0.57754112768318999</v>
      </c>
      <c r="BA11" s="17">
        <v>0.36741726475342601</v>
      </c>
      <c r="BB11" s="17">
        <v>0.44520621863608101</v>
      </c>
      <c r="BC11" s="17">
        <v>0.28554360215638902</v>
      </c>
      <c r="BD11" s="17">
        <v>0.35840869057893698</v>
      </c>
      <c r="BE11" s="17">
        <v>7.5196458022078694E-2</v>
      </c>
      <c r="BF11" s="17">
        <v>0.35190576141336899</v>
      </c>
      <c r="BG11" s="17">
        <v>0.305295358647938</v>
      </c>
    </row>
    <row r="12" spans="2:59" x14ac:dyDescent="0.35">
      <c r="B12" s="18" t="s">
        <v>133</v>
      </c>
      <c r="C12" s="19">
        <v>6.4498684192406397E-2</v>
      </c>
      <c r="D12" s="19">
        <v>4.0059555502733303E-2</v>
      </c>
      <c r="E12" s="19">
        <v>8.7531478113930403E-2</v>
      </c>
      <c r="F12" s="19"/>
      <c r="G12" s="19">
        <v>0.12933266899969501</v>
      </c>
      <c r="H12" s="19">
        <v>6.8802503310505206E-2</v>
      </c>
      <c r="I12" s="19">
        <v>9.0411628978917705E-2</v>
      </c>
      <c r="J12" s="19">
        <v>5.2826420913368602E-2</v>
      </c>
      <c r="K12" s="19">
        <v>6.5840383498518701E-2</v>
      </c>
      <c r="L12" s="19">
        <v>3.6433805603778402E-2</v>
      </c>
      <c r="M12" s="19"/>
      <c r="N12" s="19">
        <v>5.4039875105692602E-2</v>
      </c>
      <c r="O12" s="19">
        <v>6.9915373320392493E-2</v>
      </c>
      <c r="P12" s="19">
        <v>0.100069242240116</v>
      </c>
      <c r="Q12" s="19">
        <v>3.3477022186290201E-2</v>
      </c>
      <c r="R12" s="19">
        <v>8.1341057991968099E-2</v>
      </c>
      <c r="S12" s="19"/>
      <c r="T12" s="19">
        <v>5.1494644974322698E-2</v>
      </c>
      <c r="U12" s="19">
        <v>6.7773540034613305E-2</v>
      </c>
      <c r="V12" s="19"/>
      <c r="W12" s="19">
        <v>4.0790310596398399E-2</v>
      </c>
      <c r="X12" s="19">
        <v>6.7976495502631407E-2</v>
      </c>
      <c r="Y12" s="19"/>
      <c r="Z12" s="19">
        <v>4.7540315889509299E-2</v>
      </c>
      <c r="AA12" s="19">
        <v>6.8695459163488404E-2</v>
      </c>
      <c r="AB12" s="19">
        <v>3.5591961968689897E-2</v>
      </c>
      <c r="AC12" s="19"/>
      <c r="AD12" s="19">
        <v>4.2901551568978E-2</v>
      </c>
      <c r="AE12" s="19">
        <v>0.105041391483241</v>
      </c>
      <c r="AF12" s="19"/>
      <c r="AG12" s="19">
        <v>3.7136747643000401E-2</v>
      </c>
      <c r="AH12" s="19">
        <v>5.2721400846741401E-2</v>
      </c>
      <c r="AI12" s="19">
        <v>2.9509680156269199E-2</v>
      </c>
      <c r="AJ12" s="19"/>
      <c r="AK12" s="19">
        <v>5.1129768726240803E-2</v>
      </c>
      <c r="AL12" s="19">
        <v>3.22753336946974E-2</v>
      </c>
      <c r="AM12" s="19">
        <v>5.9165432033430901E-2</v>
      </c>
      <c r="AN12" s="19"/>
      <c r="AO12" s="19">
        <v>6.07126182286244E-2</v>
      </c>
      <c r="AP12" s="19">
        <v>4.5370919805530097E-2</v>
      </c>
      <c r="AQ12" s="19">
        <v>3.9967382642867699E-2</v>
      </c>
      <c r="AR12" s="19"/>
      <c r="AS12" s="19">
        <v>0.145629695586214</v>
      </c>
      <c r="AT12" s="19">
        <v>0.13701736332661299</v>
      </c>
      <c r="AU12" s="19">
        <v>6.2188294734769001E-2</v>
      </c>
      <c r="AV12" s="19">
        <v>4.64834944117564E-2</v>
      </c>
      <c r="AW12" s="19">
        <v>4.6296443220494601E-2</v>
      </c>
      <c r="AX12" s="19">
        <v>8.7047003287976293E-2</v>
      </c>
      <c r="AY12" s="19">
        <v>3.0089195230588402E-2</v>
      </c>
      <c r="AZ12" s="19">
        <v>5.2173852843713397E-2</v>
      </c>
      <c r="BA12" s="19">
        <v>1.1533950652981999E-2</v>
      </c>
      <c r="BB12" s="19">
        <v>8.3448229054520501E-3</v>
      </c>
      <c r="BC12" s="19">
        <v>3.5627421646477003E-2</v>
      </c>
      <c r="BD12" s="19">
        <v>1.8131772321801999E-2</v>
      </c>
      <c r="BE12" s="19">
        <v>0</v>
      </c>
      <c r="BF12" s="19">
        <v>0</v>
      </c>
      <c r="BG12" s="19">
        <v>0</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0.12022907208969701</v>
      </c>
      <c r="D9" s="17">
        <v>0.15154950024712399</v>
      </c>
      <c r="E9" s="17">
        <v>9.1546831157133093E-2</v>
      </c>
      <c r="F9" s="17"/>
      <c r="G9" s="17">
        <v>0.13624055103572899</v>
      </c>
      <c r="H9" s="17">
        <v>0.20429073852839399</v>
      </c>
      <c r="I9" s="17">
        <v>0.120950850510705</v>
      </c>
      <c r="J9" s="17">
        <v>7.2247267223360098E-2</v>
      </c>
      <c r="K9" s="17">
        <v>0.139302827793753</v>
      </c>
      <c r="L9" s="17">
        <v>9.8317160886887606E-2</v>
      </c>
      <c r="M9" s="17"/>
      <c r="N9" s="17">
        <v>0.119653768417999</v>
      </c>
      <c r="O9" s="17">
        <v>0.141815005694098</v>
      </c>
      <c r="P9" s="17">
        <v>0.12737863117050099</v>
      </c>
      <c r="Q9" s="17">
        <v>8.9757823996699002E-2</v>
      </c>
      <c r="R9" s="17">
        <v>0.134224221428805</v>
      </c>
      <c r="S9" s="17"/>
      <c r="T9" s="17">
        <v>0.16635934871858399</v>
      </c>
      <c r="U9" s="17">
        <v>0.108611911960662</v>
      </c>
      <c r="V9" s="17"/>
      <c r="W9" s="17">
        <v>0.166613486539927</v>
      </c>
      <c r="X9" s="17">
        <v>9.9670659636661593E-2</v>
      </c>
      <c r="Y9" s="17"/>
      <c r="Z9" s="17">
        <v>0.137441607837997</v>
      </c>
      <c r="AA9" s="17">
        <v>0.127608062034441</v>
      </c>
      <c r="AB9" s="17">
        <v>0.12594983978018001</v>
      </c>
      <c r="AC9" s="17"/>
      <c r="AD9" s="17">
        <v>0.13909589253905499</v>
      </c>
      <c r="AE9" s="17">
        <v>8.4811778862665999E-2</v>
      </c>
      <c r="AF9" s="17"/>
      <c r="AG9" s="17">
        <v>0.24429631500041801</v>
      </c>
      <c r="AH9" s="17">
        <v>0.14052935003036399</v>
      </c>
      <c r="AI9" s="17">
        <v>7.9050939888474198E-2</v>
      </c>
      <c r="AJ9" s="17"/>
      <c r="AK9" s="17">
        <v>0.22948273430552299</v>
      </c>
      <c r="AL9" s="17">
        <v>9.30866488092921E-2</v>
      </c>
      <c r="AM9" s="17">
        <v>2.2687735687020202E-2</v>
      </c>
      <c r="AN9" s="17"/>
      <c r="AO9" s="17">
        <v>0.42526866297513499</v>
      </c>
      <c r="AP9" s="17">
        <v>0.13463065965218499</v>
      </c>
      <c r="AQ9" s="17">
        <v>5.9516824636355298E-2</v>
      </c>
      <c r="AR9" s="17"/>
      <c r="AS9" s="17">
        <v>2.98977651245649E-2</v>
      </c>
      <c r="AT9" s="17">
        <v>0.106577870775343</v>
      </c>
      <c r="AU9" s="17">
        <v>8.5160003539689194E-2</v>
      </c>
      <c r="AV9" s="17">
        <v>0.124641987225267</v>
      </c>
      <c r="AW9" s="17">
        <v>0.112052954940125</v>
      </c>
      <c r="AX9" s="17">
        <v>7.8979053965074195E-2</v>
      </c>
      <c r="AY9" s="17">
        <v>0.10626379654292099</v>
      </c>
      <c r="AZ9" s="17">
        <v>0.18379620535229599</v>
      </c>
      <c r="BA9" s="17">
        <v>0.22326648053825199</v>
      </c>
      <c r="BB9" s="17">
        <v>0.13419989109761701</v>
      </c>
      <c r="BC9" s="17">
        <v>0.23060462838506099</v>
      </c>
      <c r="BD9" s="17">
        <v>0.19637884589691401</v>
      </c>
      <c r="BE9" s="17">
        <v>0.16833409246544301</v>
      </c>
      <c r="BF9" s="17">
        <v>0.12548939223067601</v>
      </c>
      <c r="BG9" s="17">
        <v>0.165214598259037</v>
      </c>
    </row>
    <row r="10" spans="2:59" x14ac:dyDescent="0.35">
      <c r="B10" s="18" t="s">
        <v>158</v>
      </c>
      <c r="C10" s="17">
        <v>0.48976743955346103</v>
      </c>
      <c r="D10" s="17">
        <v>0.46490302488038099</v>
      </c>
      <c r="E10" s="17">
        <v>0.51082861105543798</v>
      </c>
      <c r="F10" s="17"/>
      <c r="G10" s="17">
        <v>0.54458737280973502</v>
      </c>
      <c r="H10" s="17">
        <v>0.51759350239853197</v>
      </c>
      <c r="I10" s="17">
        <v>0.43933487729696602</v>
      </c>
      <c r="J10" s="17">
        <v>0.45326497571072599</v>
      </c>
      <c r="K10" s="17">
        <v>0.43255487344825699</v>
      </c>
      <c r="L10" s="17">
        <v>0.54842938531975804</v>
      </c>
      <c r="M10" s="17"/>
      <c r="N10" s="17">
        <v>0.49695633183454502</v>
      </c>
      <c r="O10" s="17">
        <v>0.50699573367122197</v>
      </c>
      <c r="P10" s="17">
        <v>0.48187070689640799</v>
      </c>
      <c r="Q10" s="17">
        <v>0.46397106553531398</v>
      </c>
      <c r="R10" s="17">
        <v>0.50998413090577699</v>
      </c>
      <c r="S10" s="17"/>
      <c r="T10" s="17">
        <v>0.50546725700281303</v>
      </c>
      <c r="U10" s="17">
        <v>0.48581369579482198</v>
      </c>
      <c r="V10" s="17"/>
      <c r="W10" s="17">
        <v>0.464084623600376</v>
      </c>
      <c r="X10" s="17">
        <v>0.502665925737252</v>
      </c>
      <c r="Y10" s="17"/>
      <c r="Z10" s="17">
        <v>0.56265343801380097</v>
      </c>
      <c r="AA10" s="17">
        <v>0.51214643264219595</v>
      </c>
      <c r="AB10" s="17">
        <v>0.448988347063488</v>
      </c>
      <c r="AC10" s="17"/>
      <c r="AD10" s="17">
        <v>0.49575796587188897</v>
      </c>
      <c r="AE10" s="17">
        <v>0.47852186546356601</v>
      </c>
      <c r="AF10" s="17"/>
      <c r="AG10" s="17">
        <v>0.44601754439358099</v>
      </c>
      <c r="AH10" s="17">
        <v>0.59867465827594302</v>
      </c>
      <c r="AI10" s="17">
        <v>0.428374834764848</v>
      </c>
      <c r="AJ10" s="17"/>
      <c r="AK10" s="17">
        <v>0.50805853498208497</v>
      </c>
      <c r="AL10" s="17">
        <v>0.56979608316001396</v>
      </c>
      <c r="AM10" s="17">
        <v>0.26890553250613097</v>
      </c>
      <c r="AN10" s="17"/>
      <c r="AO10" s="17">
        <v>0.35994002575731998</v>
      </c>
      <c r="AP10" s="17">
        <v>0.60286727475737101</v>
      </c>
      <c r="AQ10" s="17">
        <v>0.39477213150809798</v>
      </c>
      <c r="AR10" s="17"/>
      <c r="AS10" s="17">
        <v>0.53800385836189402</v>
      </c>
      <c r="AT10" s="17">
        <v>0.50058417236601604</v>
      </c>
      <c r="AU10" s="17">
        <v>0.48441143198764802</v>
      </c>
      <c r="AV10" s="17">
        <v>0.47031085065776002</v>
      </c>
      <c r="AW10" s="17">
        <v>0.51571125754015901</v>
      </c>
      <c r="AX10" s="17">
        <v>0.45924724204205802</v>
      </c>
      <c r="AY10" s="17">
        <v>0.51687527564329105</v>
      </c>
      <c r="AZ10" s="17">
        <v>0.41879103864080502</v>
      </c>
      <c r="BA10" s="17">
        <v>0.50708274460945701</v>
      </c>
      <c r="BB10" s="17">
        <v>0.48539094031666802</v>
      </c>
      <c r="BC10" s="17">
        <v>0.49767539870725003</v>
      </c>
      <c r="BD10" s="17">
        <v>0.58788457979748598</v>
      </c>
      <c r="BE10" s="17">
        <v>0.33222177172448403</v>
      </c>
      <c r="BF10" s="17">
        <v>0.59307733847490596</v>
      </c>
      <c r="BG10" s="17">
        <v>0.49817574059644798</v>
      </c>
    </row>
    <row r="11" spans="2:59" x14ac:dyDescent="0.35">
      <c r="B11" s="18" t="s">
        <v>159</v>
      </c>
      <c r="C11" s="17">
        <v>0.32183210785225802</v>
      </c>
      <c r="D11" s="17">
        <v>0.33661391142901098</v>
      </c>
      <c r="E11" s="17">
        <v>0.3093875387676</v>
      </c>
      <c r="F11" s="17"/>
      <c r="G11" s="17">
        <v>0.20401079368819999</v>
      </c>
      <c r="H11" s="17">
        <v>0.225618843949525</v>
      </c>
      <c r="I11" s="17">
        <v>0.34996039744615698</v>
      </c>
      <c r="J11" s="17">
        <v>0.40374230189761301</v>
      </c>
      <c r="K11" s="17">
        <v>0.350393765530012</v>
      </c>
      <c r="L11" s="17">
        <v>0.31134070088262</v>
      </c>
      <c r="M11" s="17"/>
      <c r="N11" s="17">
        <v>0.321952766794872</v>
      </c>
      <c r="O11" s="17">
        <v>0.29107570574956199</v>
      </c>
      <c r="P11" s="17">
        <v>0.28441684596604699</v>
      </c>
      <c r="Q11" s="17">
        <v>0.39368095958903199</v>
      </c>
      <c r="R11" s="17">
        <v>0.29316571422515803</v>
      </c>
      <c r="S11" s="17"/>
      <c r="T11" s="17">
        <v>0.27662586652848797</v>
      </c>
      <c r="U11" s="17">
        <v>0.333216564713745</v>
      </c>
      <c r="V11" s="17"/>
      <c r="W11" s="17">
        <v>0.32022555894845101</v>
      </c>
      <c r="X11" s="17">
        <v>0.32851684070563197</v>
      </c>
      <c r="Y11" s="17"/>
      <c r="Z11" s="17">
        <v>0.25066209040961301</v>
      </c>
      <c r="AA11" s="17">
        <v>0.28826127693236597</v>
      </c>
      <c r="AB11" s="17">
        <v>0.38950376497639499</v>
      </c>
      <c r="AC11" s="17"/>
      <c r="AD11" s="17">
        <v>0.31456745693093102</v>
      </c>
      <c r="AE11" s="17">
        <v>0.33546950226979</v>
      </c>
      <c r="AF11" s="17"/>
      <c r="AG11" s="17">
        <v>0.302029310532543</v>
      </c>
      <c r="AH11" s="17">
        <v>0.210176900192312</v>
      </c>
      <c r="AI11" s="17">
        <v>0.44915143213370601</v>
      </c>
      <c r="AJ11" s="17"/>
      <c r="AK11" s="17">
        <v>0.22163073384614401</v>
      </c>
      <c r="AL11" s="17">
        <v>0.28956276370615702</v>
      </c>
      <c r="AM11" s="17">
        <v>0.67231053073964098</v>
      </c>
      <c r="AN11" s="17"/>
      <c r="AO11" s="17">
        <v>0.19057872582951599</v>
      </c>
      <c r="AP11" s="17">
        <v>0.21268149460135499</v>
      </c>
      <c r="AQ11" s="17">
        <v>0.49125007452078201</v>
      </c>
      <c r="AR11" s="17"/>
      <c r="AS11" s="17">
        <v>0.29374276558220003</v>
      </c>
      <c r="AT11" s="17">
        <v>0.26908114875181899</v>
      </c>
      <c r="AU11" s="17">
        <v>0.37378861397279201</v>
      </c>
      <c r="AV11" s="17">
        <v>0.372840352822426</v>
      </c>
      <c r="AW11" s="17">
        <v>0.32233187634218302</v>
      </c>
      <c r="AX11" s="17">
        <v>0.37906087028810698</v>
      </c>
      <c r="AY11" s="17">
        <v>0.357377604442988</v>
      </c>
      <c r="AZ11" s="17">
        <v>0.34939165588764098</v>
      </c>
      <c r="BA11" s="17">
        <v>0.166353277333153</v>
      </c>
      <c r="BB11" s="17">
        <v>0.32188063523326998</v>
      </c>
      <c r="BC11" s="17">
        <v>0.229486605557704</v>
      </c>
      <c r="BD11" s="17">
        <v>0.19760480198379901</v>
      </c>
      <c r="BE11" s="17">
        <v>0.42952087994958998</v>
      </c>
      <c r="BF11" s="17">
        <v>0.28143326929441798</v>
      </c>
      <c r="BG11" s="17">
        <v>0.27058885607769101</v>
      </c>
    </row>
    <row r="12" spans="2:59" x14ac:dyDescent="0.35">
      <c r="B12" s="18" t="s">
        <v>133</v>
      </c>
      <c r="C12" s="19">
        <v>6.8171380504583906E-2</v>
      </c>
      <c r="D12" s="19">
        <v>4.6933563443484497E-2</v>
      </c>
      <c r="E12" s="19">
        <v>8.8237019019828902E-2</v>
      </c>
      <c r="F12" s="19"/>
      <c r="G12" s="19">
        <v>0.115161282466336</v>
      </c>
      <c r="H12" s="19">
        <v>5.2496915123549599E-2</v>
      </c>
      <c r="I12" s="19">
        <v>8.9753874746172899E-2</v>
      </c>
      <c r="J12" s="19">
        <v>7.0745455168301302E-2</v>
      </c>
      <c r="K12" s="19">
        <v>7.7748533227977604E-2</v>
      </c>
      <c r="L12" s="19">
        <v>4.1912752910734097E-2</v>
      </c>
      <c r="M12" s="19"/>
      <c r="N12" s="19">
        <v>6.1437132952584801E-2</v>
      </c>
      <c r="O12" s="19">
        <v>6.0113554885118499E-2</v>
      </c>
      <c r="P12" s="19">
        <v>0.106333815967043</v>
      </c>
      <c r="Q12" s="19">
        <v>5.2590150878955001E-2</v>
      </c>
      <c r="R12" s="19">
        <v>6.2625933440260295E-2</v>
      </c>
      <c r="S12" s="19"/>
      <c r="T12" s="19">
        <v>5.1547527750114598E-2</v>
      </c>
      <c r="U12" s="19">
        <v>7.2357827530770497E-2</v>
      </c>
      <c r="V12" s="19"/>
      <c r="W12" s="19">
        <v>4.9076330911245997E-2</v>
      </c>
      <c r="X12" s="19">
        <v>6.9146573920455201E-2</v>
      </c>
      <c r="Y12" s="19"/>
      <c r="Z12" s="19">
        <v>4.9242863738589202E-2</v>
      </c>
      <c r="AA12" s="19">
        <v>7.1984228390997301E-2</v>
      </c>
      <c r="AB12" s="19">
        <v>3.5558048179937102E-2</v>
      </c>
      <c r="AC12" s="19"/>
      <c r="AD12" s="19">
        <v>5.0578684658125497E-2</v>
      </c>
      <c r="AE12" s="19">
        <v>0.10119685340397799</v>
      </c>
      <c r="AF12" s="19"/>
      <c r="AG12" s="19">
        <v>7.6568300734588196E-3</v>
      </c>
      <c r="AH12" s="19">
        <v>5.0619091501381601E-2</v>
      </c>
      <c r="AI12" s="19">
        <v>4.3422793212971801E-2</v>
      </c>
      <c r="AJ12" s="19"/>
      <c r="AK12" s="19">
        <v>4.0827996866248502E-2</v>
      </c>
      <c r="AL12" s="19">
        <v>4.7554504324536902E-2</v>
      </c>
      <c r="AM12" s="19">
        <v>3.6096201067207699E-2</v>
      </c>
      <c r="AN12" s="19"/>
      <c r="AO12" s="19">
        <v>2.42125854380279E-2</v>
      </c>
      <c r="AP12" s="19">
        <v>4.9820570989088001E-2</v>
      </c>
      <c r="AQ12" s="19">
        <v>5.4460969334765102E-2</v>
      </c>
      <c r="AR12" s="19"/>
      <c r="AS12" s="19">
        <v>0.13835561093134099</v>
      </c>
      <c r="AT12" s="19">
        <v>0.123756808106823</v>
      </c>
      <c r="AU12" s="19">
        <v>5.6639950499870299E-2</v>
      </c>
      <c r="AV12" s="19">
        <v>3.2206809294547799E-2</v>
      </c>
      <c r="AW12" s="19">
        <v>4.9903911177532803E-2</v>
      </c>
      <c r="AX12" s="19">
        <v>8.2712833704761096E-2</v>
      </c>
      <c r="AY12" s="19">
        <v>1.9483323370800099E-2</v>
      </c>
      <c r="AZ12" s="19">
        <v>4.8021100119258503E-2</v>
      </c>
      <c r="BA12" s="19">
        <v>0.103297497519139</v>
      </c>
      <c r="BB12" s="19">
        <v>5.8528533352444699E-2</v>
      </c>
      <c r="BC12" s="19">
        <v>4.2233367349984001E-2</v>
      </c>
      <c r="BD12" s="19">
        <v>1.8131772321801999E-2</v>
      </c>
      <c r="BE12" s="19">
        <v>6.9923255860482897E-2</v>
      </c>
      <c r="BF12" s="19">
        <v>0</v>
      </c>
      <c r="BG12" s="19">
        <v>6.6020805066823701E-2</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0.28800285041067403</v>
      </c>
      <c r="D9" s="17">
        <v>0.32031630287382701</v>
      </c>
      <c r="E9" s="17">
        <v>0.25908672950105099</v>
      </c>
      <c r="F9" s="17"/>
      <c r="G9" s="17">
        <v>0.32004888181177199</v>
      </c>
      <c r="H9" s="17">
        <v>0.296389293857451</v>
      </c>
      <c r="I9" s="17">
        <v>0.26251382874444601</v>
      </c>
      <c r="J9" s="17">
        <v>0.26447706474625199</v>
      </c>
      <c r="K9" s="17">
        <v>0.299216087501607</v>
      </c>
      <c r="L9" s="17">
        <v>0.29763991362221098</v>
      </c>
      <c r="M9" s="17"/>
      <c r="N9" s="17">
        <v>0.31124724018968802</v>
      </c>
      <c r="O9" s="17">
        <v>0.21030338089368</v>
      </c>
      <c r="P9" s="17">
        <v>0.33109666383650399</v>
      </c>
      <c r="Q9" s="17">
        <v>0.27255793820101798</v>
      </c>
      <c r="R9" s="17">
        <v>0.32442549389021302</v>
      </c>
      <c r="S9" s="17"/>
      <c r="T9" s="17">
        <v>0.31694529329990301</v>
      </c>
      <c r="U9" s="17">
        <v>0.28071416674908301</v>
      </c>
      <c r="V9" s="17"/>
      <c r="W9" s="17">
        <v>0.34631348390574701</v>
      </c>
      <c r="X9" s="17">
        <v>0.25644963608432297</v>
      </c>
      <c r="Y9" s="17"/>
      <c r="Z9" s="17">
        <v>0.351115596491271</v>
      </c>
      <c r="AA9" s="17">
        <v>0.2726546553693</v>
      </c>
      <c r="AB9" s="17">
        <v>0.28076781611254797</v>
      </c>
      <c r="AC9" s="17"/>
      <c r="AD9" s="17">
        <v>0.325146808128561</v>
      </c>
      <c r="AE9" s="17">
        <v>0.21827523278490399</v>
      </c>
      <c r="AF9" s="17"/>
      <c r="AG9" s="17">
        <v>0.42244413058191499</v>
      </c>
      <c r="AH9" s="17">
        <v>0.30721366939950301</v>
      </c>
      <c r="AI9" s="17">
        <v>0.24678216899275801</v>
      </c>
      <c r="AJ9" s="17"/>
      <c r="AK9" s="17">
        <v>1</v>
      </c>
      <c r="AL9" s="17">
        <v>0</v>
      </c>
      <c r="AM9" s="17">
        <v>0</v>
      </c>
      <c r="AN9" s="17"/>
      <c r="AO9" s="17">
        <v>0.54902096186454996</v>
      </c>
      <c r="AP9" s="17">
        <v>0.33481649517773099</v>
      </c>
      <c r="AQ9" s="17">
        <v>0.20934740879510699</v>
      </c>
      <c r="AR9" s="17"/>
      <c r="AS9" s="17">
        <v>0.21367544084697601</v>
      </c>
      <c r="AT9" s="17">
        <v>0.313935458292529</v>
      </c>
      <c r="AU9" s="17">
        <v>0.27522997179874698</v>
      </c>
      <c r="AV9" s="17">
        <v>0.309783429603323</v>
      </c>
      <c r="AW9" s="17">
        <v>0.27566952367094</v>
      </c>
      <c r="AX9" s="17">
        <v>0.27995808740360001</v>
      </c>
      <c r="AY9" s="17">
        <v>0.27857698534247499</v>
      </c>
      <c r="AZ9" s="17">
        <v>0.30513976406337801</v>
      </c>
      <c r="BA9" s="17">
        <v>0.40007183714367101</v>
      </c>
      <c r="BB9" s="17">
        <v>0.329701012154131</v>
      </c>
      <c r="BC9" s="17">
        <v>0.261074725955103</v>
      </c>
      <c r="BD9" s="17">
        <v>0.28481405411577598</v>
      </c>
      <c r="BE9" s="17">
        <v>0.215124627104258</v>
      </c>
      <c r="BF9" s="17">
        <v>0.46503640587733502</v>
      </c>
      <c r="BG9" s="17">
        <v>0.32183535332860702</v>
      </c>
    </row>
    <row r="10" spans="2:59" x14ac:dyDescent="0.35">
      <c r="B10" s="18" t="s">
        <v>158</v>
      </c>
      <c r="C10" s="17">
        <v>0.51933702437867801</v>
      </c>
      <c r="D10" s="17">
        <v>0.50656164654579705</v>
      </c>
      <c r="E10" s="17">
        <v>0.52925808131789998</v>
      </c>
      <c r="F10" s="17"/>
      <c r="G10" s="17">
        <v>0.49753832517155899</v>
      </c>
      <c r="H10" s="17">
        <v>0.49583616563511701</v>
      </c>
      <c r="I10" s="17">
        <v>0.45080865782183299</v>
      </c>
      <c r="J10" s="17">
        <v>0.519520958392655</v>
      </c>
      <c r="K10" s="17">
        <v>0.51152589983665497</v>
      </c>
      <c r="L10" s="17">
        <v>0.57808813824907201</v>
      </c>
      <c r="M10" s="17"/>
      <c r="N10" s="17">
        <v>0.51553154419343605</v>
      </c>
      <c r="O10" s="17">
        <v>0.61360296832241601</v>
      </c>
      <c r="P10" s="17">
        <v>0.46782551614191298</v>
      </c>
      <c r="Q10" s="17">
        <v>0.506607982134478</v>
      </c>
      <c r="R10" s="17">
        <v>0.479959043568782</v>
      </c>
      <c r="S10" s="17"/>
      <c r="T10" s="17">
        <v>0.51504020407773798</v>
      </c>
      <c r="U10" s="17">
        <v>0.52041910870874397</v>
      </c>
      <c r="V10" s="17"/>
      <c r="W10" s="17">
        <v>0.48268526847573101</v>
      </c>
      <c r="X10" s="17">
        <v>0.55111255242927903</v>
      </c>
      <c r="Y10" s="17"/>
      <c r="Z10" s="17">
        <v>0.53264889767044798</v>
      </c>
      <c r="AA10" s="17">
        <v>0.56910198161442405</v>
      </c>
      <c r="AB10" s="17">
        <v>0.49452818038155399</v>
      </c>
      <c r="AC10" s="17"/>
      <c r="AD10" s="17">
        <v>0.52575631949332202</v>
      </c>
      <c r="AE10" s="17">
        <v>0.50728655418967905</v>
      </c>
      <c r="AF10" s="17"/>
      <c r="AG10" s="17">
        <v>0.46187201933791</v>
      </c>
      <c r="AH10" s="17">
        <v>0.547731583284778</v>
      </c>
      <c r="AI10" s="17">
        <v>0.53405936416716304</v>
      </c>
      <c r="AJ10" s="17"/>
      <c r="AK10" s="17">
        <v>0</v>
      </c>
      <c r="AL10" s="17">
        <v>1</v>
      </c>
      <c r="AM10" s="17">
        <v>0</v>
      </c>
      <c r="AN10" s="17"/>
      <c r="AO10" s="17">
        <v>0.44285426488553897</v>
      </c>
      <c r="AP10" s="17">
        <v>0.55483645540678395</v>
      </c>
      <c r="AQ10" s="17">
        <v>0.51251078719513499</v>
      </c>
      <c r="AR10" s="17"/>
      <c r="AS10" s="17">
        <v>0.46235508663450597</v>
      </c>
      <c r="AT10" s="17">
        <v>0.44050971870646699</v>
      </c>
      <c r="AU10" s="17">
        <v>0.49604399463191201</v>
      </c>
      <c r="AV10" s="17">
        <v>0.56310435171388795</v>
      </c>
      <c r="AW10" s="17">
        <v>0.52073546344537602</v>
      </c>
      <c r="AX10" s="17">
        <v>0.534611962897514</v>
      </c>
      <c r="AY10" s="17">
        <v>0.575248799646077</v>
      </c>
      <c r="AZ10" s="17">
        <v>0.48907697699723901</v>
      </c>
      <c r="BA10" s="17">
        <v>0.46238536128476199</v>
      </c>
      <c r="BB10" s="17">
        <v>0.56360220871882205</v>
      </c>
      <c r="BC10" s="17">
        <v>0.59561794818027602</v>
      </c>
      <c r="BD10" s="17">
        <v>0.54711105255320902</v>
      </c>
      <c r="BE10" s="17">
        <v>0.49647573254574001</v>
      </c>
      <c r="BF10" s="17">
        <v>0.39220957102016102</v>
      </c>
      <c r="BG10" s="17">
        <v>0.54625782006247803</v>
      </c>
    </row>
    <row r="11" spans="2:59" x14ac:dyDescent="0.35">
      <c r="B11" s="18" t="s">
        <v>159</v>
      </c>
      <c r="C11" s="17">
        <v>0.145505739238565</v>
      </c>
      <c r="D11" s="17">
        <v>0.14330282496004201</v>
      </c>
      <c r="E11" s="17">
        <v>0.148157399049864</v>
      </c>
      <c r="F11" s="17"/>
      <c r="G11" s="17">
        <v>0.124268396251974</v>
      </c>
      <c r="H11" s="17">
        <v>0.131884206288192</v>
      </c>
      <c r="I11" s="17">
        <v>0.21123964965011599</v>
      </c>
      <c r="J11" s="17">
        <v>0.165890364249214</v>
      </c>
      <c r="K11" s="17">
        <v>0.151668791057569</v>
      </c>
      <c r="L11" s="17">
        <v>0.104735866456904</v>
      </c>
      <c r="M11" s="17"/>
      <c r="N11" s="17">
        <v>0.12289801669369101</v>
      </c>
      <c r="O11" s="17">
        <v>0.145088135902261</v>
      </c>
      <c r="P11" s="17">
        <v>0.13612382110058099</v>
      </c>
      <c r="Q11" s="17">
        <v>0.18743147041209099</v>
      </c>
      <c r="R11" s="17">
        <v>0.13060524865940601</v>
      </c>
      <c r="S11" s="17"/>
      <c r="T11" s="17">
        <v>0.12396382620751401</v>
      </c>
      <c r="U11" s="17">
        <v>0.150930719781837</v>
      </c>
      <c r="V11" s="17"/>
      <c r="W11" s="17">
        <v>0.132359042800133</v>
      </c>
      <c r="X11" s="17">
        <v>0.14709392448263101</v>
      </c>
      <c r="Y11" s="17"/>
      <c r="Z11" s="17">
        <v>9.0953747177675806E-2</v>
      </c>
      <c r="AA11" s="17">
        <v>0.104425614098416</v>
      </c>
      <c r="AB11" s="17">
        <v>0.19265387462247399</v>
      </c>
      <c r="AC11" s="17"/>
      <c r="AD11" s="17">
        <v>0.109249422926703</v>
      </c>
      <c r="AE11" s="17">
        <v>0.21356705299283399</v>
      </c>
      <c r="AF11" s="17"/>
      <c r="AG11" s="17">
        <v>9.1412880608377198E-2</v>
      </c>
      <c r="AH11" s="17">
        <v>0.105727722767405</v>
      </c>
      <c r="AI11" s="17">
        <v>0.198549100607191</v>
      </c>
      <c r="AJ11" s="17"/>
      <c r="AK11" s="17">
        <v>0</v>
      </c>
      <c r="AL11" s="17">
        <v>0</v>
      </c>
      <c r="AM11" s="17">
        <v>1</v>
      </c>
      <c r="AN11" s="17"/>
      <c r="AO11" s="17">
        <v>0</v>
      </c>
      <c r="AP11" s="17">
        <v>7.4771966293346703E-2</v>
      </c>
      <c r="AQ11" s="17">
        <v>0.25430883475524202</v>
      </c>
      <c r="AR11" s="17"/>
      <c r="AS11" s="17">
        <v>0.209989983251059</v>
      </c>
      <c r="AT11" s="17">
        <v>0.16356187979359699</v>
      </c>
      <c r="AU11" s="17">
        <v>0.18181164608497699</v>
      </c>
      <c r="AV11" s="17">
        <v>8.9947527762100299E-2</v>
      </c>
      <c r="AW11" s="17">
        <v>0.17658131930399401</v>
      </c>
      <c r="AX11" s="17">
        <v>0.117560251915723</v>
      </c>
      <c r="AY11" s="17">
        <v>0.12404936711691</v>
      </c>
      <c r="AZ11" s="17">
        <v>0.174012585541575</v>
      </c>
      <c r="BA11" s="17">
        <v>0.12600885091858499</v>
      </c>
      <c r="BB11" s="17">
        <v>9.1531584736342403E-2</v>
      </c>
      <c r="BC11" s="17">
        <v>6.7552167025696705E-2</v>
      </c>
      <c r="BD11" s="17">
        <v>0.13218029451094901</v>
      </c>
      <c r="BE11" s="17">
        <v>0.28839964035000198</v>
      </c>
      <c r="BF11" s="17">
        <v>0.14275402310250501</v>
      </c>
      <c r="BG11" s="17">
        <v>0.13190682660891501</v>
      </c>
    </row>
    <row r="12" spans="2:59" x14ac:dyDescent="0.35">
      <c r="B12" s="18" t="s">
        <v>133</v>
      </c>
      <c r="C12" s="19">
        <v>4.7154385972083497E-2</v>
      </c>
      <c r="D12" s="19">
        <v>2.9819225620333699E-2</v>
      </c>
      <c r="E12" s="19">
        <v>6.3497790131184895E-2</v>
      </c>
      <c r="F12" s="19"/>
      <c r="G12" s="19">
        <v>5.8144396764695197E-2</v>
      </c>
      <c r="H12" s="19">
        <v>7.5890334219240102E-2</v>
      </c>
      <c r="I12" s="19">
        <v>7.5437863783605702E-2</v>
      </c>
      <c r="J12" s="19">
        <v>5.0111612611878499E-2</v>
      </c>
      <c r="K12" s="19">
        <v>3.7589221604169498E-2</v>
      </c>
      <c r="L12" s="19">
        <v>1.9536081671812901E-2</v>
      </c>
      <c r="M12" s="19"/>
      <c r="N12" s="19">
        <v>5.0323198923185999E-2</v>
      </c>
      <c r="O12" s="19">
        <v>3.1005514881642899E-2</v>
      </c>
      <c r="P12" s="19">
        <v>6.4953998921001996E-2</v>
      </c>
      <c r="Q12" s="19">
        <v>3.3402609252412001E-2</v>
      </c>
      <c r="R12" s="19">
        <v>6.5010213881598902E-2</v>
      </c>
      <c r="S12" s="19"/>
      <c r="T12" s="19">
        <v>4.4050676414844697E-2</v>
      </c>
      <c r="U12" s="19">
        <v>4.7936004760336798E-2</v>
      </c>
      <c r="V12" s="19"/>
      <c r="W12" s="19">
        <v>3.8642204818389099E-2</v>
      </c>
      <c r="X12" s="19">
        <v>4.53438870037665E-2</v>
      </c>
      <c r="Y12" s="19"/>
      <c r="Z12" s="19">
        <v>2.52817586606052E-2</v>
      </c>
      <c r="AA12" s="19">
        <v>5.3817748917860099E-2</v>
      </c>
      <c r="AB12" s="19">
        <v>3.2050128883423998E-2</v>
      </c>
      <c r="AC12" s="19"/>
      <c r="AD12" s="19">
        <v>3.9847449451413802E-2</v>
      </c>
      <c r="AE12" s="19">
        <v>6.08711600325837E-2</v>
      </c>
      <c r="AF12" s="19"/>
      <c r="AG12" s="19">
        <v>2.4270969471798201E-2</v>
      </c>
      <c r="AH12" s="19">
        <v>3.9327024548314597E-2</v>
      </c>
      <c r="AI12" s="19">
        <v>2.0609366232887401E-2</v>
      </c>
      <c r="AJ12" s="19"/>
      <c r="AK12" s="19">
        <v>0</v>
      </c>
      <c r="AL12" s="19">
        <v>0</v>
      </c>
      <c r="AM12" s="19">
        <v>0</v>
      </c>
      <c r="AN12" s="19"/>
      <c r="AO12" s="19">
        <v>8.1247732499108907E-3</v>
      </c>
      <c r="AP12" s="19">
        <v>3.5575083122137502E-2</v>
      </c>
      <c r="AQ12" s="19">
        <v>2.3832969254516001E-2</v>
      </c>
      <c r="AR12" s="19"/>
      <c r="AS12" s="19">
        <v>0.113979489267458</v>
      </c>
      <c r="AT12" s="19">
        <v>8.1992943207407396E-2</v>
      </c>
      <c r="AU12" s="19">
        <v>4.6914387484363301E-2</v>
      </c>
      <c r="AV12" s="19">
        <v>3.7164690920689199E-2</v>
      </c>
      <c r="AW12" s="19">
        <v>2.7013693579690901E-2</v>
      </c>
      <c r="AX12" s="19">
        <v>6.7869697783162694E-2</v>
      </c>
      <c r="AY12" s="19">
        <v>2.2124847894538498E-2</v>
      </c>
      <c r="AZ12" s="19">
        <v>3.1770673397807897E-2</v>
      </c>
      <c r="BA12" s="19">
        <v>1.1533950652981999E-2</v>
      </c>
      <c r="BB12" s="19">
        <v>1.51651943907045E-2</v>
      </c>
      <c r="BC12" s="19">
        <v>7.5755158838924599E-2</v>
      </c>
      <c r="BD12" s="19">
        <v>3.5894598820066903E-2</v>
      </c>
      <c r="BE12" s="19">
        <v>0</v>
      </c>
      <c r="BF12" s="19">
        <v>0</v>
      </c>
      <c r="BG12" s="19">
        <v>0</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7.13031120719924E-2</v>
      </c>
      <c r="D9" s="17">
        <v>7.9196591699722901E-2</v>
      </c>
      <c r="E9" s="17">
        <v>6.4243442080246196E-2</v>
      </c>
      <c r="F9" s="17"/>
      <c r="G9" s="17">
        <v>9.6317067394504796E-2</v>
      </c>
      <c r="H9" s="17">
        <v>9.28732131497359E-2</v>
      </c>
      <c r="I9" s="17">
        <v>7.3348599536923006E-2</v>
      </c>
      <c r="J9" s="17">
        <v>6.0860452201538497E-2</v>
      </c>
      <c r="K9" s="17">
        <v>5.9884587476232098E-2</v>
      </c>
      <c r="L9" s="17">
        <v>6.7226665223912199E-2</v>
      </c>
      <c r="M9" s="17"/>
      <c r="N9" s="17">
        <v>4.6811007711262002E-2</v>
      </c>
      <c r="O9" s="17">
        <v>5.9663415240993001E-2</v>
      </c>
      <c r="P9" s="17">
        <v>8.2125974511886704E-2</v>
      </c>
      <c r="Q9" s="17">
        <v>7.6130389336098003E-2</v>
      </c>
      <c r="R9" s="17">
        <v>0.122964280277432</v>
      </c>
      <c r="S9" s="17"/>
      <c r="T9" s="17">
        <v>7.3214136801777505E-2</v>
      </c>
      <c r="U9" s="17">
        <v>7.0821851565469496E-2</v>
      </c>
      <c r="V9" s="17"/>
      <c r="W9" s="17">
        <v>0.10770980431763701</v>
      </c>
      <c r="X9" s="17">
        <v>5.5942751186578502E-2</v>
      </c>
      <c r="Y9" s="17"/>
      <c r="Z9" s="17">
        <v>6.9345148287973293E-2</v>
      </c>
      <c r="AA9" s="17">
        <v>4.6974296167141598E-2</v>
      </c>
      <c r="AB9" s="17">
        <v>8.9324965975027107E-2</v>
      </c>
      <c r="AC9" s="17"/>
      <c r="AD9" s="17">
        <v>7.3826504637423102E-2</v>
      </c>
      <c r="AE9" s="17">
        <v>6.6566132957961793E-2</v>
      </c>
      <c r="AF9" s="17"/>
      <c r="AG9" s="17">
        <v>0.19736336376938299</v>
      </c>
      <c r="AH9" s="17">
        <v>7.8223380193521305E-2</v>
      </c>
      <c r="AI9" s="17">
        <v>3.4873038508087997E-2</v>
      </c>
      <c r="AJ9" s="17"/>
      <c r="AK9" s="17">
        <v>0.12529100999770901</v>
      </c>
      <c r="AL9" s="17">
        <v>5.8606653925525498E-2</v>
      </c>
      <c r="AM9" s="17">
        <v>2.6759906093121399E-2</v>
      </c>
      <c r="AN9" s="17"/>
      <c r="AO9" s="17">
        <v>0.30791815817567603</v>
      </c>
      <c r="AP9" s="17">
        <v>6.9948021090165E-2</v>
      </c>
      <c r="AQ9" s="17">
        <v>3.6982408048965403E-2</v>
      </c>
      <c r="AR9" s="17"/>
      <c r="AS9" s="17">
        <v>2.12985129945901E-2</v>
      </c>
      <c r="AT9" s="17">
        <v>6.3658110245756502E-2</v>
      </c>
      <c r="AU9" s="17">
        <v>3.07223012929916E-2</v>
      </c>
      <c r="AV9" s="17">
        <v>4.8359008535783399E-2</v>
      </c>
      <c r="AW9" s="17">
        <v>0.100746062773376</v>
      </c>
      <c r="AX9" s="17">
        <v>6.5442433959448501E-2</v>
      </c>
      <c r="AY9" s="17">
        <v>6.6501041755610196E-2</v>
      </c>
      <c r="AZ9" s="17">
        <v>5.1669705588521402E-2</v>
      </c>
      <c r="BA9" s="17">
        <v>0.109451861827099</v>
      </c>
      <c r="BB9" s="17">
        <v>6.1945380543209097E-2</v>
      </c>
      <c r="BC9" s="17">
        <v>0.10585990916273599</v>
      </c>
      <c r="BD9" s="17">
        <v>0.13581291847431901</v>
      </c>
      <c r="BE9" s="17">
        <v>0.37497760821394799</v>
      </c>
      <c r="BF9" s="17">
        <v>5.6977505683667197E-2</v>
      </c>
      <c r="BG9" s="17">
        <v>0.21441179017687201</v>
      </c>
    </row>
    <row r="10" spans="2:59" x14ac:dyDescent="0.35">
      <c r="B10" s="18" t="s">
        <v>158</v>
      </c>
      <c r="C10" s="17">
        <v>0.53910305208008602</v>
      </c>
      <c r="D10" s="17">
        <v>0.54218540133783399</v>
      </c>
      <c r="E10" s="17">
        <v>0.53845261731638905</v>
      </c>
      <c r="F10" s="17"/>
      <c r="G10" s="17">
        <v>0.57985012112521395</v>
      </c>
      <c r="H10" s="17">
        <v>0.56153108645407601</v>
      </c>
      <c r="I10" s="17">
        <v>0.45962484006938398</v>
      </c>
      <c r="J10" s="17">
        <v>0.50174075834958098</v>
      </c>
      <c r="K10" s="17">
        <v>0.52616705733147795</v>
      </c>
      <c r="L10" s="17">
        <v>0.593328817800582</v>
      </c>
      <c r="M10" s="17"/>
      <c r="N10" s="17">
        <v>0.56008584455343902</v>
      </c>
      <c r="O10" s="17">
        <v>0.48593188718769498</v>
      </c>
      <c r="P10" s="17">
        <v>0.45334537775749001</v>
      </c>
      <c r="Q10" s="17">
        <v>0.61953939636027699</v>
      </c>
      <c r="R10" s="17">
        <v>0.56934304619570997</v>
      </c>
      <c r="S10" s="17"/>
      <c r="T10" s="17">
        <v>0.49839864400907902</v>
      </c>
      <c r="U10" s="17">
        <v>0.54935379543293095</v>
      </c>
      <c r="V10" s="17"/>
      <c r="W10" s="17">
        <v>0.55435470708289702</v>
      </c>
      <c r="X10" s="17">
        <v>0.52537869196834097</v>
      </c>
      <c r="Y10" s="17"/>
      <c r="Z10" s="17">
        <v>0.61928932794045499</v>
      </c>
      <c r="AA10" s="17">
        <v>0.598868064835679</v>
      </c>
      <c r="AB10" s="17">
        <v>0.51402795651752098</v>
      </c>
      <c r="AC10" s="17"/>
      <c r="AD10" s="17">
        <v>0.55045713705430899</v>
      </c>
      <c r="AE10" s="17">
        <v>0.51778886414173697</v>
      </c>
      <c r="AF10" s="17"/>
      <c r="AG10" s="17">
        <v>0.642845737592324</v>
      </c>
      <c r="AH10" s="17">
        <v>0.66149160733371404</v>
      </c>
      <c r="AI10" s="17">
        <v>0.445662005525083</v>
      </c>
      <c r="AJ10" s="17"/>
      <c r="AK10" s="17">
        <v>0.64848904661024398</v>
      </c>
      <c r="AL10" s="17">
        <v>0.55614206771742303</v>
      </c>
      <c r="AM10" s="17">
        <v>0.34342250025036303</v>
      </c>
      <c r="AN10" s="17"/>
      <c r="AO10" s="17">
        <v>0.46635995781806</v>
      </c>
      <c r="AP10" s="17">
        <v>0.67978749572128405</v>
      </c>
      <c r="AQ10" s="17">
        <v>0.41187625919862297</v>
      </c>
      <c r="AR10" s="17"/>
      <c r="AS10" s="17">
        <v>0.45184737704095301</v>
      </c>
      <c r="AT10" s="17">
        <v>0.48664780763855497</v>
      </c>
      <c r="AU10" s="17">
        <v>0.45212337327650598</v>
      </c>
      <c r="AV10" s="17">
        <v>0.56718828812425404</v>
      </c>
      <c r="AW10" s="17">
        <v>0.50249887848055397</v>
      </c>
      <c r="AX10" s="17">
        <v>0.52184614338189395</v>
      </c>
      <c r="AY10" s="17">
        <v>0.63405041559438002</v>
      </c>
      <c r="AZ10" s="17">
        <v>0.61343654618061405</v>
      </c>
      <c r="BA10" s="17">
        <v>0.69426589994479704</v>
      </c>
      <c r="BB10" s="17">
        <v>0.66326709529739003</v>
      </c>
      <c r="BC10" s="17">
        <v>0.54607091249482198</v>
      </c>
      <c r="BD10" s="17">
        <v>0.539606682503743</v>
      </c>
      <c r="BE10" s="17">
        <v>0.424610378948163</v>
      </c>
      <c r="BF10" s="17">
        <v>0.54940374382327695</v>
      </c>
      <c r="BG10" s="17">
        <v>0.57459035141760095</v>
      </c>
    </row>
    <row r="11" spans="2:59" x14ac:dyDescent="0.35">
      <c r="B11" s="18" t="s">
        <v>159</v>
      </c>
      <c r="C11" s="17">
        <v>0.34338913568412199</v>
      </c>
      <c r="D11" s="17">
        <v>0.34687982030070502</v>
      </c>
      <c r="E11" s="17">
        <v>0.33743213050860599</v>
      </c>
      <c r="F11" s="17"/>
      <c r="G11" s="17">
        <v>0.21655282213105001</v>
      </c>
      <c r="H11" s="17">
        <v>0.290440555310638</v>
      </c>
      <c r="I11" s="17">
        <v>0.38512117246272098</v>
      </c>
      <c r="J11" s="17">
        <v>0.40731200569145098</v>
      </c>
      <c r="K11" s="17">
        <v>0.37525307070380298</v>
      </c>
      <c r="L11" s="17">
        <v>0.31904497853486302</v>
      </c>
      <c r="M11" s="17"/>
      <c r="N11" s="17">
        <v>0.360871882909018</v>
      </c>
      <c r="O11" s="17">
        <v>0.41319153866124297</v>
      </c>
      <c r="P11" s="17">
        <v>0.39997501105948202</v>
      </c>
      <c r="Q11" s="17">
        <v>0.25695622550995301</v>
      </c>
      <c r="R11" s="17">
        <v>0.253887500249036</v>
      </c>
      <c r="S11" s="17"/>
      <c r="T11" s="17">
        <v>0.38411026735169401</v>
      </c>
      <c r="U11" s="17">
        <v>0.33313418076539397</v>
      </c>
      <c r="V11" s="17"/>
      <c r="W11" s="17">
        <v>0.30461451138456003</v>
      </c>
      <c r="X11" s="17">
        <v>0.37400410406818502</v>
      </c>
      <c r="Y11" s="17"/>
      <c r="Z11" s="17">
        <v>0.28941281186128898</v>
      </c>
      <c r="AA11" s="17">
        <v>0.30441551156368801</v>
      </c>
      <c r="AB11" s="17">
        <v>0.37980116658889501</v>
      </c>
      <c r="AC11" s="17"/>
      <c r="AD11" s="17">
        <v>0.33952271548213397</v>
      </c>
      <c r="AE11" s="17">
        <v>0.350647281718866</v>
      </c>
      <c r="AF11" s="17"/>
      <c r="AG11" s="17">
        <v>0.15979089863829299</v>
      </c>
      <c r="AH11" s="17">
        <v>0.22793859662038399</v>
      </c>
      <c r="AI11" s="17">
        <v>0.50651644662804496</v>
      </c>
      <c r="AJ11" s="17"/>
      <c r="AK11" s="17">
        <v>0.203736684185747</v>
      </c>
      <c r="AL11" s="17">
        <v>0.36034822341323902</v>
      </c>
      <c r="AM11" s="17">
        <v>0.61174489874960603</v>
      </c>
      <c r="AN11" s="17"/>
      <c r="AO11" s="17">
        <v>0.217449445086073</v>
      </c>
      <c r="AP11" s="17">
        <v>0.21811484790182001</v>
      </c>
      <c r="AQ11" s="17">
        <v>0.52809225903249501</v>
      </c>
      <c r="AR11" s="17"/>
      <c r="AS11" s="17">
        <v>0.38066413319166797</v>
      </c>
      <c r="AT11" s="17">
        <v>0.38309752584946499</v>
      </c>
      <c r="AU11" s="17">
        <v>0.474870491522071</v>
      </c>
      <c r="AV11" s="17">
        <v>0.34548230355763399</v>
      </c>
      <c r="AW11" s="17">
        <v>0.37605115549950302</v>
      </c>
      <c r="AX11" s="17">
        <v>0.38367893252235502</v>
      </c>
      <c r="AY11" s="17">
        <v>0.28190723406731999</v>
      </c>
      <c r="AZ11" s="17">
        <v>0.31106433172509201</v>
      </c>
      <c r="BA11" s="17">
        <v>0.153761688425291</v>
      </c>
      <c r="BB11" s="17">
        <v>0.25354377150472501</v>
      </c>
      <c r="BC11" s="17">
        <v>0.31889239409217102</v>
      </c>
      <c r="BD11" s="17">
        <v>0.31979485689347098</v>
      </c>
      <c r="BE11" s="17">
        <v>0.20041201283788901</v>
      </c>
      <c r="BF11" s="17">
        <v>0.393618750493056</v>
      </c>
      <c r="BG11" s="17">
        <v>0.179904128051877</v>
      </c>
    </row>
    <row r="12" spans="2:59" x14ac:dyDescent="0.35">
      <c r="B12" s="18" t="s">
        <v>133</v>
      </c>
      <c r="C12" s="19">
        <v>4.6204700163799399E-2</v>
      </c>
      <c r="D12" s="19">
        <v>3.1738186661738298E-2</v>
      </c>
      <c r="E12" s="19">
        <v>5.9871810094759198E-2</v>
      </c>
      <c r="F12" s="19"/>
      <c r="G12" s="19">
        <v>0.107279989349231</v>
      </c>
      <c r="H12" s="19">
        <v>5.5155145085550097E-2</v>
      </c>
      <c r="I12" s="19">
        <v>8.1905387930971602E-2</v>
      </c>
      <c r="J12" s="19">
        <v>3.0086783757429101E-2</v>
      </c>
      <c r="K12" s="19">
        <v>3.86952844884869E-2</v>
      </c>
      <c r="L12" s="19">
        <v>2.0399538440642299E-2</v>
      </c>
      <c r="M12" s="19"/>
      <c r="N12" s="19">
        <v>3.2231264826281102E-2</v>
      </c>
      <c r="O12" s="19">
        <v>4.1213158910069103E-2</v>
      </c>
      <c r="P12" s="19">
        <v>6.4553636671142001E-2</v>
      </c>
      <c r="Q12" s="19">
        <v>4.7373988793671898E-2</v>
      </c>
      <c r="R12" s="19">
        <v>5.3805173277821403E-2</v>
      </c>
      <c r="S12" s="19"/>
      <c r="T12" s="19">
        <v>4.4276951837449299E-2</v>
      </c>
      <c r="U12" s="19">
        <v>4.6690172236205502E-2</v>
      </c>
      <c r="V12" s="19"/>
      <c r="W12" s="19">
        <v>3.3320977214906601E-2</v>
      </c>
      <c r="X12" s="19">
        <v>4.4674452776895399E-2</v>
      </c>
      <c r="Y12" s="19"/>
      <c r="Z12" s="19">
        <v>2.19527119102834E-2</v>
      </c>
      <c r="AA12" s="19">
        <v>4.9742127433491302E-2</v>
      </c>
      <c r="AB12" s="19">
        <v>1.6845910918556702E-2</v>
      </c>
      <c r="AC12" s="19"/>
      <c r="AD12" s="19">
        <v>3.6193642826133902E-2</v>
      </c>
      <c r="AE12" s="19">
        <v>6.4997721181434501E-2</v>
      </c>
      <c r="AF12" s="19"/>
      <c r="AG12" s="19">
        <v>0</v>
      </c>
      <c r="AH12" s="19">
        <v>3.23464158523806E-2</v>
      </c>
      <c r="AI12" s="19">
        <v>1.2948509338784201E-2</v>
      </c>
      <c r="AJ12" s="19"/>
      <c r="AK12" s="19">
        <v>2.2483259206300801E-2</v>
      </c>
      <c r="AL12" s="19">
        <v>2.49030549438134E-2</v>
      </c>
      <c r="AM12" s="19">
        <v>1.8072694906909399E-2</v>
      </c>
      <c r="AN12" s="19"/>
      <c r="AO12" s="19">
        <v>8.2724389201904603E-3</v>
      </c>
      <c r="AP12" s="19">
        <v>3.21496352867311E-2</v>
      </c>
      <c r="AQ12" s="19">
        <v>2.3049073719917101E-2</v>
      </c>
      <c r="AR12" s="19"/>
      <c r="AS12" s="19">
        <v>0.146189976772789</v>
      </c>
      <c r="AT12" s="19">
        <v>6.6596556266223503E-2</v>
      </c>
      <c r="AU12" s="19">
        <v>4.2283833908431503E-2</v>
      </c>
      <c r="AV12" s="19">
        <v>3.8970399782328698E-2</v>
      </c>
      <c r="AW12" s="19">
        <v>2.0703903246566999E-2</v>
      </c>
      <c r="AX12" s="19">
        <v>2.9032490136302901E-2</v>
      </c>
      <c r="AY12" s="19">
        <v>1.7541308582689499E-2</v>
      </c>
      <c r="AZ12" s="19">
        <v>2.3829416505772898E-2</v>
      </c>
      <c r="BA12" s="19">
        <v>4.2520549802812203E-2</v>
      </c>
      <c r="BB12" s="19">
        <v>2.1243752654675499E-2</v>
      </c>
      <c r="BC12" s="19">
        <v>2.91767842502705E-2</v>
      </c>
      <c r="BD12" s="19">
        <v>4.7855421284667297E-3</v>
      </c>
      <c r="BE12" s="19">
        <v>0</v>
      </c>
      <c r="BF12" s="19">
        <v>0</v>
      </c>
      <c r="BG12" s="19">
        <v>3.1093730353649599E-2</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0.384018332056902</v>
      </c>
      <c r="D9" s="17">
        <v>0.42256803392034398</v>
      </c>
      <c r="E9" s="17">
        <v>0.34968819956416197</v>
      </c>
      <c r="F9" s="17"/>
      <c r="G9" s="17">
        <v>0.237025032615893</v>
      </c>
      <c r="H9" s="17">
        <v>0.27874880038848499</v>
      </c>
      <c r="I9" s="17">
        <v>0.31974137416030701</v>
      </c>
      <c r="J9" s="17">
        <v>0.39005616637709101</v>
      </c>
      <c r="K9" s="17">
        <v>0.467882209052769</v>
      </c>
      <c r="L9" s="17">
        <v>0.45409800608747403</v>
      </c>
      <c r="M9" s="17"/>
      <c r="N9" s="17">
        <v>0.385140763580403</v>
      </c>
      <c r="O9" s="17">
        <v>0.41557082022259501</v>
      </c>
      <c r="P9" s="17">
        <v>0.44166936349334301</v>
      </c>
      <c r="Q9" s="17">
        <v>0.36582557426132201</v>
      </c>
      <c r="R9" s="17">
        <v>0.25749209166223502</v>
      </c>
      <c r="S9" s="17"/>
      <c r="T9" s="17">
        <v>0.35815016213664402</v>
      </c>
      <c r="U9" s="17">
        <v>0.39053281005638002</v>
      </c>
      <c r="V9" s="17"/>
      <c r="W9" s="17">
        <v>0.388261686896476</v>
      </c>
      <c r="X9" s="17">
        <v>0.37015058113681398</v>
      </c>
      <c r="Y9" s="17"/>
      <c r="Z9" s="17">
        <v>0.31486498025630699</v>
      </c>
      <c r="AA9" s="17">
        <v>0.35457025774867201</v>
      </c>
      <c r="AB9" s="17">
        <v>0.51941408369426401</v>
      </c>
      <c r="AC9" s="17"/>
      <c r="AD9" s="17">
        <v>0.378589156264797</v>
      </c>
      <c r="AE9" s="17">
        <v>0.394210124125217</v>
      </c>
      <c r="AF9" s="17"/>
      <c r="AG9" s="17">
        <v>0.74846817595778303</v>
      </c>
      <c r="AH9" s="17">
        <v>0.47858136773591198</v>
      </c>
      <c r="AI9" s="17">
        <v>0.22761345268244401</v>
      </c>
      <c r="AJ9" s="17"/>
      <c r="AK9" s="17">
        <v>0.53280339369750895</v>
      </c>
      <c r="AL9" s="17">
        <v>0.359305662494741</v>
      </c>
      <c r="AM9" s="17">
        <v>0.25183588294046899</v>
      </c>
      <c r="AN9" s="17"/>
      <c r="AO9" s="17">
        <v>0.63691460780660603</v>
      </c>
      <c r="AP9" s="17">
        <v>0.42375081886994398</v>
      </c>
      <c r="AQ9" s="17">
        <v>0.32073870016219402</v>
      </c>
      <c r="AR9" s="17"/>
      <c r="AS9" s="17">
        <v>0.16579590604938099</v>
      </c>
      <c r="AT9" s="17">
        <v>0.35610339852858702</v>
      </c>
      <c r="AU9" s="17">
        <v>0.428494907301262</v>
      </c>
      <c r="AV9" s="17">
        <v>0.42553701747494899</v>
      </c>
      <c r="AW9" s="17">
        <v>0.41742579098767701</v>
      </c>
      <c r="AX9" s="17">
        <v>0.37509145074987699</v>
      </c>
      <c r="AY9" s="17">
        <v>0.42589147898746599</v>
      </c>
      <c r="AZ9" s="17">
        <v>0.478565872999418</v>
      </c>
      <c r="BA9" s="17">
        <v>0.33817087270826901</v>
      </c>
      <c r="BB9" s="17">
        <v>0.37608949674498598</v>
      </c>
      <c r="BC9" s="17">
        <v>0.34030382605429998</v>
      </c>
      <c r="BD9" s="17">
        <v>0.63419584499984805</v>
      </c>
      <c r="BE9" s="17">
        <v>0.60180290173059103</v>
      </c>
      <c r="BF9" s="17">
        <v>0.45505762041507303</v>
      </c>
      <c r="BG9" s="17">
        <v>0.64530550979824297</v>
      </c>
    </row>
    <row r="10" spans="2:59" x14ac:dyDescent="0.35">
      <c r="B10" s="18" t="s">
        <v>158</v>
      </c>
      <c r="C10" s="17">
        <v>0.44730124435213298</v>
      </c>
      <c r="D10" s="17">
        <v>0.41237708018604502</v>
      </c>
      <c r="E10" s="17">
        <v>0.47961887860970598</v>
      </c>
      <c r="F10" s="17"/>
      <c r="G10" s="17">
        <v>0.52142156015181096</v>
      </c>
      <c r="H10" s="17">
        <v>0.54478274071283295</v>
      </c>
      <c r="I10" s="17">
        <v>0.477090056070403</v>
      </c>
      <c r="J10" s="17">
        <v>0.374588826091517</v>
      </c>
      <c r="K10" s="17">
        <v>0.39054801147346302</v>
      </c>
      <c r="L10" s="17">
        <v>0.45009924690641201</v>
      </c>
      <c r="M10" s="17"/>
      <c r="N10" s="17">
        <v>0.45381791988388598</v>
      </c>
      <c r="O10" s="17">
        <v>0.439976703918882</v>
      </c>
      <c r="P10" s="17">
        <v>0.34547912067227099</v>
      </c>
      <c r="Q10" s="17">
        <v>0.475589790590079</v>
      </c>
      <c r="R10" s="17">
        <v>0.57058465767103705</v>
      </c>
      <c r="S10" s="17"/>
      <c r="T10" s="17">
        <v>0.479557244912452</v>
      </c>
      <c r="U10" s="17">
        <v>0.43917809506677102</v>
      </c>
      <c r="V10" s="17"/>
      <c r="W10" s="17">
        <v>0.46131465465559301</v>
      </c>
      <c r="X10" s="17">
        <v>0.45933288860601601</v>
      </c>
      <c r="Y10" s="17"/>
      <c r="Z10" s="17">
        <v>0.49614249485819301</v>
      </c>
      <c r="AA10" s="17">
        <v>0.53126469180577596</v>
      </c>
      <c r="AB10" s="17">
        <v>0.35970251616035198</v>
      </c>
      <c r="AC10" s="17"/>
      <c r="AD10" s="17">
        <v>0.46306994511289601</v>
      </c>
      <c r="AE10" s="17">
        <v>0.417699823161299</v>
      </c>
      <c r="AF10" s="17"/>
      <c r="AG10" s="17">
        <v>0.20059600971587199</v>
      </c>
      <c r="AH10" s="17">
        <v>0.45996839779333099</v>
      </c>
      <c r="AI10" s="17">
        <v>0.52110447315072705</v>
      </c>
      <c r="AJ10" s="17"/>
      <c r="AK10" s="17">
        <v>0.39654177992468798</v>
      </c>
      <c r="AL10" s="17">
        <v>0.50290672250686796</v>
      </c>
      <c r="AM10" s="17">
        <v>0.39736996099209299</v>
      </c>
      <c r="AN10" s="17"/>
      <c r="AO10" s="17">
        <v>0.29232099178447102</v>
      </c>
      <c r="AP10" s="17">
        <v>0.49650786660019602</v>
      </c>
      <c r="AQ10" s="17">
        <v>0.42362287120825598</v>
      </c>
      <c r="AR10" s="17"/>
      <c r="AS10" s="17">
        <v>0.54211898282719095</v>
      </c>
      <c r="AT10" s="17">
        <v>0.35073220613093298</v>
      </c>
      <c r="AU10" s="17">
        <v>0.34576368050508799</v>
      </c>
      <c r="AV10" s="17">
        <v>0.48562028739837898</v>
      </c>
      <c r="AW10" s="17">
        <v>0.423095634083752</v>
      </c>
      <c r="AX10" s="17">
        <v>0.43245294065926099</v>
      </c>
      <c r="AY10" s="17">
        <v>0.46264544263722202</v>
      </c>
      <c r="AZ10" s="17">
        <v>0.38878123280575699</v>
      </c>
      <c r="BA10" s="17">
        <v>0.59781827204728</v>
      </c>
      <c r="BB10" s="17">
        <v>0.50700245684808598</v>
      </c>
      <c r="BC10" s="17">
        <v>0.490837491772454</v>
      </c>
      <c r="BD10" s="17">
        <v>0.221994797234493</v>
      </c>
      <c r="BE10" s="17">
        <v>0.32827384240892599</v>
      </c>
      <c r="BF10" s="17">
        <v>0.334654550805699</v>
      </c>
      <c r="BG10" s="17">
        <v>0.310217835380101</v>
      </c>
    </row>
    <row r="11" spans="2:59" x14ac:dyDescent="0.35">
      <c r="B11" s="18" t="s">
        <v>159</v>
      </c>
      <c r="C11" s="17">
        <v>0.13604310073349499</v>
      </c>
      <c r="D11" s="17">
        <v>0.14038531636238799</v>
      </c>
      <c r="E11" s="17">
        <v>0.13049851699172199</v>
      </c>
      <c r="F11" s="17"/>
      <c r="G11" s="17">
        <v>0.18695335481637301</v>
      </c>
      <c r="H11" s="17">
        <v>0.16003228516311299</v>
      </c>
      <c r="I11" s="17">
        <v>0.13775908424508401</v>
      </c>
      <c r="J11" s="17">
        <v>0.19441509590189601</v>
      </c>
      <c r="K11" s="17">
        <v>0.10888251017504</v>
      </c>
      <c r="L11" s="17">
        <v>8.5811539887060098E-2</v>
      </c>
      <c r="M11" s="17"/>
      <c r="N11" s="17">
        <v>0.125344964744835</v>
      </c>
      <c r="O11" s="17">
        <v>0.112012307982083</v>
      </c>
      <c r="P11" s="17">
        <v>0.16148855527617001</v>
      </c>
      <c r="Q11" s="17">
        <v>0.151496411951212</v>
      </c>
      <c r="R11" s="17">
        <v>0.12661609391284601</v>
      </c>
      <c r="S11" s="17"/>
      <c r="T11" s="17">
        <v>0.14211327963957601</v>
      </c>
      <c r="U11" s="17">
        <v>0.134514424872061</v>
      </c>
      <c r="V11" s="17"/>
      <c r="W11" s="17">
        <v>0.12664291012988399</v>
      </c>
      <c r="X11" s="17">
        <v>0.13825814058486499</v>
      </c>
      <c r="Y11" s="17"/>
      <c r="Z11" s="17">
        <v>0.16815492439327601</v>
      </c>
      <c r="AA11" s="17">
        <v>0.10088144079811701</v>
      </c>
      <c r="AB11" s="17">
        <v>0.105329243466306</v>
      </c>
      <c r="AC11" s="17"/>
      <c r="AD11" s="17">
        <v>0.13388061734546799</v>
      </c>
      <c r="AE11" s="17">
        <v>0.14010257161561401</v>
      </c>
      <c r="AF11" s="17"/>
      <c r="AG11" s="17">
        <v>3.7401228562490701E-2</v>
      </c>
      <c r="AH11" s="17">
        <v>4.67933549880582E-2</v>
      </c>
      <c r="AI11" s="17">
        <v>0.242039066686383</v>
      </c>
      <c r="AJ11" s="17"/>
      <c r="AK11" s="17">
        <v>6.3987834492079607E-2</v>
      </c>
      <c r="AL11" s="17">
        <v>0.12610558640011299</v>
      </c>
      <c r="AM11" s="17">
        <v>0.329791557385121</v>
      </c>
      <c r="AN11" s="17"/>
      <c r="AO11" s="17">
        <v>4.1422707879861499E-2</v>
      </c>
      <c r="AP11" s="17">
        <v>6.7035031738392203E-2</v>
      </c>
      <c r="AQ11" s="17">
        <v>0.235367493873191</v>
      </c>
      <c r="AR11" s="17"/>
      <c r="AS11" s="17">
        <v>0.189875607963129</v>
      </c>
      <c r="AT11" s="17">
        <v>0.24284908327928001</v>
      </c>
      <c r="AU11" s="17">
        <v>0.19753261466828201</v>
      </c>
      <c r="AV11" s="17">
        <v>8.8842695126672103E-2</v>
      </c>
      <c r="AW11" s="17">
        <v>0.138774671682003</v>
      </c>
      <c r="AX11" s="17">
        <v>0.15549545323576999</v>
      </c>
      <c r="AY11" s="17">
        <v>0.106022553774598</v>
      </c>
      <c r="AZ11" s="17">
        <v>0.10129351156642399</v>
      </c>
      <c r="BA11" s="17">
        <v>3.6527977551460103E-2</v>
      </c>
      <c r="BB11" s="17">
        <v>0.105162113566716</v>
      </c>
      <c r="BC11" s="17">
        <v>0.16885868217324601</v>
      </c>
      <c r="BD11" s="17">
        <v>9.7934114620123205E-2</v>
      </c>
      <c r="BE11" s="17">
        <v>0</v>
      </c>
      <c r="BF11" s="17">
        <v>0.210287828779228</v>
      </c>
      <c r="BG11" s="17">
        <v>4.4476654821656601E-2</v>
      </c>
    </row>
    <row r="12" spans="2:59" x14ac:dyDescent="0.35">
      <c r="B12" s="18" t="s">
        <v>133</v>
      </c>
      <c r="C12" s="19">
        <v>3.2637322857470598E-2</v>
      </c>
      <c r="D12" s="19">
        <v>2.4669569531222998E-2</v>
      </c>
      <c r="E12" s="19">
        <v>4.01944048344101E-2</v>
      </c>
      <c r="F12" s="19"/>
      <c r="G12" s="19">
        <v>5.4600052415923202E-2</v>
      </c>
      <c r="H12" s="19">
        <v>1.6436173735569101E-2</v>
      </c>
      <c r="I12" s="19">
        <v>6.5409485524206598E-2</v>
      </c>
      <c r="J12" s="19">
        <v>4.0939911629496603E-2</v>
      </c>
      <c r="K12" s="19">
        <v>3.2687269298729199E-2</v>
      </c>
      <c r="L12" s="19">
        <v>9.9912071190538E-3</v>
      </c>
      <c r="M12" s="19"/>
      <c r="N12" s="19">
        <v>3.5696351790876199E-2</v>
      </c>
      <c r="O12" s="19">
        <v>3.2440167876440197E-2</v>
      </c>
      <c r="P12" s="19">
        <v>5.13629605582148E-2</v>
      </c>
      <c r="Q12" s="19">
        <v>7.0882231973871E-3</v>
      </c>
      <c r="R12" s="19">
        <v>4.5307156753881903E-2</v>
      </c>
      <c r="S12" s="19"/>
      <c r="T12" s="19">
        <v>2.0179313311327701E-2</v>
      </c>
      <c r="U12" s="19">
        <v>3.5774670004787699E-2</v>
      </c>
      <c r="V12" s="19"/>
      <c r="W12" s="19">
        <v>2.3780748318047499E-2</v>
      </c>
      <c r="X12" s="19">
        <v>3.2258389672304301E-2</v>
      </c>
      <c r="Y12" s="19"/>
      <c r="Z12" s="19">
        <v>2.0837600492224499E-2</v>
      </c>
      <c r="AA12" s="19">
        <v>1.32836096474348E-2</v>
      </c>
      <c r="AB12" s="19">
        <v>1.55541566790771E-2</v>
      </c>
      <c r="AC12" s="19"/>
      <c r="AD12" s="19">
        <v>2.44602812768395E-2</v>
      </c>
      <c r="AE12" s="19">
        <v>4.7987481097869697E-2</v>
      </c>
      <c r="AF12" s="19"/>
      <c r="AG12" s="19">
        <v>1.35345857638536E-2</v>
      </c>
      <c r="AH12" s="19">
        <v>1.4656879482699199E-2</v>
      </c>
      <c r="AI12" s="19">
        <v>9.2430074804470408E-3</v>
      </c>
      <c r="AJ12" s="19"/>
      <c r="AK12" s="19">
        <v>6.6669918857239696E-3</v>
      </c>
      <c r="AL12" s="19">
        <v>1.16820285982788E-2</v>
      </c>
      <c r="AM12" s="19">
        <v>2.1002598682316399E-2</v>
      </c>
      <c r="AN12" s="19"/>
      <c r="AO12" s="19">
        <v>2.93416925290612E-2</v>
      </c>
      <c r="AP12" s="19">
        <v>1.27062827914675E-2</v>
      </c>
      <c r="AQ12" s="19">
        <v>2.0270934756359101E-2</v>
      </c>
      <c r="AR12" s="19"/>
      <c r="AS12" s="19">
        <v>0.1022095031603</v>
      </c>
      <c r="AT12" s="19">
        <v>5.0315312061199602E-2</v>
      </c>
      <c r="AU12" s="19">
        <v>2.8208797525367001E-2</v>
      </c>
      <c r="AV12" s="19">
        <v>0</v>
      </c>
      <c r="AW12" s="19">
        <v>2.0703903246566999E-2</v>
      </c>
      <c r="AX12" s="19">
        <v>3.6960155355092401E-2</v>
      </c>
      <c r="AY12" s="19">
        <v>5.4405246007148498E-3</v>
      </c>
      <c r="AZ12" s="19">
        <v>3.1359382628401003E-2</v>
      </c>
      <c r="BA12" s="19">
        <v>2.74828776929903E-2</v>
      </c>
      <c r="BB12" s="19">
        <v>1.17459328402121E-2</v>
      </c>
      <c r="BC12" s="19">
        <v>0</v>
      </c>
      <c r="BD12" s="19">
        <v>4.5875243145535601E-2</v>
      </c>
      <c r="BE12" s="19">
        <v>6.9923255860482897E-2</v>
      </c>
      <c r="BF12" s="19">
        <v>0</v>
      </c>
      <c r="BG12" s="19">
        <v>0</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0.28736582571942798</v>
      </c>
      <c r="D9" s="17">
        <v>0.341983839399431</v>
      </c>
      <c r="E9" s="17">
        <v>0.23766853793584999</v>
      </c>
      <c r="F9" s="17"/>
      <c r="G9" s="17">
        <v>0.30730874845899597</v>
      </c>
      <c r="H9" s="17">
        <v>0.25456424037332198</v>
      </c>
      <c r="I9" s="17">
        <v>0.26934652525261998</v>
      </c>
      <c r="J9" s="17">
        <v>0.28216605568844699</v>
      </c>
      <c r="K9" s="17">
        <v>0.25798566839422898</v>
      </c>
      <c r="L9" s="17">
        <v>0.32762985757655999</v>
      </c>
      <c r="M9" s="17"/>
      <c r="N9" s="17">
        <v>0.316618380377231</v>
      </c>
      <c r="O9" s="17">
        <v>0.29075170384547799</v>
      </c>
      <c r="P9" s="17">
        <v>0.24733573498042799</v>
      </c>
      <c r="Q9" s="17">
        <v>0.27567639206668498</v>
      </c>
      <c r="R9" s="17">
        <v>0.306727465183321</v>
      </c>
      <c r="S9" s="17"/>
      <c r="T9" s="17">
        <v>0.34709660456657598</v>
      </c>
      <c r="U9" s="17">
        <v>0.27232360023958402</v>
      </c>
      <c r="V9" s="17"/>
      <c r="W9" s="17">
        <v>0.31126087773295102</v>
      </c>
      <c r="X9" s="17">
        <v>0.25997380635984402</v>
      </c>
      <c r="Y9" s="17"/>
      <c r="Z9" s="17">
        <v>0.34102001610393701</v>
      </c>
      <c r="AA9" s="17">
        <v>0.253420968044405</v>
      </c>
      <c r="AB9" s="17">
        <v>0.29429011715806502</v>
      </c>
      <c r="AC9" s="17"/>
      <c r="AD9" s="17">
        <v>0.33271615738058602</v>
      </c>
      <c r="AE9" s="17">
        <v>0.20223298636805501</v>
      </c>
      <c r="AF9" s="17"/>
      <c r="AG9" s="17">
        <v>0.49287439481893203</v>
      </c>
      <c r="AH9" s="17">
        <v>0.29719077572653302</v>
      </c>
      <c r="AI9" s="17">
        <v>0.23664633472100699</v>
      </c>
      <c r="AJ9" s="17"/>
      <c r="AK9" s="17">
        <v>0.46569242614781298</v>
      </c>
      <c r="AL9" s="17">
        <v>0.24114128123504999</v>
      </c>
      <c r="AM9" s="17">
        <v>0.14315157991661201</v>
      </c>
      <c r="AN9" s="17"/>
      <c r="AO9" s="17">
        <v>0.61901980466720596</v>
      </c>
      <c r="AP9" s="17">
        <v>0.32299749681814099</v>
      </c>
      <c r="AQ9" s="17">
        <v>0.20182931934415901</v>
      </c>
      <c r="AR9" s="17"/>
      <c r="AS9" s="17">
        <v>0.16698334451329</v>
      </c>
      <c r="AT9" s="17">
        <v>0.29169502484626397</v>
      </c>
      <c r="AU9" s="17">
        <v>0.27033311203914301</v>
      </c>
      <c r="AV9" s="17">
        <v>0.26987052771101999</v>
      </c>
      <c r="AW9" s="17">
        <v>0.256598836670619</v>
      </c>
      <c r="AX9" s="17">
        <v>0.24702001017369801</v>
      </c>
      <c r="AY9" s="17">
        <v>0.247466964648551</v>
      </c>
      <c r="AZ9" s="17">
        <v>0.31920652743697198</v>
      </c>
      <c r="BA9" s="17">
        <v>0.36316284890999101</v>
      </c>
      <c r="BB9" s="17">
        <v>0.32231252719463699</v>
      </c>
      <c r="BC9" s="17">
        <v>0.42109173291982599</v>
      </c>
      <c r="BD9" s="17">
        <v>0.41350301118862398</v>
      </c>
      <c r="BE9" s="17">
        <v>0.41651461264101902</v>
      </c>
      <c r="BF9" s="17">
        <v>0.53007189495449303</v>
      </c>
      <c r="BG9" s="17">
        <v>0.51739438647826097</v>
      </c>
    </row>
    <row r="10" spans="2:59" x14ac:dyDescent="0.35">
      <c r="B10" s="18" t="s">
        <v>158</v>
      </c>
      <c r="C10" s="17">
        <v>0.56042764897533204</v>
      </c>
      <c r="D10" s="17">
        <v>0.52811328754044595</v>
      </c>
      <c r="E10" s="17">
        <v>0.59078010105995005</v>
      </c>
      <c r="F10" s="17"/>
      <c r="G10" s="17">
        <v>0.48797997893907902</v>
      </c>
      <c r="H10" s="17">
        <v>0.572871644117524</v>
      </c>
      <c r="I10" s="17">
        <v>0.537302949197772</v>
      </c>
      <c r="J10" s="17">
        <v>0.52136964532500196</v>
      </c>
      <c r="K10" s="17">
        <v>0.60918359173090597</v>
      </c>
      <c r="L10" s="17">
        <v>0.58561261628916395</v>
      </c>
      <c r="M10" s="17"/>
      <c r="N10" s="17">
        <v>0.56105805437470202</v>
      </c>
      <c r="O10" s="17">
        <v>0.51653597600587398</v>
      </c>
      <c r="P10" s="17">
        <v>0.57892927198178201</v>
      </c>
      <c r="Q10" s="17">
        <v>0.58014286544817895</v>
      </c>
      <c r="R10" s="17">
        <v>0.562402386770669</v>
      </c>
      <c r="S10" s="17"/>
      <c r="T10" s="17">
        <v>0.57371923215207399</v>
      </c>
      <c r="U10" s="17">
        <v>0.55708037986236303</v>
      </c>
      <c r="V10" s="17"/>
      <c r="W10" s="17">
        <v>0.57407803522482004</v>
      </c>
      <c r="X10" s="17">
        <v>0.56838169720241105</v>
      </c>
      <c r="Y10" s="17"/>
      <c r="Z10" s="17">
        <v>0.56983907027010205</v>
      </c>
      <c r="AA10" s="17">
        <v>0.640448377040156</v>
      </c>
      <c r="AB10" s="17">
        <v>0.53201734994999905</v>
      </c>
      <c r="AC10" s="17"/>
      <c r="AD10" s="17">
        <v>0.54850297588982899</v>
      </c>
      <c r="AE10" s="17">
        <v>0.58281295997351601</v>
      </c>
      <c r="AF10" s="17"/>
      <c r="AG10" s="17">
        <v>0.40508268820226501</v>
      </c>
      <c r="AH10" s="17">
        <v>0.62713816828664304</v>
      </c>
      <c r="AI10" s="17">
        <v>0.568514911523476</v>
      </c>
      <c r="AJ10" s="17"/>
      <c r="AK10" s="17">
        <v>0.47750993975829897</v>
      </c>
      <c r="AL10" s="17">
        <v>0.65328329009506003</v>
      </c>
      <c r="AM10" s="17">
        <v>0.47026728957353697</v>
      </c>
      <c r="AN10" s="17"/>
      <c r="AO10" s="17">
        <v>0.30824742073440498</v>
      </c>
      <c r="AP10" s="17">
        <v>0.61074562314379499</v>
      </c>
      <c r="AQ10" s="17">
        <v>0.56951622170073202</v>
      </c>
      <c r="AR10" s="17"/>
      <c r="AS10" s="17">
        <v>0.54876936672724597</v>
      </c>
      <c r="AT10" s="17">
        <v>0.53063797390939504</v>
      </c>
      <c r="AU10" s="17">
        <v>0.50395849781052504</v>
      </c>
      <c r="AV10" s="17">
        <v>0.56764804064955099</v>
      </c>
      <c r="AW10" s="17">
        <v>0.62707852580989298</v>
      </c>
      <c r="AX10" s="17">
        <v>0.58391157646220004</v>
      </c>
      <c r="AY10" s="17">
        <v>0.62770243466097397</v>
      </c>
      <c r="AZ10" s="17">
        <v>0.53674686340125399</v>
      </c>
      <c r="BA10" s="17">
        <v>0.55679068910899199</v>
      </c>
      <c r="BB10" s="17">
        <v>0.59483708467637297</v>
      </c>
      <c r="BC10" s="17">
        <v>0.51225337000919802</v>
      </c>
      <c r="BD10" s="17">
        <v>0.53027486965863002</v>
      </c>
      <c r="BE10" s="17">
        <v>0.475237660348652</v>
      </c>
      <c r="BF10" s="17">
        <v>0.25747588906310198</v>
      </c>
      <c r="BG10" s="17">
        <v>0.41737984835129299</v>
      </c>
    </row>
    <row r="11" spans="2:59" x14ac:dyDescent="0.35">
      <c r="B11" s="18" t="s">
        <v>159</v>
      </c>
      <c r="C11" s="17">
        <v>0.113784617720144</v>
      </c>
      <c r="D11" s="17">
        <v>0.102492819489411</v>
      </c>
      <c r="E11" s="17">
        <v>0.12271270836092001</v>
      </c>
      <c r="F11" s="17"/>
      <c r="G11" s="17">
        <v>0.15873371556888299</v>
      </c>
      <c r="H11" s="17">
        <v>0.12725707135209999</v>
      </c>
      <c r="I11" s="17">
        <v>0.12612372261643301</v>
      </c>
      <c r="J11" s="17">
        <v>0.15536245098644699</v>
      </c>
      <c r="K11" s="17">
        <v>8.5174693658355394E-2</v>
      </c>
      <c r="L11" s="17">
        <v>7.6766319015222503E-2</v>
      </c>
      <c r="M11" s="17"/>
      <c r="N11" s="17">
        <v>8.8865808491525797E-2</v>
      </c>
      <c r="O11" s="17">
        <v>0.15489981610164</v>
      </c>
      <c r="P11" s="17">
        <v>0.105573249856909</v>
      </c>
      <c r="Q11" s="17">
        <v>0.134239909470071</v>
      </c>
      <c r="R11" s="17">
        <v>7.3079256428715503E-2</v>
      </c>
      <c r="S11" s="17"/>
      <c r="T11" s="17">
        <v>6.4193216217459007E-2</v>
      </c>
      <c r="U11" s="17">
        <v>0.12627340587363201</v>
      </c>
      <c r="V11" s="17"/>
      <c r="W11" s="17">
        <v>9.9076678654830594E-2</v>
      </c>
      <c r="X11" s="17">
        <v>0.122123085349972</v>
      </c>
      <c r="Y11" s="17"/>
      <c r="Z11" s="17">
        <v>6.5657202530613801E-2</v>
      </c>
      <c r="AA11" s="17">
        <v>7.4145562845101598E-2</v>
      </c>
      <c r="AB11" s="17">
        <v>0.15768325736171601</v>
      </c>
      <c r="AC11" s="17"/>
      <c r="AD11" s="17">
        <v>9.4970658694340404E-2</v>
      </c>
      <c r="AE11" s="17">
        <v>0.149102678087911</v>
      </c>
      <c r="AF11" s="17"/>
      <c r="AG11" s="17">
        <v>8.6244105224971598E-2</v>
      </c>
      <c r="AH11" s="17">
        <v>5.1615684838584301E-2</v>
      </c>
      <c r="AI11" s="17">
        <v>0.176464158695253</v>
      </c>
      <c r="AJ11" s="17"/>
      <c r="AK11" s="17">
        <v>4.4047024849694298E-2</v>
      </c>
      <c r="AL11" s="17">
        <v>8.4831532101578705E-2</v>
      </c>
      <c r="AM11" s="17">
        <v>0.38095377956814303</v>
      </c>
      <c r="AN11" s="17"/>
      <c r="AO11" s="17">
        <v>5.8057989013462499E-2</v>
      </c>
      <c r="AP11" s="17">
        <v>5.0053300302095101E-2</v>
      </c>
      <c r="AQ11" s="17">
        <v>0.20403588767757699</v>
      </c>
      <c r="AR11" s="17"/>
      <c r="AS11" s="17">
        <v>0.17092692523886199</v>
      </c>
      <c r="AT11" s="17">
        <v>0.13211599403685101</v>
      </c>
      <c r="AU11" s="17">
        <v>0.18436947907492299</v>
      </c>
      <c r="AV11" s="17">
        <v>0.127402399374551</v>
      </c>
      <c r="AW11" s="17">
        <v>0.10946095625715099</v>
      </c>
      <c r="AX11" s="17">
        <v>9.2231285474543706E-2</v>
      </c>
      <c r="AY11" s="17">
        <v>0.111389941156548</v>
      </c>
      <c r="AZ11" s="17">
        <v>0.112687226533373</v>
      </c>
      <c r="BA11" s="17">
        <v>6.2659727516917493E-2</v>
      </c>
      <c r="BB11" s="17">
        <v>8.2850388128990302E-2</v>
      </c>
      <c r="BC11" s="17">
        <v>6.6654897070975702E-2</v>
      </c>
      <c r="BD11" s="17">
        <v>5.6222119152745997E-2</v>
      </c>
      <c r="BE11" s="17">
        <v>3.83244711498456E-2</v>
      </c>
      <c r="BF11" s="17">
        <v>0.21245221598240499</v>
      </c>
      <c r="BG11" s="17">
        <v>6.5225765170446107E-2</v>
      </c>
    </row>
    <row r="12" spans="2:59" x14ac:dyDescent="0.35">
      <c r="B12" s="18" t="s">
        <v>133</v>
      </c>
      <c r="C12" s="19">
        <v>3.84219075850959E-2</v>
      </c>
      <c r="D12" s="19">
        <v>2.7410053570712301E-2</v>
      </c>
      <c r="E12" s="19">
        <v>4.8838652643280002E-2</v>
      </c>
      <c r="F12" s="19"/>
      <c r="G12" s="19">
        <v>4.5977557033041801E-2</v>
      </c>
      <c r="H12" s="19">
        <v>4.5307044157053701E-2</v>
      </c>
      <c r="I12" s="19">
        <v>6.7226802933174595E-2</v>
      </c>
      <c r="J12" s="19">
        <v>4.1101848000104003E-2</v>
      </c>
      <c r="K12" s="19">
        <v>4.7656046216509103E-2</v>
      </c>
      <c r="L12" s="19">
        <v>9.9912071190538E-3</v>
      </c>
      <c r="M12" s="19"/>
      <c r="N12" s="19">
        <v>3.34577567565418E-2</v>
      </c>
      <c r="O12" s="19">
        <v>3.7812504047008602E-2</v>
      </c>
      <c r="P12" s="19">
        <v>6.8161743180880793E-2</v>
      </c>
      <c r="Q12" s="19">
        <v>9.9408330150650894E-3</v>
      </c>
      <c r="R12" s="19">
        <v>5.7790891617294698E-2</v>
      </c>
      <c r="S12" s="19"/>
      <c r="T12" s="19">
        <v>1.49909470638911E-2</v>
      </c>
      <c r="U12" s="19">
        <v>4.4322614024421302E-2</v>
      </c>
      <c r="V12" s="19"/>
      <c r="W12" s="19">
        <v>1.55844083873986E-2</v>
      </c>
      <c r="X12" s="19">
        <v>4.9521411087773602E-2</v>
      </c>
      <c r="Y12" s="19"/>
      <c r="Z12" s="19">
        <v>2.3483711095346999E-2</v>
      </c>
      <c r="AA12" s="19">
        <v>3.1985092070338103E-2</v>
      </c>
      <c r="AB12" s="19">
        <v>1.6009275530219299E-2</v>
      </c>
      <c r="AC12" s="19"/>
      <c r="AD12" s="19">
        <v>2.3810208035244699E-2</v>
      </c>
      <c r="AE12" s="19">
        <v>6.5851375570517998E-2</v>
      </c>
      <c r="AF12" s="19"/>
      <c r="AG12" s="19">
        <v>1.57988117538309E-2</v>
      </c>
      <c r="AH12" s="19">
        <v>2.4055371148239899E-2</v>
      </c>
      <c r="AI12" s="19">
        <v>1.8374595060264801E-2</v>
      </c>
      <c r="AJ12" s="19"/>
      <c r="AK12" s="19">
        <v>1.2750609244194E-2</v>
      </c>
      <c r="AL12" s="19">
        <v>2.07438965683109E-2</v>
      </c>
      <c r="AM12" s="19">
        <v>5.6273509417078E-3</v>
      </c>
      <c r="AN12" s="19"/>
      <c r="AO12" s="19">
        <v>1.4674785584925701E-2</v>
      </c>
      <c r="AP12" s="19">
        <v>1.6203579735968601E-2</v>
      </c>
      <c r="AQ12" s="19">
        <v>2.4618571277532302E-2</v>
      </c>
      <c r="AR12" s="19"/>
      <c r="AS12" s="19">
        <v>0.113320363520602</v>
      </c>
      <c r="AT12" s="19">
        <v>4.5551007207490897E-2</v>
      </c>
      <c r="AU12" s="19">
        <v>4.1338911075408803E-2</v>
      </c>
      <c r="AV12" s="19">
        <v>3.5079032264878698E-2</v>
      </c>
      <c r="AW12" s="19">
        <v>6.8616812623368603E-3</v>
      </c>
      <c r="AX12" s="19">
        <v>7.6837127889558904E-2</v>
      </c>
      <c r="AY12" s="19">
        <v>1.3440659533927399E-2</v>
      </c>
      <c r="AZ12" s="19">
        <v>3.1359382628401003E-2</v>
      </c>
      <c r="BA12" s="19">
        <v>1.7386734464098798E-2</v>
      </c>
      <c r="BB12" s="19">
        <v>0</v>
      </c>
      <c r="BC12" s="19">
        <v>0</v>
      </c>
      <c r="BD12" s="19">
        <v>0</v>
      </c>
      <c r="BE12" s="19">
        <v>6.9923255860482897E-2</v>
      </c>
      <c r="BF12" s="19">
        <v>0</v>
      </c>
      <c r="BG12" s="19">
        <v>0</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0.50230835203838697</v>
      </c>
      <c r="D9" s="17">
        <v>0.54453510833046304</v>
      </c>
      <c r="E9" s="17">
        <v>0.46298014826018202</v>
      </c>
      <c r="F9" s="17"/>
      <c r="G9" s="17">
        <v>0.55856724393861101</v>
      </c>
      <c r="H9" s="17">
        <v>0.56710501219346199</v>
      </c>
      <c r="I9" s="17">
        <v>0.45714023540682802</v>
      </c>
      <c r="J9" s="17">
        <v>0.42862996429251699</v>
      </c>
      <c r="K9" s="17">
        <v>0.49754624827978899</v>
      </c>
      <c r="L9" s="17">
        <v>0.534179408613638</v>
      </c>
      <c r="M9" s="17"/>
      <c r="N9" s="17">
        <v>0.53432935962420203</v>
      </c>
      <c r="O9" s="17">
        <v>0.486360889478684</v>
      </c>
      <c r="P9" s="17">
        <v>0.53347717229994496</v>
      </c>
      <c r="Q9" s="17">
        <v>0.45776867273738397</v>
      </c>
      <c r="R9" s="17">
        <v>0.48909347404415698</v>
      </c>
      <c r="S9" s="17"/>
      <c r="T9" s="17">
        <v>0.57804982966249796</v>
      </c>
      <c r="U9" s="17">
        <v>0.48323409239221699</v>
      </c>
      <c r="V9" s="17"/>
      <c r="W9" s="17">
        <v>0.54108046421309397</v>
      </c>
      <c r="X9" s="17">
        <v>0.47787282150691202</v>
      </c>
      <c r="Y9" s="17"/>
      <c r="Z9" s="17">
        <v>0.61557382796601101</v>
      </c>
      <c r="AA9" s="17">
        <v>0.50050040186945299</v>
      </c>
      <c r="AB9" s="17">
        <v>0.45767779998733699</v>
      </c>
      <c r="AC9" s="17"/>
      <c r="AD9" s="17">
        <v>0.55864818930830695</v>
      </c>
      <c r="AE9" s="17">
        <v>0.39654572275445199</v>
      </c>
      <c r="AF9" s="17"/>
      <c r="AG9" s="17">
        <v>0.64923545341592703</v>
      </c>
      <c r="AH9" s="17">
        <v>0.48258198128816698</v>
      </c>
      <c r="AI9" s="17">
        <v>0.51309919723167396</v>
      </c>
      <c r="AJ9" s="17"/>
      <c r="AK9" s="17">
        <v>0.734854284240818</v>
      </c>
      <c r="AL9" s="17">
        <v>0.48067016549295</v>
      </c>
      <c r="AM9" s="17">
        <v>0.209158228403653</v>
      </c>
      <c r="AN9" s="17"/>
      <c r="AO9" s="17">
        <v>0.85802668980424601</v>
      </c>
      <c r="AP9" s="17">
        <v>0.540754338857384</v>
      </c>
      <c r="AQ9" s="17">
        <v>0.42924745044537299</v>
      </c>
      <c r="AR9" s="17"/>
      <c r="AS9" s="17">
        <v>0.345096923422617</v>
      </c>
      <c r="AT9" s="17">
        <v>0.41221093144742799</v>
      </c>
      <c r="AU9" s="17">
        <v>0.42665607314074799</v>
      </c>
      <c r="AV9" s="17">
        <v>0.55002954079302802</v>
      </c>
      <c r="AW9" s="17">
        <v>0.48650093481704398</v>
      </c>
      <c r="AX9" s="17">
        <v>0.531015597658271</v>
      </c>
      <c r="AY9" s="17">
        <v>0.56164460762289103</v>
      </c>
      <c r="AZ9" s="17">
        <v>0.608288275817221</v>
      </c>
      <c r="BA9" s="17">
        <v>0.47207481477104501</v>
      </c>
      <c r="BB9" s="17">
        <v>0.56022563278861903</v>
      </c>
      <c r="BC9" s="17">
        <v>0.67058573939087895</v>
      </c>
      <c r="BD9" s="17">
        <v>0.50261612101909503</v>
      </c>
      <c r="BE9" s="17">
        <v>0.46270090840216899</v>
      </c>
      <c r="BF9" s="17">
        <v>0.60226636989916604</v>
      </c>
      <c r="BG9" s="17">
        <v>0.68721224441380402</v>
      </c>
    </row>
    <row r="10" spans="2:59" x14ac:dyDescent="0.35">
      <c r="B10" s="18" t="s">
        <v>158</v>
      </c>
      <c r="C10" s="17">
        <v>0.38390970297514898</v>
      </c>
      <c r="D10" s="17">
        <v>0.35913395884781502</v>
      </c>
      <c r="E10" s="17">
        <v>0.40857201023647499</v>
      </c>
      <c r="F10" s="17"/>
      <c r="G10" s="17">
        <v>0.27516624413271901</v>
      </c>
      <c r="H10" s="17">
        <v>0.35915386752239498</v>
      </c>
      <c r="I10" s="17">
        <v>0.384400589180172</v>
      </c>
      <c r="J10" s="17">
        <v>0.408039228335983</v>
      </c>
      <c r="K10" s="17">
        <v>0.41145012037729001</v>
      </c>
      <c r="L10" s="17">
        <v>0.39367893593103498</v>
      </c>
      <c r="M10" s="17"/>
      <c r="N10" s="17">
        <v>0.366737502026109</v>
      </c>
      <c r="O10" s="17">
        <v>0.39918181149758297</v>
      </c>
      <c r="P10" s="17">
        <v>0.33353571178908298</v>
      </c>
      <c r="Q10" s="17">
        <v>0.42828598154073799</v>
      </c>
      <c r="R10" s="17">
        <v>0.39700625454345201</v>
      </c>
      <c r="S10" s="17"/>
      <c r="T10" s="17">
        <v>0.34385547749591999</v>
      </c>
      <c r="U10" s="17">
        <v>0.39399670841368301</v>
      </c>
      <c r="V10" s="17"/>
      <c r="W10" s="17">
        <v>0.37193933725068301</v>
      </c>
      <c r="X10" s="17">
        <v>0.40149369728842998</v>
      </c>
      <c r="Y10" s="17"/>
      <c r="Z10" s="17">
        <v>0.33386650474888502</v>
      </c>
      <c r="AA10" s="17">
        <v>0.45496283865480402</v>
      </c>
      <c r="AB10" s="17">
        <v>0.37828083260733297</v>
      </c>
      <c r="AC10" s="17"/>
      <c r="AD10" s="17">
        <v>0.35035668040678802</v>
      </c>
      <c r="AE10" s="17">
        <v>0.44689632237647298</v>
      </c>
      <c r="AF10" s="17"/>
      <c r="AG10" s="17">
        <v>0.28836513209062598</v>
      </c>
      <c r="AH10" s="17">
        <v>0.45367989639443801</v>
      </c>
      <c r="AI10" s="17">
        <v>0.35683844422383698</v>
      </c>
      <c r="AJ10" s="17"/>
      <c r="AK10" s="17">
        <v>0.23118233709696501</v>
      </c>
      <c r="AL10" s="17">
        <v>0.45112279259000199</v>
      </c>
      <c r="AM10" s="17">
        <v>0.44544447957748401</v>
      </c>
      <c r="AN10" s="17"/>
      <c r="AO10" s="17">
        <v>7.0917145146789998E-2</v>
      </c>
      <c r="AP10" s="17">
        <v>0.41823384104774403</v>
      </c>
      <c r="AQ10" s="17">
        <v>0.39917832170152201</v>
      </c>
      <c r="AR10" s="17"/>
      <c r="AS10" s="17">
        <v>0.45414170255423297</v>
      </c>
      <c r="AT10" s="17">
        <v>0.435422523845924</v>
      </c>
      <c r="AU10" s="17">
        <v>0.40879694730236099</v>
      </c>
      <c r="AV10" s="17">
        <v>0.39139275811353902</v>
      </c>
      <c r="AW10" s="17">
        <v>0.39714136040458398</v>
      </c>
      <c r="AX10" s="17">
        <v>0.32287044522283498</v>
      </c>
      <c r="AY10" s="17">
        <v>0.35531208307051099</v>
      </c>
      <c r="AZ10" s="17">
        <v>0.31059428647820098</v>
      </c>
      <c r="BA10" s="17">
        <v>0.39091861085518398</v>
      </c>
      <c r="BB10" s="17">
        <v>0.39351458022227298</v>
      </c>
      <c r="BC10" s="17">
        <v>0.27577132794864501</v>
      </c>
      <c r="BD10" s="17">
        <v>0.38207693008587301</v>
      </c>
      <c r="BE10" s="17">
        <v>0.42905136458750298</v>
      </c>
      <c r="BF10" s="17">
        <v>0.39773363010083401</v>
      </c>
      <c r="BG10" s="17">
        <v>0.24519018885723301</v>
      </c>
    </row>
    <row r="11" spans="2:59" x14ac:dyDescent="0.35">
      <c r="B11" s="18" t="s">
        <v>159</v>
      </c>
      <c r="C11" s="17">
        <v>8.3972394048873897E-2</v>
      </c>
      <c r="D11" s="17">
        <v>6.7172239248832699E-2</v>
      </c>
      <c r="E11" s="17">
        <v>9.7909151996938906E-2</v>
      </c>
      <c r="F11" s="17"/>
      <c r="G11" s="17">
        <v>0.10940758248667699</v>
      </c>
      <c r="H11" s="17">
        <v>3.09685559717751E-2</v>
      </c>
      <c r="I11" s="17">
        <v>0.11615589158319301</v>
      </c>
      <c r="J11" s="17">
        <v>0.130121231556527</v>
      </c>
      <c r="K11" s="17">
        <v>6.6324096259418902E-2</v>
      </c>
      <c r="L11" s="17">
        <v>6.2150448336273798E-2</v>
      </c>
      <c r="M11" s="17"/>
      <c r="N11" s="17">
        <v>7.1195017416165698E-2</v>
      </c>
      <c r="O11" s="17">
        <v>7.5876898498947604E-2</v>
      </c>
      <c r="P11" s="17">
        <v>0.10170999556216601</v>
      </c>
      <c r="Q11" s="17">
        <v>0.10193107331188</v>
      </c>
      <c r="R11" s="17">
        <v>5.9751605359220403E-2</v>
      </c>
      <c r="S11" s="17"/>
      <c r="T11" s="17">
        <v>5.74878736366655E-2</v>
      </c>
      <c r="U11" s="17">
        <v>9.0642089898403194E-2</v>
      </c>
      <c r="V11" s="17"/>
      <c r="W11" s="17">
        <v>6.7897437111301598E-2</v>
      </c>
      <c r="X11" s="17">
        <v>8.6300534115003699E-2</v>
      </c>
      <c r="Y11" s="17"/>
      <c r="Z11" s="17">
        <v>3.4630856164774099E-2</v>
      </c>
      <c r="AA11" s="17">
        <v>3.03935381689018E-2</v>
      </c>
      <c r="AB11" s="17">
        <v>0.137038825005421</v>
      </c>
      <c r="AC11" s="17"/>
      <c r="AD11" s="17">
        <v>7.3188755358587501E-2</v>
      </c>
      <c r="AE11" s="17">
        <v>0.10421572516942</v>
      </c>
      <c r="AF11" s="17"/>
      <c r="AG11" s="17">
        <v>4.3380419496898699E-2</v>
      </c>
      <c r="AH11" s="17">
        <v>4.9022610161745701E-2</v>
      </c>
      <c r="AI11" s="17">
        <v>0.12185830703381401</v>
      </c>
      <c r="AJ11" s="17"/>
      <c r="AK11" s="17">
        <v>2.0351516810032302E-2</v>
      </c>
      <c r="AL11" s="17">
        <v>5.3905971348360802E-2</v>
      </c>
      <c r="AM11" s="17">
        <v>0.33392313850824101</v>
      </c>
      <c r="AN11" s="17"/>
      <c r="AO11" s="17">
        <v>3.8117671044801502E-2</v>
      </c>
      <c r="AP11" s="17">
        <v>2.5260708779300201E-2</v>
      </c>
      <c r="AQ11" s="17">
        <v>0.15951377474401099</v>
      </c>
      <c r="AR11" s="17"/>
      <c r="AS11" s="17">
        <v>0.130154539538932</v>
      </c>
      <c r="AT11" s="17">
        <v>0.117859774669476</v>
      </c>
      <c r="AU11" s="17">
        <v>0.12977732942663001</v>
      </c>
      <c r="AV11" s="17">
        <v>4.6128950628519898E-2</v>
      </c>
      <c r="AW11" s="17">
        <v>0.107975514376021</v>
      </c>
      <c r="AX11" s="17">
        <v>9.7291081005579205E-2</v>
      </c>
      <c r="AY11" s="17">
        <v>6.5399454488594702E-2</v>
      </c>
      <c r="AZ11" s="17">
        <v>6.3739894634738503E-2</v>
      </c>
      <c r="BA11" s="17">
        <v>9.7609079949918298E-2</v>
      </c>
      <c r="BB11" s="17">
        <v>4.6259786989108598E-2</v>
      </c>
      <c r="BC11" s="17">
        <v>5.36429326604764E-2</v>
      </c>
      <c r="BD11" s="17">
        <v>4.2013139689216397E-2</v>
      </c>
      <c r="BE11" s="17">
        <v>3.83244711498456E-2</v>
      </c>
      <c r="BF11" s="17">
        <v>0</v>
      </c>
      <c r="BG11" s="17">
        <v>3.4506864698971601E-2</v>
      </c>
    </row>
    <row r="12" spans="2:59" x14ac:dyDescent="0.35">
      <c r="B12" s="18" t="s">
        <v>133</v>
      </c>
      <c r="C12" s="19">
        <v>2.9809550937590398E-2</v>
      </c>
      <c r="D12" s="19">
        <v>2.9158693572889801E-2</v>
      </c>
      <c r="E12" s="19">
        <v>3.0538689506403899E-2</v>
      </c>
      <c r="F12" s="19"/>
      <c r="G12" s="19">
        <v>5.6858929441993403E-2</v>
      </c>
      <c r="H12" s="19">
        <v>4.2772564312367103E-2</v>
      </c>
      <c r="I12" s="19">
        <v>4.2303283829805999E-2</v>
      </c>
      <c r="J12" s="19">
        <v>3.32095758149729E-2</v>
      </c>
      <c r="K12" s="19">
        <v>2.4679535083501201E-2</v>
      </c>
      <c r="L12" s="19">
        <v>9.9912071190538E-3</v>
      </c>
      <c r="M12" s="19"/>
      <c r="N12" s="19">
        <v>2.7738120933522899E-2</v>
      </c>
      <c r="O12" s="19">
        <v>3.8580400524785299E-2</v>
      </c>
      <c r="P12" s="19">
        <v>3.1277120348806503E-2</v>
      </c>
      <c r="Q12" s="19">
        <v>1.2014272409998399E-2</v>
      </c>
      <c r="R12" s="19">
        <v>5.4148666053170202E-2</v>
      </c>
      <c r="S12" s="19"/>
      <c r="T12" s="19">
        <v>2.0606819204916301E-2</v>
      </c>
      <c r="U12" s="19">
        <v>3.2127109295696503E-2</v>
      </c>
      <c r="V12" s="19"/>
      <c r="W12" s="19">
        <v>1.9082761424921699E-2</v>
      </c>
      <c r="X12" s="19">
        <v>3.4332947089654703E-2</v>
      </c>
      <c r="Y12" s="19"/>
      <c r="Z12" s="19">
        <v>1.5928811120330101E-2</v>
      </c>
      <c r="AA12" s="19">
        <v>1.41432213068421E-2</v>
      </c>
      <c r="AB12" s="19">
        <v>2.70025423999091E-2</v>
      </c>
      <c r="AC12" s="19"/>
      <c r="AD12" s="19">
        <v>1.7806374926316999E-2</v>
      </c>
      <c r="AE12" s="19">
        <v>5.23422296996554E-2</v>
      </c>
      <c r="AF12" s="19"/>
      <c r="AG12" s="19">
        <v>1.90189949965478E-2</v>
      </c>
      <c r="AH12" s="19">
        <v>1.47155121556497E-2</v>
      </c>
      <c r="AI12" s="19">
        <v>8.2040515106747407E-3</v>
      </c>
      <c r="AJ12" s="19"/>
      <c r="AK12" s="19">
        <v>1.36118618521849E-2</v>
      </c>
      <c r="AL12" s="19">
        <v>1.4301070568686999E-2</v>
      </c>
      <c r="AM12" s="19">
        <v>1.1474153510622E-2</v>
      </c>
      <c r="AN12" s="19"/>
      <c r="AO12" s="19">
        <v>3.2938494004162898E-2</v>
      </c>
      <c r="AP12" s="19">
        <v>1.57511113155713E-2</v>
      </c>
      <c r="AQ12" s="19">
        <v>1.20604531090938E-2</v>
      </c>
      <c r="AR12" s="19"/>
      <c r="AS12" s="19">
        <v>7.0606834484217396E-2</v>
      </c>
      <c r="AT12" s="19">
        <v>3.4506770037171501E-2</v>
      </c>
      <c r="AU12" s="19">
        <v>3.4769650130261898E-2</v>
      </c>
      <c r="AV12" s="19">
        <v>1.2448750464913399E-2</v>
      </c>
      <c r="AW12" s="19">
        <v>8.3821904023511397E-3</v>
      </c>
      <c r="AX12" s="19">
        <v>4.8822876113314699E-2</v>
      </c>
      <c r="AY12" s="19">
        <v>1.76438548180031E-2</v>
      </c>
      <c r="AZ12" s="19">
        <v>1.73775430698393E-2</v>
      </c>
      <c r="BA12" s="19">
        <v>3.9397494423852701E-2</v>
      </c>
      <c r="BB12" s="19">
        <v>0</v>
      </c>
      <c r="BC12" s="19">
        <v>0</v>
      </c>
      <c r="BD12" s="19">
        <v>7.3293809205816296E-2</v>
      </c>
      <c r="BE12" s="19">
        <v>6.9923255860482897E-2</v>
      </c>
      <c r="BF12" s="19">
        <v>0</v>
      </c>
      <c r="BG12" s="19">
        <v>3.3090702029991398E-2</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2.1287295950583599E-2</v>
      </c>
      <c r="D9" s="17">
        <v>1.80539621707363E-2</v>
      </c>
      <c r="E9" s="17">
        <v>2.4387114276674199E-2</v>
      </c>
      <c r="F9" s="17"/>
      <c r="G9" s="17">
        <v>4.0421573255922501E-2</v>
      </c>
      <c r="H9" s="17">
        <v>5.5340764343908798E-2</v>
      </c>
      <c r="I9" s="17">
        <v>3.4807746386241602E-2</v>
      </c>
      <c r="J9" s="17">
        <v>1.16502272914494E-2</v>
      </c>
      <c r="K9" s="17">
        <v>8.0270193459706894E-3</v>
      </c>
      <c r="L9" s="17">
        <v>7.7289034455796197E-3</v>
      </c>
      <c r="M9" s="17"/>
      <c r="N9" s="17">
        <v>1.6820362890287099E-2</v>
      </c>
      <c r="O9" s="17">
        <v>2.83388875899174E-2</v>
      </c>
      <c r="P9" s="17">
        <v>2.4269053083866999E-2</v>
      </c>
      <c r="Q9" s="17">
        <v>2.4049055537622498E-2</v>
      </c>
      <c r="R9" s="17">
        <v>8.3398726060122403E-3</v>
      </c>
      <c r="S9" s="17"/>
      <c r="T9" s="17">
        <v>3.4688367987704499E-2</v>
      </c>
      <c r="U9" s="17">
        <v>1.79124538483258E-2</v>
      </c>
      <c r="V9" s="17"/>
      <c r="W9" s="17">
        <v>4.3655373487944203E-2</v>
      </c>
      <c r="X9" s="17">
        <v>4.3512970348463399E-3</v>
      </c>
      <c r="Y9" s="17"/>
      <c r="Z9" s="17">
        <v>2.0964297548644099E-2</v>
      </c>
      <c r="AA9" s="17">
        <v>2.0797266886684599E-2</v>
      </c>
      <c r="AB9" s="17">
        <v>2.6193809834664399E-2</v>
      </c>
      <c r="AC9" s="17"/>
      <c r="AD9" s="17">
        <v>2.6835802852354599E-2</v>
      </c>
      <c r="AE9" s="17">
        <v>1.08714923741564E-2</v>
      </c>
      <c r="AF9" s="17"/>
      <c r="AG9" s="17">
        <v>8.5546876878476799E-2</v>
      </c>
      <c r="AH9" s="17">
        <v>2.1800439573131901E-2</v>
      </c>
      <c r="AI9" s="17">
        <v>2.80927858511737E-3</v>
      </c>
      <c r="AJ9" s="17"/>
      <c r="AK9" s="17">
        <v>3.5508875478140599E-2</v>
      </c>
      <c r="AL9" s="17">
        <v>1.3899328285771799E-2</v>
      </c>
      <c r="AM9" s="17">
        <v>8.0986445345837006E-3</v>
      </c>
      <c r="AN9" s="17"/>
      <c r="AO9" s="17">
        <v>0.135193333755038</v>
      </c>
      <c r="AP9" s="17">
        <v>1.6441183041768399E-2</v>
      </c>
      <c r="AQ9" s="17">
        <v>1.04049589038231E-2</v>
      </c>
      <c r="AR9" s="17"/>
      <c r="AS9" s="17">
        <v>3.9013036456151999E-2</v>
      </c>
      <c r="AT9" s="17">
        <v>4.6104274799654198E-2</v>
      </c>
      <c r="AU9" s="17">
        <v>1.14076728445658E-2</v>
      </c>
      <c r="AV9" s="17">
        <v>2.26478238663665E-2</v>
      </c>
      <c r="AW9" s="17">
        <v>0</v>
      </c>
      <c r="AX9" s="17">
        <v>3.9938084935326898E-2</v>
      </c>
      <c r="AY9" s="17">
        <v>2.1003247320056002E-2</v>
      </c>
      <c r="AZ9" s="17">
        <v>6.6169738071049297E-3</v>
      </c>
      <c r="BA9" s="17">
        <v>2.64412860792003E-2</v>
      </c>
      <c r="BB9" s="17">
        <v>2.3826361941921101E-2</v>
      </c>
      <c r="BC9" s="17">
        <v>7.59725567766512E-3</v>
      </c>
      <c r="BD9" s="17">
        <v>0</v>
      </c>
      <c r="BE9" s="17">
        <v>5.3438605934774203E-2</v>
      </c>
      <c r="BF9" s="17">
        <v>0</v>
      </c>
      <c r="BG9" s="17">
        <v>4.3274583032039703E-2</v>
      </c>
    </row>
    <row r="10" spans="2:59" x14ac:dyDescent="0.35">
      <c r="B10" s="18" t="s">
        <v>158</v>
      </c>
      <c r="C10" s="17">
        <v>0.13444846868986601</v>
      </c>
      <c r="D10" s="17">
        <v>0.143133866319678</v>
      </c>
      <c r="E10" s="17">
        <v>0.124851282257261</v>
      </c>
      <c r="F10" s="17"/>
      <c r="G10" s="17">
        <v>0.24544180884066799</v>
      </c>
      <c r="H10" s="17">
        <v>0.31675213215118703</v>
      </c>
      <c r="I10" s="17">
        <v>0.15184246146538399</v>
      </c>
      <c r="J10" s="17">
        <v>9.0040629780319001E-2</v>
      </c>
      <c r="K10" s="17">
        <v>0.108907659544455</v>
      </c>
      <c r="L10" s="17">
        <v>5.5991991446319202E-2</v>
      </c>
      <c r="M10" s="17"/>
      <c r="N10" s="17">
        <v>0.12141196121532399</v>
      </c>
      <c r="O10" s="17">
        <v>0.144908621729892</v>
      </c>
      <c r="P10" s="17">
        <v>0.15020575545835799</v>
      </c>
      <c r="Q10" s="17">
        <v>0.120287434625225</v>
      </c>
      <c r="R10" s="17">
        <v>0.14908736871179101</v>
      </c>
      <c r="S10" s="17"/>
      <c r="T10" s="17">
        <v>0.155520655079148</v>
      </c>
      <c r="U10" s="17">
        <v>0.129141781163959</v>
      </c>
      <c r="V10" s="17"/>
      <c r="W10" s="17">
        <v>0.179040458368526</v>
      </c>
      <c r="X10" s="17">
        <v>0.108968983072496</v>
      </c>
      <c r="Y10" s="17"/>
      <c r="Z10" s="17">
        <v>0.15957649323442699</v>
      </c>
      <c r="AA10" s="17">
        <v>0.10995819236646</v>
      </c>
      <c r="AB10" s="17">
        <v>0.12962956430433001</v>
      </c>
      <c r="AC10" s="17"/>
      <c r="AD10" s="17">
        <v>0.136413083536326</v>
      </c>
      <c r="AE10" s="17">
        <v>0.13076044185555999</v>
      </c>
      <c r="AF10" s="17"/>
      <c r="AG10" s="17">
        <v>0.12612763951137199</v>
      </c>
      <c r="AH10" s="17">
        <v>0.18056715958077499</v>
      </c>
      <c r="AI10" s="17">
        <v>9.60076330610109E-2</v>
      </c>
      <c r="AJ10" s="17"/>
      <c r="AK10" s="17">
        <v>0.178906918521685</v>
      </c>
      <c r="AL10" s="17">
        <v>0.12597680094512101</v>
      </c>
      <c r="AM10" s="17">
        <v>8.6076586802296795E-2</v>
      </c>
      <c r="AN10" s="17"/>
      <c r="AO10" s="17">
        <v>0.19265781015421901</v>
      </c>
      <c r="AP10" s="17">
        <v>0.16793753085037499</v>
      </c>
      <c r="AQ10" s="17">
        <v>8.7246551098052405E-2</v>
      </c>
      <c r="AR10" s="17"/>
      <c r="AS10" s="17">
        <v>0.19334101307568499</v>
      </c>
      <c r="AT10" s="17">
        <v>0.14423212662722401</v>
      </c>
      <c r="AU10" s="17">
        <v>0.10629208260492699</v>
      </c>
      <c r="AV10" s="17">
        <v>8.7237828480940693E-2</v>
      </c>
      <c r="AW10" s="17">
        <v>0.17870186395094301</v>
      </c>
      <c r="AX10" s="17">
        <v>0.14308616956051401</v>
      </c>
      <c r="AY10" s="17">
        <v>0.16728843358672499</v>
      </c>
      <c r="AZ10" s="17">
        <v>8.8072700556721104E-2</v>
      </c>
      <c r="BA10" s="17">
        <v>0.110745599090188</v>
      </c>
      <c r="BB10" s="17">
        <v>0.15449953488047699</v>
      </c>
      <c r="BC10" s="17">
        <v>0.10381214132059501</v>
      </c>
      <c r="BD10" s="17">
        <v>0.10182232785541701</v>
      </c>
      <c r="BE10" s="17">
        <v>0.215155653883815</v>
      </c>
      <c r="BF10" s="17">
        <v>8.7668558361470098E-2</v>
      </c>
      <c r="BG10" s="17">
        <v>0.16828782779627999</v>
      </c>
    </row>
    <row r="11" spans="2:59" x14ac:dyDescent="0.35">
      <c r="B11" s="18" t="s">
        <v>159</v>
      </c>
      <c r="C11" s="17">
        <v>0.78256247254617195</v>
      </c>
      <c r="D11" s="17">
        <v>0.79035534808125796</v>
      </c>
      <c r="E11" s="17">
        <v>0.77646688227752703</v>
      </c>
      <c r="F11" s="17"/>
      <c r="G11" s="17">
        <v>0.62365204629534299</v>
      </c>
      <c r="H11" s="17">
        <v>0.55303794059910005</v>
      </c>
      <c r="I11" s="17">
        <v>0.72820323594910796</v>
      </c>
      <c r="J11" s="17">
        <v>0.82434859337871202</v>
      </c>
      <c r="K11" s="17">
        <v>0.82467333574700297</v>
      </c>
      <c r="L11" s="17">
        <v>0.90811459852185805</v>
      </c>
      <c r="M11" s="17"/>
      <c r="N11" s="17">
        <v>0.811674419133806</v>
      </c>
      <c r="O11" s="17">
        <v>0.77839818149788897</v>
      </c>
      <c r="P11" s="17">
        <v>0.72486352030699197</v>
      </c>
      <c r="Q11" s="17">
        <v>0.82435268637483905</v>
      </c>
      <c r="R11" s="17">
        <v>0.73488237015715896</v>
      </c>
      <c r="S11" s="17"/>
      <c r="T11" s="17">
        <v>0.75461934856680601</v>
      </c>
      <c r="U11" s="17">
        <v>0.78959949398840901</v>
      </c>
      <c r="V11" s="17"/>
      <c r="W11" s="17">
        <v>0.72949912247519799</v>
      </c>
      <c r="X11" s="17">
        <v>0.82516322217839</v>
      </c>
      <c r="Y11" s="17"/>
      <c r="Z11" s="17">
        <v>0.77569596566994503</v>
      </c>
      <c r="AA11" s="17">
        <v>0.79753803468973505</v>
      </c>
      <c r="AB11" s="17">
        <v>0.79378789464850397</v>
      </c>
      <c r="AC11" s="17"/>
      <c r="AD11" s="17">
        <v>0.789806446071741</v>
      </c>
      <c r="AE11" s="17">
        <v>0.76896389428161505</v>
      </c>
      <c r="AF11" s="17"/>
      <c r="AG11" s="17">
        <v>0.75656352640646396</v>
      </c>
      <c r="AH11" s="17">
        <v>0.73815727213500903</v>
      </c>
      <c r="AI11" s="17">
        <v>0.86384806548091198</v>
      </c>
      <c r="AJ11" s="17"/>
      <c r="AK11" s="17">
        <v>0.73639904115753496</v>
      </c>
      <c r="AL11" s="17">
        <v>0.81639598061556695</v>
      </c>
      <c r="AM11" s="17">
        <v>0.87030385106625296</v>
      </c>
      <c r="AN11" s="17"/>
      <c r="AO11" s="17">
        <v>0.60929103612467705</v>
      </c>
      <c r="AP11" s="17">
        <v>0.775361251378759</v>
      </c>
      <c r="AQ11" s="17">
        <v>0.85366960184674501</v>
      </c>
      <c r="AR11" s="17"/>
      <c r="AS11" s="17">
        <v>0.60581896802527802</v>
      </c>
      <c r="AT11" s="17">
        <v>0.70688793825351204</v>
      </c>
      <c r="AU11" s="17">
        <v>0.82225555455515797</v>
      </c>
      <c r="AV11" s="17">
        <v>0.82525379424921397</v>
      </c>
      <c r="AW11" s="17">
        <v>0.80360383610424402</v>
      </c>
      <c r="AX11" s="17">
        <v>0.776667790652247</v>
      </c>
      <c r="AY11" s="17">
        <v>0.76998512630416305</v>
      </c>
      <c r="AZ11" s="17">
        <v>0.85068610715145898</v>
      </c>
      <c r="BA11" s="17">
        <v>0.79701915664593104</v>
      </c>
      <c r="BB11" s="17">
        <v>0.79127137285072502</v>
      </c>
      <c r="BC11" s="17">
        <v>0.84957986080195902</v>
      </c>
      <c r="BD11" s="17">
        <v>0.87695700018331402</v>
      </c>
      <c r="BE11" s="17">
        <v>0.68506409928025602</v>
      </c>
      <c r="BF11" s="17">
        <v>0.91233144163852997</v>
      </c>
      <c r="BG11" s="17">
        <v>0.73250040805073102</v>
      </c>
    </row>
    <row r="12" spans="2:59" x14ac:dyDescent="0.35">
      <c r="B12" s="18" t="s">
        <v>133</v>
      </c>
      <c r="C12" s="19">
        <v>6.1701762813378198E-2</v>
      </c>
      <c r="D12" s="19">
        <v>4.8456823428326697E-2</v>
      </c>
      <c r="E12" s="19">
        <v>7.4294721188537E-2</v>
      </c>
      <c r="F12" s="19"/>
      <c r="G12" s="19">
        <v>9.0484571608066305E-2</v>
      </c>
      <c r="H12" s="19">
        <v>7.4869162905804601E-2</v>
      </c>
      <c r="I12" s="19">
        <v>8.5146556199265505E-2</v>
      </c>
      <c r="J12" s="19">
        <v>7.3960549549520097E-2</v>
      </c>
      <c r="K12" s="19">
        <v>5.8391985362571099E-2</v>
      </c>
      <c r="L12" s="19">
        <v>2.81645065862434E-2</v>
      </c>
      <c r="M12" s="19"/>
      <c r="N12" s="19">
        <v>5.0093256760582697E-2</v>
      </c>
      <c r="O12" s="19">
        <v>4.8354309182301498E-2</v>
      </c>
      <c r="P12" s="19">
        <v>0.10066167115078301</v>
      </c>
      <c r="Q12" s="19">
        <v>3.1310823462313002E-2</v>
      </c>
      <c r="R12" s="19">
        <v>0.107690388525038</v>
      </c>
      <c r="S12" s="19"/>
      <c r="T12" s="19">
        <v>5.5171628366341402E-2</v>
      </c>
      <c r="U12" s="19">
        <v>6.33462709993068E-2</v>
      </c>
      <c r="V12" s="19"/>
      <c r="W12" s="19">
        <v>4.7805045668331297E-2</v>
      </c>
      <c r="X12" s="19">
        <v>6.1516497714267898E-2</v>
      </c>
      <c r="Y12" s="19"/>
      <c r="Z12" s="19">
        <v>4.3763243546984201E-2</v>
      </c>
      <c r="AA12" s="19">
        <v>7.1706506057120506E-2</v>
      </c>
      <c r="AB12" s="19">
        <v>5.0388731212501398E-2</v>
      </c>
      <c r="AC12" s="19"/>
      <c r="AD12" s="19">
        <v>4.6944667539577697E-2</v>
      </c>
      <c r="AE12" s="19">
        <v>8.9404171488668499E-2</v>
      </c>
      <c r="AF12" s="19"/>
      <c r="AG12" s="19">
        <v>3.1761957203687199E-2</v>
      </c>
      <c r="AH12" s="19">
        <v>5.9475128711084201E-2</v>
      </c>
      <c r="AI12" s="19">
        <v>3.7335022872959603E-2</v>
      </c>
      <c r="AJ12" s="19"/>
      <c r="AK12" s="19">
        <v>4.9185164842638601E-2</v>
      </c>
      <c r="AL12" s="19">
        <v>4.3727890153540602E-2</v>
      </c>
      <c r="AM12" s="19">
        <v>3.5520917596866E-2</v>
      </c>
      <c r="AN12" s="19"/>
      <c r="AO12" s="19">
        <v>6.2857819966065501E-2</v>
      </c>
      <c r="AP12" s="19">
        <v>4.0260034729097498E-2</v>
      </c>
      <c r="AQ12" s="19">
        <v>4.8678888151379801E-2</v>
      </c>
      <c r="AR12" s="19"/>
      <c r="AS12" s="19">
        <v>0.16182698244288499</v>
      </c>
      <c r="AT12" s="19">
        <v>0.102775660319611</v>
      </c>
      <c r="AU12" s="19">
        <v>6.0044689995348802E-2</v>
      </c>
      <c r="AV12" s="19">
        <v>6.4860553403478793E-2</v>
      </c>
      <c r="AW12" s="19">
        <v>1.7694299944812902E-2</v>
      </c>
      <c r="AX12" s="19">
        <v>4.0307954851912201E-2</v>
      </c>
      <c r="AY12" s="19">
        <v>4.1723192789055799E-2</v>
      </c>
      <c r="AZ12" s="19">
        <v>5.4624218484715402E-2</v>
      </c>
      <c r="BA12" s="19">
        <v>6.5793958184681103E-2</v>
      </c>
      <c r="BB12" s="19">
        <v>3.04027303268764E-2</v>
      </c>
      <c r="BC12" s="19">
        <v>3.90107421997812E-2</v>
      </c>
      <c r="BD12" s="19">
        <v>2.1220671961269401E-2</v>
      </c>
      <c r="BE12" s="19">
        <v>4.6341640901154099E-2</v>
      </c>
      <c r="BF12" s="19">
        <v>0</v>
      </c>
      <c r="BG12" s="19">
        <v>5.5937181120948601E-2</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6.7029316968327493E-2</v>
      </c>
      <c r="D9" s="17">
        <v>6.7384160397264206E-2</v>
      </c>
      <c r="E9" s="17">
        <v>6.6974902292248395E-2</v>
      </c>
      <c r="F9" s="17"/>
      <c r="G9" s="17">
        <v>7.8871203265663797E-2</v>
      </c>
      <c r="H9" s="17">
        <v>7.7439110511656403E-2</v>
      </c>
      <c r="I9" s="17">
        <v>4.5588936420066797E-2</v>
      </c>
      <c r="J9" s="17">
        <v>6.0242054733283201E-2</v>
      </c>
      <c r="K9" s="17">
        <v>8.6332236926157102E-2</v>
      </c>
      <c r="L9" s="17">
        <v>6.3113772104204199E-2</v>
      </c>
      <c r="M9" s="17"/>
      <c r="N9" s="17">
        <v>6.8668434126856498E-2</v>
      </c>
      <c r="O9" s="17">
        <v>6.7070187914477997E-2</v>
      </c>
      <c r="P9" s="17">
        <v>8.0287122903959104E-2</v>
      </c>
      <c r="Q9" s="17">
        <v>5.9125769806744E-2</v>
      </c>
      <c r="R9" s="17">
        <v>5.5399960722275203E-2</v>
      </c>
      <c r="S9" s="17"/>
      <c r="T9" s="17">
        <v>8.6262412745560596E-2</v>
      </c>
      <c r="U9" s="17">
        <v>6.2185774510980299E-2</v>
      </c>
      <c r="V9" s="17"/>
      <c r="W9" s="17">
        <v>9.3023225989980099E-2</v>
      </c>
      <c r="X9" s="17">
        <v>5.1787946137193397E-2</v>
      </c>
      <c r="Y9" s="17"/>
      <c r="Z9" s="17">
        <v>8.3036570960360295E-2</v>
      </c>
      <c r="AA9" s="17">
        <v>4.58900300149791E-2</v>
      </c>
      <c r="AB9" s="17">
        <v>7.0491576793873301E-2</v>
      </c>
      <c r="AC9" s="17"/>
      <c r="AD9" s="17">
        <v>7.8560014771502595E-2</v>
      </c>
      <c r="AE9" s="17">
        <v>4.5383586766806198E-2</v>
      </c>
      <c r="AF9" s="17"/>
      <c r="AG9" s="17">
        <v>0.20503051932126401</v>
      </c>
      <c r="AH9" s="17">
        <v>4.67704091133831E-2</v>
      </c>
      <c r="AI9" s="17">
        <v>4.9649879257263399E-2</v>
      </c>
      <c r="AJ9" s="17"/>
      <c r="AK9" s="17">
        <v>0.1277782494951</v>
      </c>
      <c r="AL9" s="17">
        <v>5.7157909985913101E-2</v>
      </c>
      <c r="AM9" s="17">
        <v>0</v>
      </c>
      <c r="AN9" s="17"/>
      <c r="AO9" s="17">
        <v>1</v>
      </c>
      <c r="AP9" s="17">
        <v>0</v>
      </c>
      <c r="AQ9" s="17">
        <v>0</v>
      </c>
      <c r="AR9" s="17"/>
      <c r="AS9" s="17">
        <v>6.0891078631883498E-2</v>
      </c>
      <c r="AT9" s="17">
        <v>5.8617350566908297E-2</v>
      </c>
      <c r="AU9" s="17">
        <v>6.9194785045447099E-2</v>
      </c>
      <c r="AV9" s="17">
        <v>4.9843939570217301E-2</v>
      </c>
      <c r="AW9" s="17">
        <v>2.5270428100306101E-2</v>
      </c>
      <c r="AX9" s="17">
        <v>7.0118171961280798E-2</v>
      </c>
      <c r="AY9" s="17">
        <v>8.6809824644054304E-2</v>
      </c>
      <c r="AZ9" s="17">
        <v>4.9936426838632302E-2</v>
      </c>
      <c r="BA9" s="17">
        <v>5.49657553859806E-2</v>
      </c>
      <c r="BB9" s="17">
        <v>9.7143918777089694E-2</v>
      </c>
      <c r="BC9" s="17">
        <v>0.10627351074606201</v>
      </c>
      <c r="BD9" s="17">
        <v>0.103468954942268</v>
      </c>
      <c r="BE9" s="17">
        <v>0.202235775709913</v>
      </c>
      <c r="BF9" s="17">
        <v>0.101727974066706</v>
      </c>
      <c r="BG9" s="17">
        <v>0.14748122278776701</v>
      </c>
    </row>
    <row r="10" spans="2:59" x14ac:dyDescent="0.35">
      <c r="B10" s="18" t="s">
        <v>158</v>
      </c>
      <c r="C10" s="17">
        <v>0.48482158546643001</v>
      </c>
      <c r="D10" s="17">
        <v>0.484121986445949</v>
      </c>
      <c r="E10" s="17">
        <v>0.48747071616434701</v>
      </c>
      <c r="F10" s="17"/>
      <c r="G10" s="17">
        <v>0.446654725309727</v>
      </c>
      <c r="H10" s="17">
        <v>0.47894840850336101</v>
      </c>
      <c r="I10" s="17">
        <v>0.449257871874569</v>
      </c>
      <c r="J10" s="17">
        <v>0.45091392689089399</v>
      </c>
      <c r="K10" s="17">
        <v>0.46820925278611297</v>
      </c>
      <c r="L10" s="17">
        <v>0.55155616591208401</v>
      </c>
      <c r="M10" s="17"/>
      <c r="N10" s="17">
        <v>0.491062581083477</v>
      </c>
      <c r="O10" s="17">
        <v>0.50278941386468701</v>
      </c>
      <c r="P10" s="17">
        <v>0.447094896698705</v>
      </c>
      <c r="Q10" s="17">
        <v>0.47228070217592699</v>
      </c>
      <c r="R10" s="17">
        <v>0.53250742243626903</v>
      </c>
      <c r="S10" s="17"/>
      <c r="T10" s="17">
        <v>0.50510803584324004</v>
      </c>
      <c r="U10" s="17">
        <v>0.47971277277984897</v>
      </c>
      <c r="V10" s="17"/>
      <c r="W10" s="17">
        <v>0.48750337789292503</v>
      </c>
      <c r="X10" s="17">
        <v>0.48953797260196402</v>
      </c>
      <c r="Y10" s="17"/>
      <c r="Z10" s="17">
        <v>0.49339461475038299</v>
      </c>
      <c r="AA10" s="17">
        <v>0.53455657124738498</v>
      </c>
      <c r="AB10" s="17">
        <v>0.48577208625206603</v>
      </c>
      <c r="AC10" s="17"/>
      <c r="AD10" s="17">
        <v>0.49786388790132602</v>
      </c>
      <c r="AE10" s="17">
        <v>0.46033823116026901</v>
      </c>
      <c r="AF10" s="17"/>
      <c r="AG10" s="17">
        <v>0.54452871056934404</v>
      </c>
      <c r="AH10" s="17">
        <v>0.59637152398917304</v>
      </c>
      <c r="AI10" s="17">
        <v>0.38827893342139702</v>
      </c>
      <c r="AJ10" s="17"/>
      <c r="AK10" s="17">
        <v>0.56362728285818797</v>
      </c>
      <c r="AL10" s="17">
        <v>0.51796170378322604</v>
      </c>
      <c r="AM10" s="17">
        <v>0.24913837376096301</v>
      </c>
      <c r="AN10" s="17"/>
      <c r="AO10" s="17">
        <v>0</v>
      </c>
      <c r="AP10" s="17">
        <v>1</v>
      </c>
      <c r="AQ10" s="17">
        <v>0</v>
      </c>
      <c r="AR10" s="17"/>
      <c r="AS10" s="17">
        <v>0.36585598987837098</v>
      </c>
      <c r="AT10" s="17">
        <v>0.51018364149866602</v>
      </c>
      <c r="AU10" s="17">
        <v>0.447649686845209</v>
      </c>
      <c r="AV10" s="17">
        <v>0.49980867126047901</v>
      </c>
      <c r="AW10" s="17">
        <v>0.49167469639898198</v>
      </c>
      <c r="AX10" s="17">
        <v>0.368230786532732</v>
      </c>
      <c r="AY10" s="17">
        <v>0.51900824821526603</v>
      </c>
      <c r="AZ10" s="17">
        <v>0.60000773731367696</v>
      </c>
      <c r="BA10" s="17">
        <v>0.52952143649896899</v>
      </c>
      <c r="BB10" s="17">
        <v>0.46087089258960701</v>
      </c>
      <c r="BC10" s="17">
        <v>0.56826850836342802</v>
      </c>
      <c r="BD10" s="17">
        <v>0.584899973214974</v>
      </c>
      <c r="BE10" s="17">
        <v>0.38932721279707899</v>
      </c>
      <c r="BF10" s="17">
        <v>0.501060914198313</v>
      </c>
      <c r="BG10" s="17">
        <v>0.65642759323389899</v>
      </c>
    </row>
    <row r="11" spans="2:59" x14ac:dyDescent="0.35">
      <c r="B11" s="18" t="s">
        <v>159</v>
      </c>
      <c r="C11" s="17">
        <v>0.40887606961091999</v>
      </c>
      <c r="D11" s="17">
        <v>0.42391304247235201</v>
      </c>
      <c r="E11" s="17">
        <v>0.39243253945161599</v>
      </c>
      <c r="F11" s="17"/>
      <c r="G11" s="17">
        <v>0.41244551523575901</v>
      </c>
      <c r="H11" s="17">
        <v>0.38857973893019798</v>
      </c>
      <c r="I11" s="17">
        <v>0.44242647098043603</v>
      </c>
      <c r="J11" s="17">
        <v>0.45315382016033701</v>
      </c>
      <c r="K11" s="17">
        <v>0.42072165579649301</v>
      </c>
      <c r="L11" s="17">
        <v>0.36116991902215001</v>
      </c>
      <c r="M11" s="17"/>
      <c r="N11" s="17">
        <v>0.40243009548931102</v>
      </c>
      <c r="O11" s="17">
        <v>0.39060034788114201</v>
      </c>
      <c r="P11" s="17">
        <v>0.41638522606394701</v>
      </c>
      <c r="Q11" s="17">
        <v>0.45185927570907197</v>
      </c>
      <c r="R11" s="17">
        <v>0.35300206704917603</v>
      </c>
      <c r="S11" s="17"/>
      <c r="T11" s="17">
        <v>0.38214060792099402</v>
      </c>
      <c r="U11" s="17">
        <v>0.41560896094114602</v>
      </c>
      <c r="V11" s="17"/>
      <c r="W11" s="17">
        <v>0.39997027722256701</v>
      </c>
      <c r="X11" s="17">
        <v>0.414242377020902</v>
      </c>
      <c r="Y11" s="17"/>
      <c r="Z11" s="17">
        <v>0.40245147264314601</v>
      </c>
      <c r="AA11" s="17">
        <v>0.37519381147499498</v>
      </c>
      <c r="AB11" s="17">
        <v>0.42078858463213598</v>
      </c>
      <c r="AC11" s="17"/>
      <c r="AD11" s="17">
        <v>0.39823433464142899</v>
      </c>
      <c r="AE11" s="17">
        <v>0.42885301532206899</v>
      </c>
      <c r="AF11" s="17"/>
      <c r="AG11" s="17">
        <v>0.24757855184204999</v>
      </c>
      <c r="AH11" s="17">
        <v>0.33241289023194598</v>
      </c>
      <c r="AI11" s="17">
        <v>0.53720941465490102</v>
      </c>
      <c r="AJ11" s="17"/>
      <c r="AK11" s="17">
        <v>0.29720936987018698</v>
      </c>
      <c r="AL11" s="17">
        <v>0.403501746389543</v>
      </c>
      <c r="AM11" s="17">
        <v>0.71461646369545595</v>
      </c>
      <c r="AN11" s="17"/>
      <c r="AO11" s="17">
        <v>0</v>
      </c>
      <c r="AP11" s="17">
        <v>0</v>
      </c>
      <c r="AQ11" s="17">
        <v>1</v>
      </c>
      <c r="AR11" s="17"/>
      <c r="AS11" s="17">
        <v>0.48026491078874001</v>
      </c>
      <c r="AT11" s="17">
        <v>0.34801749542572402</v>
      </c>
      <c r="AU11" s="17">
        <v>0.43432096233765199</v>
      </c>
      <c r="AV11" s="17">
        <v>0.43073738270951401</v>
      </c>
      <c r="AW11" s="17">
        <v>0.47073316265649601</v>
      </c>
      <c r="AX11" s="17">
        <v>0.49509903268752198</v>
      </c>
      <c r="AY11" s="17">
        <v>0.368932234748793</v>
      </c>
      <c r="AZ11" s="17">
        <v>0.32622641934191798</v>
      </c>
      <c r="BA11" s="17">
        <v>0.36289611508334702</v>
      </c>
      <c r="BB11" s="17">
        <v>0.44198518863330299</v>
      </c>
      <c r="BC11" s="17">
        <v>0.30721484442746699</v>
      </c>
      <c r="BD11" s="17">
        <v>0.31163107184275801</v>
      </c>
      <c r="BE11" s="17">
        <v>0.40843701149300798</v>
      </c>
      <c r="BF11" s="17">
        <v>0.39721111173498103</v>
      </c>
      <c r="BG11" s="17">
        <v>0.196091183978335</v>
      </c>
    </row>
    <row r="12" spans="2:59" x14ac:dyDescent="0.35">
      <c r="B12" s="18" t="s">
        <v>133</v>
      </c>
      <c r="C12" s="19">
        <v>3.9273027954322803E-2</v>
      </c>
      <c r="D12" s="19">
        <v>2.45808106844351E-2</v>
      </c>
      <c r="E12" s="19">
        <v>5.3121842091788503E-2</v>
      </c>
      <c r="F12" s="19"/>
      <c r="G12" s="19">
        <v>6.2028556188850503E-2</v>
      </c>
      <c r="H12" s="19">
        <v>5.5032742054785297E-2</v>
      </c>
      <c r="I12" s="19">
        <v>6.2726720724928298E-2</v>
      </c>
      <c r="J12" s="19">
        <v>3.5690198215486003E-2</v>
      </c>
      <c r="K12" s="19">
        <v>2.4736854491237699E-2</v>
      </c>
      <c r="L12" s="19">
        <v>2.41601429615627E-2</v>
      </c>
      <c r="M12" s="19"/>
      <c r="N12" s="19">
        <v>3.78388893003552E-2</v>
      </c>
      <c r="O12" s="19">
        <v>3.9540050339693503E-2</v>
      </c>
      <c r="P12" s="19">
        <v>5.6232754333388597E-2</v>
      </c>
      <c r="Q12" s="19">
        <v>1.6734252308257501E-2</v>
      </c>
      <c r="R12" s="19">
        <v>5.9090549792280303E-2</v>
      </c>
      <c r="S12" s="19"/>
      <c r="T12" s="19">
        <v>2.64889434902057E-2</v>
      </c>
      <c r="U12" s="19">
        <v>4.2492491768024603E-2</v>
      </c>
      <c r="V12" s="19"/>
      <c r="W12" s="19">
        <v>1.9503118894528399E-2</v>
      </c>
      <c r="X12" s="19">
        <v>4.4431704239940001E-2</v>
      </c>
      <c r="Y12" s="19"/>
      <c r="Z12" s="19">
        <v>2.1117341646110899E-2</v>
      </c>
      <c r="AA12" s="19">
        <v>4.4359587262640901E-2</v>
      </c>
      <c r="AB12" s="19">
        <v>2.2947752321924999E-2</v>
      </c>
      <c r="AC12" s="19"/>
      <c r="AD12" s="19">
        <v>2.5341762685742699E-2</v>
      </c>
      <c r="AE12" s="19">
        <v>6.5425166750855093E-2</v>
      </c>
      <c r="AF12" s="19"/>
      <c r="AG12" s="19">
        <v>2.8622182673425801E-3</v>
      </c>
      <c r="AH12" s="19">
        <v>2.4445176665497999E-2</v>
      </c>
      <c r="AI12" s="19">
        <v>2.48617726664381E-2</v>
      </c>
      <c r="AJ12" s="19"/>
      <c r="AK12" s="19">
        <v>1.13850977765252E-2</v>
      </c>
      <c r="AL12" s="19">
        <v>2.13786398413175E-2</v>
      </c>
      <c r="AM12" s="19">
        <v>3.62451625435809E-2</v>
      </c>
      <c r="AN12" s="19"/>
      <c r="AO12" s="19">
        <v>0</v>
      </c>
      <c r="AP12" s="19">
        <v>0</v>
      </c>
      <c r="AQ12" s="19">
        <v>0</v>
      </c>
      <c r="AR12" s="19"/>
      <c r="AS12" s="19">
        <v>9.2988020701005494E-2</v>
      </c>
      <c r="AT12" s="19">
        <v>8.3181512508701302E-2</v>
      </c>
      <c r="AU12" s="19">
        <v>4.8834565771691603E-2</v>
      </c>
      <c r="AV12" s="19">
        <v>1.96100064597894E-2</v>
      </c>
      <c r="AW12" s="19">
        <v>1.23217128442158E-2</v>
      </c>
      <c r="AX12" s="19">
        <v>6.6552008818464695E-2</v>
      </c>
      <c r="AY12" s="19">
        <v>2.5249692391886701E-2</v>
      </c>
      <c r="AZ12" s="19">
        <v>2.3829416505772898E-2</v>
      </c>
      <c r="BA12" s="19">
        <v>5.2616693031703798E-2</v>
      </c>
      <c r="BB12" s="19">
        <v>0</v>
      </c>
      <c r="BC12" s="19">
        <v>1.8243136463042701E-2</v>
      </c>
      <c r="BD12" s="19">
        <v>0</v>
      </c>
      <c r="BE12" s="19">
        <v>0</v>
      </c>
      <c r="BF12" s="19">
        <v>0</v>
      </c>
      <c r="BG12" s="19">
        <v>0</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157</v>
      </c>
      <c r="C9" s="17">
        <v>3.6119444872902702E-2</v>
      </c>
      <c r="D9" s="17">
        <v>4.3526375481293803E-2</v>
      </c>
      <c r="E9" s="17">
        <v>2.93680837755824E-2</v>
      </c>
      <c r="F9" s="17"/>
      <c r="G9" s="17">
        <v>8.7721364207124702E-2</v>
      </c>
      <c r="H9" s="17">
        <v>8.19836108274693E-2</v>
      </c>
      <c r="I9" s="17">
        <v>3.11190504623143E-2</v>
      </c>
      <c r="J9" s="17">
        <v>1.71101085014627E-2</v>
      </c>
      <c r="K9" s="17">
        <v>5.0849439366081398E-2</v>
      </c>
      <c r="L9" s="17">
        <v>6.7024590512693299E-3</v>
      </c>
      <c r="M9" s="17"/>
      <c r="N9" s="17">
        <v>1.6392271737106098E-2</v>
      </c>
      <c r="O9" s="17">
        <v>4.4570752941803002E-2</v>
      </c>
      <c r="P9" s="17">
        <v>5.01170126929135E-2</v>
      </c>
      <c r="Q9" s="17">
        <v>3.3543412568774203E-2</v>
      </c>
      <c r="R9" s="17">
        <v>4.9631686447632203E-2</v>
      </c>
      <c r="S9" s="17"/>
      <c r="T9" s="17">
        <v>6.2693202449783006E-2</v>
      </c>
      <c r="U9" s="17">
        <v>2.9427276094372901E-2</v>
      </c>
      <c r="V9" s="17"/>
      <c r="W9" s="17">
        <v>6.5743610164021304E-2</v>
      </c>
      <c r="X9" s="17">
        <v>1.8736699431522501E-2</v>
      </c>
      <c r="Y9" s="17"/>
      <c r="Z9" s="17">
        <v>5.03712103317192E-2</v>
      </c>
      <c r="AA9" s="17">
        <v>2.0469216261074299E-2</v>
      </c>
      <c r="AB9" s="17">
        <v>3.3330434809128999E-2</v>
      </c>
      <c r="AC9" s="17"/>
      <c r="AD9" s="17">
        <v>4.4013970471064798E-2</v>
      </c>
      <c r="AE9" s="17">
        <v>2.1299633090153001E-2</v>
      </c>
      <c r="AF9" s="17"/>
      <c r="AG9" s="17">
        <v>9.8118461122531697E-2</v>
      </c>
      <c r="AH9" s="17">
        <v>2.04205589649997E-2</v>
      </c>
      <c r="AI9" s="17">
        <v>3.34699469152561E-2</v>
      </c>
      <c r="AJ9" s="17"/>
      <c r="AK9" s="17">
        <v>5.6667522876722401E-2</v>
      </c>
      <c r="AL9" s="17">
        <v>2.82431273363698E-2</v>
      </c>
      <c r="AM9" s="17">
        <v>2.8309403617721302E-2</v>
      </c>
      <c r="AN9" s="17"/>
      <c r="AO9" s="17">
        <v>0.148309565695558</v>
      </c>
      <c r="AP9" s="17">
        <v>2.9493766113631501E-2</v>
      </c>
      <c r="AQ9" s="17">
        <v>2.4877799179469199E-2</v>
      </c>
      <c r="AR9" s="17"/>
      <c r="AS9" s="17">
        <v>4.6329996910368203E-2</v>
      </c>
      <c r="AT9" s="17">
        <v>5.7135631371749998E-2</v>
      </c>
      <c r="AU9" s="17">
        <v>2.6368890119510002E-2</v>
      </c>
      <c r="AV9" s="17">
        <v>1.3782616390807001E-2</v>
      </c>
      <c r="AW9" s="17">
        <v>2.2748253820984402E-2</v>
      </c>
      <c r="AX9" s="17">
        <v>4.7455497954246299E-2</v>
      </c>
      <c r="AY9" s="17">
        <v>4.0501480094278203E-2</v>
      </c>
      <c r="AZ9" s="17">
        <v>4.5004684526499902E-2</v>
      </c>
      <c r="BA9" s="17">
        <v>7.9009772991060198E-2</v>
      </c>
      <c r="BB9" s="17">
        <v>2.6401773483800201E-2</v>
      </c>
      <c r="BC9" s="17">
        <v>7.59725567766512E-3</v>
      </c>
      <c r="BD9" s="17">
        <v>0</v>
      </c>
      <c r="BE9" s="17">
        <v>0.15938343441127001</v>
      </c>
      <c r="BF9" s="17">
        <v>0</v>
      </c>
      <c r="BG9" s="17">
        <v>0.168203716972715</v>
      </c>
    </row>
    <row r="10" spans="2:59" x14ac:dyDescent="0.35">
      <c r="B10" s="18" t="s">
        <v>158</v>
      </c>
      <c r="C10" s="17">
        <v>0.303882556627948</v>
      </c>
      <c r="D10" s="17">
        <v>0.32200529838131398</v>
      </c>
      <c r="E10" s="17">
        <v>0.28619174855887303</v>
      </c>
      <c r="F10" s="17"/>
      <c r="G10" s="17">
        <v>0.31187199701194002</v>
      </c>
      <c r="H10" s="17">
        <v>0.49083416552803</v>
      </c>
      <c r="I10" s="17">
        <v>0.30131589468730202</v>
      </c>
      <c r="J10" s="17">
        <v>0.221814977468754</v>
      </c>
      <c r="K10" s="17">
        <v>0.27688843616127201</v>
      </c>
      <c r="L10" s="17">
        <v>0.29155518381387902</v>
      </c>
      <c r="M10" s="17"/>
      <c r="N10" s="17">
        <v>0.310367867284427</v>
      </c>
      <c r="O10" s="17">
        <v>0.31942458532873902</v>
      </c>
      <c r="P10" s="17">
        <v>0.29799905629315498</v>
      </c>
      <c r="Q10" s="17">
        <v>0.27013266400813801</v>
      </c>
      <c r="R10" s="17">
        <v>0.34205310977069497</v>
      </c>
      <c r="S10" s="17"/>
      <c r="T10" s="17">
        <v>0.34324345806887802</v>
      </c>
      <c r="U10" s="17">
        <v>0.29397015357558598</v>
      </c>
      <c r="V10" s="17"/>
      <c r="W10" s="17">
        <v>0.36085876797836902</v>
      </c>
      <c r="X10" s="17">
        <v>0.27505543631710799</v>
      </c>
      <c r="Y10" s="17"/>
      <c r="Z10" s="17">
        <v>0.40814212882033102</v>
      </c>
      <c r="AA10" s="17">
        <v>0.27134408757434902</v>
      </c>
      <c r="AB10" s="17">
        <v>0.27308551605876302</v>
      </c>
      <c r="AC10" s="17"/>
      <c r="AD10" s="17">
        <v>0.35911488352009602</v>
      </c>
      <c r="AE10" s="17">
        <v>0.20019897505143</v>
      </c>
      <c r="AF10" s="17"/>
      <c r="AG10" s="17">
        <v>0.34954120774761899</v>
      </c>
      <c r="AH10" s="17">
        <v>0.38743418035819499</v>
      </c>
      <c r="AI10" s="17">
        <v>0.237141876627457</v>
      </c>
      <c r="AJ10" s="17"/>
      <c r="AK10" s="17">
        <v>0.41389507745634602</v>
      </c>
      <c r="AL10" s="17">
        <v>0.308327040499566</v>
      </c>
      <c r="AM10" s="17">
        <v>0.115625716560188</v>
      </c>
      <c r="AN10" s="17"/>
      <c r="AO10" s="17">
        <v>0.47340171092189198</v>
      </c>
      <c r="AP10" s="17">
        <v>0.39069536380384401</v>
      </c>
      <c r="AQ10" s="17">
        <v>0.18531689099012999</v>
      </c>
      <c r="AR10" s="17"/>
      <c r="AS10" s="17">
        <v>0.208000816780262</v>
      </c>
      <c r="AT10" s="17">
        <v>0.34575930015204098</v>
      </c>
      <c r="AU10" s="17">
        <v>0.32357984334187301</v>
      </c>
      <c r="AV10" s="17">
        <v>0.30350806972607502</v>
      </c>
      <c r="AW10" s="17">
        <v>0.21493705312633099</v>
      </c>
      <c r="AX10" s="17">
        <v>0.38826731734277298</v>
      </c>
      <c r="AY10" s="17">
        <v>0.36216827406646701</v>
      </c>
      <c r="AZ10" s="17">
        <v>0.22168726901475699</v>
      </c>
      <c r="BA10" s="17">
        <v>0.36963282082002602</v>
      </c>
      <c r="BB10" s="17">
        <v>0.30617848597832897</v>
      </c>
      <c r="BC10" s="17">
        <v>0.42966738749674199</v>
      </c>
      <c r="BD10" s="17">
        <v>0.28691534615603198</v>
      </c>
      <c r="BE10" s="17">
        <v>0.362775294209987</v>
      </c>
      <c r="BF10" s="17">
        <v>0.387925747927793</v>
      </c>
      <c r="BG10" s="17">
        <v>0.461337011636339</v>
      </c>
    </row>
    <row r="11" spans="2:59" x14ac:dyDescent="0.35">
      <c r="B11" s="18" t="s">
        <v>159</v>
      </c>
      <c r="C11" s="17">
        <v>0.57686825439007205</v>
      </c>
      <c r="D11" s="17">
        <v>0.57973596052099496</v>
      </c>
      <c r="E11" s="17">
        <v>0.57451343543011502</v>
      </c>
      <c r="F11" s="17"/>
      <c r="G11" s="17">
        <v>0.45146191616305398</v>
      </c>
      <c r="H11" s="17">
        <v>0.31657150854626098</v>
      </c>
      <c r="I11" s="17">
        <v>0.56292246926063605</v>
      </c>
      <c r="J11" s="17">
        <v>0.68723558814401497</v>
      </c>
      <c r="K11" s="17">
        <v>0.60510729750221404</v>
      </c>
      <c r="L11" s="17">
        <v>0.64599939501061199</v>
      </c>
      <c r="M11" s="17"/>
      <c r="N11" s="17">
        <v>0.58319441437208097</v>
      </c>
      <c r="O11" s="17">
        <v>0.57467690603789801</v>
      </c>
      <c r="P11" s="17">
        <v>0.52695326716327895</v>
      </c>
      <c r="Q11" s="17">
        <v>0.65424566591024202</v>
      </c>
      <c r="R11" s="17">
        <v>0.492464054832292</v>
      </c>
      <c r="S11" s="17"/>
      <c r="T11" s="17">
        <v>0.53094983182145805</v>
      </c>
      <c r="U11" s="17">
        <v>0.58843206251859903</v>
      </c>
      <c r="V11" s="17"/>
      <c r="W11" s="17">
        <v>0.52139634433104498</v>
      </c>
      <c r="X11" s="17">
        <v>0.61214500563563301</v>
      </c>
      <c r="Y11" s="17"/>
      <c r="Z11" s="17">
        <v>0.49049285015653399</v>
      </c>
      <c r="AA11" s="17">
        <v>0.61076100064889605</v>
      </c>
      <c r="AB11" s="17">
        <v>0.630184063874348</v>
      </c>
      <c r="AC11" s="17"/>
      <c r="AD11" s="17">
        <v>0.524944090060948</v>
      </c>
      <c r="AE11" s="17">
        <v>0.67434166590365796</v>
      </c>
      <c r="AF11" s="17"/>
      <c r="AG11" s="17">
        <v>0.50832039079950997</v>
      </c>
      <c r="AH11" s="17">
        <v>0.51533683338080205</v>
      </c>
      <c r="AI11" s="17">
        <v>0.68919909032594495</v>
      </c>
      <c r="AJ11" s="17"/>
      <c r="AK11" s="17">
        <v>0.47827061765512902</v>
      </c>
      <c r="AL11" s="17">
        <v>0.60478342635983096</v>
      </c>
      <c r="AM11" s="17">
        <v>0.76612779797483099</v>
      </c>
      <c r="AN11" s="17"/>
      <c r="AO11" s="17">
        <v>0.30600059911041799</v>
      </c>
      <c r="AP11" s="17">
        <v>0.50571824097661799</v>
      </c>
      <c r="AQ11" s="17">
        <v>0.73238205330695005</v>
      </c>
      <c r="AR11" s="17"/>
      <c r="AS11" s="17">
        <v>0.59837500699991397</v>
      </c>
      <c r="AT11" s="17">
        <v>0.46252254387914399</v>
      </c>
      <c r="AU11" s="17">
        <v>0.54563958768281196</v>
      </c>
      <c r="AV11" s="17">
        <v>0.638655886302395</v>
      </c>
      <c r="AW11" s="17">
        <v>0.69602121019364505</v>
      </c>
      <c r="AX11" s="17">
        <v>0.50864250795073795</v>
      </c>
      <c r="AY11" s="17">
        <v>0.573420428999321</v>
      </c>
      <c r="AZ11" s="17">
        <v>0.64160993525214405</v>
      </c>
      <c r="BA11" s="17">
        <v>0.49513415417446</v>
      </c>
      <c r="BB11" s="17">
        <v>0.62377750830328604</v>
      </c>
      <c r="BC11" s="17">
        <v>0.53911116208092102</v>
      </c>
      <c r="BD11" s="17">
        <v>0.57313974606226203</v>
      </c>
      <c r="BE11" s="17">
        <v>0.39896735746408701</v>
      </c>
      <c r="BF11" s="17">
        <v>0.44887063839733699</v>
      </c>
      <c r="BG11" s="17">
        <v>0.28713105219387702</v>
      </c>
    </row>
    <row r="12" spans="2:59" x14ac:dyDescent="0.35">
      <c r="B12" s="18" t="s">
        <v>133</v>
      </c>
      <c r="C12" s="19">
        <v>8.3129744109077502E-2</v>
      </c>
      <c r="D12" s="19">
        <v>5.4732365616396703E-2</v>
      </c>
      <c r="E12" s="19">
        <v>0.10992673223542899</v>
      </c>
      <c r="F12" s="19"/>
      <c r="G12" s="19">
        <v>0.148944722617881</v>
      </c>
      <c r="H12" s="19">
        <v>0.11061071509824</v>
      </c>
      <c r="I12" s="19">
        <v>0.104642585589748</v>
      </c>
      <c r="J12" s="19">
        <v>7.3839325885768803E-2</v>
      </c>
      <c r="K12" s="19">
        <v>6.7154826970432402E-2</v>
      </c>
      <c r="L12" s="19">
        <v>5.5742962124240597E-2</v>
      </c>
      <c r="M12" s="19"/>
      <c r="N12" s="19">
        <v>9.0045446606385998E-2</v>
      </c>
      <c r="O12" s="19">
        <v>6.1327755691560598E-2</v>
      </c>
      <c r="P12" s="19">
        <v>0.124930663850653</v>
      </c>
      <c r="Q12" s="19">
        <v>4.2078257512846301E-2</v>
      </c>
      <c r="R12" s="19">
        <v>0.11585114894938101</v>
      </c>
      <c r="S12" s="19"/>
      <c r="T12" s="19">
        <v>6.3113507659880802E-2</v>
      </c>
      <c r="U12" s="19">
        <v>8.8170507811442395E-2</v>
      </c>
      <c r="V12" s="19"/>
      <c r="W12" s="19">
        <v>5.2001277526564901E-2</v>
      </c>
      <c r="X12" s="19">
        <v>9.4062858615737294E-2</v>
      </c>
      <c r="Y12" s="19"/>
      <c r="Z12" s="19">
        <v>5.0993810691416001E-2</v>
      </c>
      <c r="AA12" s="19">
        <v>9.7425695515681102E-2</v>
      </c>
      <c r="AB12" s="19">
        <v>6.3399985257759403E-2</v>
      </c>
      <c r="AC12" s="19"/>
      <c r="AD12" s="19">
        <v>7.19270559478912E-2</v>
      </c>
      <c r="AE12" s="19">
        <v>0.104159725954759</v>
      </c>
      <c r="AF12" s="19"/>
      <c r="AG12" s="19">
        <v>4.4019940330339E-2</v>
      </c>
      <c r="AH12" s="19">
        <v>7.6808427296003401E-2</v>
      </c>
      <c r="AI12" s="19">
        <v>4.0189086131342103E-2</v>
      </c>
      <c r="AJ12" s="19"/>
      <c r="AK12" s="19">
        <v>5.11667820118029E-2</v>
      </c>
      <c r="AL12" s="19">
        <v>5.8646405804232998E-2</v>
      </c>
      <c r="AM12" s="19">
        <v>8.9937081847259404E-2</v>
      </c>
      <c r="AN12" s="19"/>
      <c r="AO12" s="19">
        <v>7.2288124272132395E-2</v>
      </c>
      <c r="AP12" s="19">
        <v>7.4092629105905597E-2</v>
      </c>
      <c r="AQ12" s="19">
        <v>5.7423256523450601E-2</v>
      </c>
      <c r="AR12" s="19"/>
      <c r="AS12" s="19">
        <v>0.14729417930945601</v>
      </c>
      <c r="AT12" s="19">
        <v>0.13458252459706499</v>
      </c>
      <c r="AU12" s="19">
        <v>0.104411678855804</v>
      </c>
      <c r="AV12" s="19">
        <v>4.4053427580722997E-2</v>
      </c>
      <c r="AW12" s="19">
        <v>6.6293482859039299E-2</v>
      </c>
      <c r="AX12" s="19">
        <v>5.5634676752243602E-2</v>
      </c>
      <c r="AY12" s="19">
        <v>2.3909816839934001E-2</v>
      </c>
      <c r="AZ12" s="19">
        <v>9.1698111206598404E-2</v>
      </c>
      <c r="BA12" s="19">
        <v>5.6223252014454099E-2</v>
      </c>
      <c r="BB12" s="19">
        <v>4.3642232234585597E-2</v>
      </c>
      <c r="BC12" s="19">
        <v>2.3624194744671801E-2</v>
      </c>
      <c r="BD12" s="19">
        <v>0.13994490778170501</v>
      </c>
      <c r="BE12" s="19">
        <v>7.8873913914655994E-2</v>
      </c>
      <c r="BF12" s="19">
        <v>0.16320361367486899</v>
      </c>
      <c r="BG12" s="19">
        <v>8.3328219197069994E-2</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0.100012430833785</v>
      </c>
      <c r="D9" s="17">
        <v>0.112857595929663</v>
      </c>
      <c r="E9" s="17">
        <v>8.63982055617456E-2</v>
      </c>
      <c r="F9" s="17"/>
      <c r="G9" s="17">
        <v>0.107089133803924</v>
      </c>
      <c r="H9" s="17">
        <v>0.101544606505495</v>
      </c>
      <c r="I9" s="17">
        <v>7.3733035484835202E-2</v>
      </c>
      <c r="J9" s="17">
        <v>4.7054017417192402E-2</v>
      </c>
      <c r="K9" s="17">
        <v>9.3473897984923296E-2</v>
      </c>
      <c r="L9" s="17">
        <v>0.151769077981942</v>
      </c>
      <c r="M9" s="17"/>
      <c r="N9" s="17">
        <v>0.101524300249924</v>
      </c>
      <c r="O9" s="17">
        <v>0.107701691077407</v>
      </c>
      <c r="P9" s="17">
        <v>8.6711941931522402E-2</v>
      </c>
      <c r="Q9" s="17">
        <v>8.6878992709469097E-2</v>
      </c>
      <c r="R9" s="17">
        <v>0.13454562681895699</v>
      </c>
      <c r="S9" s="17"/>
      <c r="T9" s="17">
        <v>0.103972881353353</v>
      </c>
      <c r="U9" s="17">
        <v>9.9015055764064705E-2</v>
      </c>
      <c r="V9" s="17"/>
      <c r="W9" s="17">
        <v>0.113057729324058</v>
      </c>
      <c r="X9" s="17">
        <v>8.6257716860442202E-2</v>
      </c>
      <c r="Y9" s="17"/>
      <c r="Z9" s="17">
        <v>5.8208400801782897E-2</v>
      </c>
      <c r="AA9" s="17">
        <v>8.4178462476672794E-2</v>
      </c>
      <c r="AB9" s="17">
        <v>0.16358682163632399</v>
      </c>
      <c r="AC9" s="17"/>
      <c r="AD9" s="17">
        <v>0.118846866414971</v>
      </c>
      <c r="AE9" s="17">
        <v>6.4655931335893799E-2</v>
      </c>
      <c r="AF9" s="17"/>
      <c r="AG9" s="17">
        <v>0.45677516360339998</v>
      </c>
      <c r="AH9" s="17">
        <v>7.2294354858783993E-2</v>
      </c>
      <c r="AI9" s="17">
        <v>3.7370363836697597E-2</v>
      </c>
      <c r="AJ9" s="17"/>
      <c r="AK9" s="17">
        <v>0.15178538983564799</v>
      </c>
      <c r="AL9" s="17">
        <v>7.6959879877976298E-2</v>
      </c>
      <c r="AM9" s="17">
        <v>0.100398943515348</v>
      </c>
      <c r="AN9" s="17"/>
      <c r="AO9" s="17">
        <v>0.244410375915247</v>
      </c>
      <c r="AP9" s="17">
        <v>9.4698904493870306E-2</v>
      </c>
      <c r="AQ9" s="17">
        <v>8.2599814851265496E-2</v>
      </c>
      <c r="AR9" s="17"/>
      <c r="AS9" s="17">
        <v>5.99273147176725E-2</v>
      </c>
      <c r="AT9" s="17">
        <v>0.116893620381325</v>
      </c>
      <c r="AU9" s="17">
        <v>0.131012333209619</v>
      </c>
      <c r="AV9" s="17">
        <v>5.9833389496305601E-2</v>
      </c>
      <c r="AW9" s="17">
        <v>6.8074399865757307E-2</v>
      </c>
      <c r="AX9" s="17">
        <v>0.108469491226277</v>
      </c>
      <c r="AY9" s="17">
        <v>9.0301222515824703E-2</v>
      </c>
      <c r="AZ9" s="17">
        <v>0.137174026264934</v>
      </c>
      <c r="BA9" s="17">
        <v>5.0853735387949899E-2</v>
      </c>
      <c r="BB9" s="17">
        <v>0.131571689738324</v>
      </c>
      <c r="BC9" s="17">
        <v>0.11559367185441199</v>
      </c>
      <c r="BD9" s="17">
        <v>0.18984190143271901</v>
      </c>
      <c r="BE9" s="17">
        <v>0.37343703099541398</v>
      </c>
      <c r="BF9" s="17">
        <v>7.3370668110223206E-2</v>
      </c>
      <c r="BG9" s="17">
        <v>0.206712676580182</v>
      </c>
    </row>
    <row r="10" spans="2:59" x14ac:dyDescent="0.35">
      <c r="B10" s="18" t="s">
        <v>175</v>
      </c>
      <c r="C10" s="17">
        <v>0.285293572752429</v>
      </c>
      <c r="D10" s="17">
        <v>0.32643819678764602</v>
      </c>
      <c r="E10" s="17">
        <v>0.246079394411476</v>
      </c>
      <c r="F10" s="17"/>
      <c r="G10" s="17">
        <v>0.26699008287708298</v>
      </c>
      <c r="H10" s="17">
        <v>0.29281974034745301</v>
      </c>
      <c r="I10" s="17">
        <v>0.27811187101782298</v>
      </c>
      <c r="J10" s="17">
        <v>0.276138738856126</v>
      </c>
      <c r="K10" s="17">
        <v>0.23091558244743199</v>
      </c>
      <c r="L10" s="17">
        <v>0.33106921336325301</v>
      </c>
      <c r="M10" s="17"/>
      <c r="N10" s="17">
        <v>0.25928456742066402</v>
      </c>
      <c r="O10" s="17">
        <v>0.35330454372681003</v>
      </c>
      <c r="P10" s="17">
        <v>0.33507016322244199</v>
      </c>
      <c r="Q10" s="17">
        <v>0.25692453780239499</v>
      </c>
      <c r="R10" s="17">
        <v>0.19622303037038499</v>
      </c>
      <c r="S10" s="17"/>
      <c r="T10" s="17">
        <v>0.31692174881268997</v>
      </c>
      <c r="U10" s="17">
        <v>0.27732853085950199</v>
      </c>
      <c r="V10" s="17"/>
      <c r="W10" s="17">
        <v>0.31924078656660498</v>
      </c>
      <c r="X10" s="17">
        <v>0.26699648076199001</v>
      </c>
      <c r="Y10" s="17"/>
      <c r="Z10" s="17">
        <v>0.21317362376069501</v>
      </c>
      <c r="AA10" s="17">
        <v>0.245984459756243</v>
      </c>
      <c r="AB10" s="17">
        <v>0.41992988175170298</v>
      </c>
      <c r="AC10" s="17"/>
      <c r="AD10" s="17">
        <v>0.28548815424131702</v>
      </c>
      <c r="AE10" s="17">
        <v>0.28492829924664698</v>
      </c>
      <c r="AF10" s="17"/>
      <c r="AG10" s="17">
        <v>0.40187467578760699</v>
      </c>
      <c r="AH10" s="17">
        <v>0.43318539231707498</v>
      </c>
      <c r="AI10" s="17">
        <v>0.14640401150775101</v>
      </c>
      <c r="AJ10" s="17"/>
      <c r="AK10" s="17">
        <v>0.28235174033629401</v>
      </c>
      <c r="AL10" s="17">
        <v>0.31370708680506698</v>
      </c>
      <c r="AM10" s="17">
        <v>0.22610124362349501</v>
      </c>
      <c r="AN10" s="17"/>
      <c r="AO10" s="17">
        <v>0.26270693872788697</v>
      </c>
      <c r="AP10" s="17">
        <v>0.34815363227532098</v>
      </c>
      <c r="AQ10" s="17">
        <v>0.23007895691851801</v>
      </c>
      <c r="AR10" s="17"/>
      <c r="AS10" s="17">
        <v>0.29409815092796499</v>
      </c>
      <c r="AT10" s="17">
        <v>0.202945878377183</v>
      </c>
      <c r="AU10" s="17">
        <v>0.24460267078067199</v>
      </c>
      <c r="AV10" s="17">
        <v>0.31063681314178099</v>
      </c>
      <c r="AW10" s="17">
        <v>0.25568112354122802</v>
      </c>
      <c r="AX10" s="17">
        <v>0.28794808809849398</v>
      </c>
      <c r="AY10" s="17">
        <v>0.35367038906767401</v>
      </c>
      <c r="AZ10" s="17">
        <v>0.33407309639379201</v>
      </c>
      <c r="BA10" s="17">
        <v>0.24860947319761401</v>
      </c>
      <c r="BB10" s="17">
        <v>0.246107546431444</v>
      </c>
      <c r="BC10" s="17">
        <v>0.28890677714228502</v>
      </c>
      <c r="BD10" s="17">
        <v>0.39107008266869497</v>
      </c>
      <c r="BE10" s="17">
        <v>0.23769125024806301</v>
      </c>
      <c r="BF10" s="17">
        <v>0.37173521026357198</v>
      </c>
      <c r="BG10" s="17">
        <v>0.35738333606483302</v>
      </c>
    </row>
    <row r="11" spans="2:59" x14ac:dyDescent="0.35">
      <c r="B11" s="18" t="s">
        <v>113</v>
      </c>
      <c r="C11" s="17">
        <v>0.18260086572308601</v>
      </c>
      <c r="D11" s="17">
        <v>0.167063654057371</v>
      </c>
      <c r="E11" s="17">
        <v>0.19782735241215599</v>
      </c>
      <c r="F11" s="17"/>
      <c r="G11" s="17">
        <v>0.18976809650314799</v>
      </c>
      <c r="H11" s="17">
        <v>0.175857636738461</v>
      </c>
      <c r="I11" s="17">
        <v>0.25341478028277498</v>
      </c>
      <c r="J11" s="17">
        <v>0.14662175839925901</v>
      </c>
      <c r="K11" s="17">
        <v>0.211550609331804</v>
      </c>
      <c r="L11" s="17">
        <v>0.15214591687985299</v>
      </c>
      <c r="M11" s="17"/>
      <c r="N11" s="17">
        <v>0.18123087526739001</v>
      </c>
      <c r="O11" s="17">
        <v>0.171333791837016</v>
      </c>
      <c r="P11" s="17">
        <v>0.18884729041923301</v>
      </c>
      <c r="Q11" s="17">
        <v>0.189400099788267</v>
      </c>
      <c r="R11" s="17">
        <v>0.18048366452242001</v>
      </c>
      <c r="S11" s="17"/>
      <c r="T11" s="17">
        <v>0.167073772764011</v>
      </c>
      <c r="U11" s="17">
        <v>0.18651111162720399</v>
      </c>
      <c r="V11" s="17"/>
      <c r="W11" s="17">
        <v>0.15272226871019801</v>
      </c>
      <c r="X11" s="17">
        <v>0.19824427708650799</v>
      </c>
      <c r="Y11" s="17"/>
      <c r="Z11" s="17">
        <v>0.159834917740448</v>
      </c>
      <c r="AA11" s="17">
        <v>0.19098562585190701</v>
      </c>
      <c r="AB11" s="17">
        <v>0.17639268265175601</v>
      </c>
      <c r="AC11" s="17"/>
      <c r="AD11" s="17">
        <v>0.14820745430246701</v>
      </c>
      <c r="AE11" s="17">
        <v>0.24716508525502301</v>
      </c>
      <c r="AF11" s="17"/>
      <c r="AG11" s="17">
        <v>8.2798965515335401E-2</v>
      </c>
      <c r="AH11" s="17">
        <v>0.26170526945378603</v>
      </c>
      <c r="AI11" s="17">
        <v>0.122606356093928</v>
      </c>
      <c r="AJ11" s="17"/>
      <c r="AK11" s="17">
        <v>0.165092927492486</v>
      </c>
      <c r="AL11" s="17">
        <v>0.17178872597876199</v>
      </c>
      <c r="AM11" s="17">
        <v>0.20323026673925201</v>
      </c>
      <c r="AN11" s="17"/>
      <c r="AO11" s="17">
        <v>0.198545858022249</v>
      </c>
      <c r="AP11" s="17">
        <v>0.16736026023930001</v>
      </c>
      <c r="AQ11" s="17">
        <v>0.177651150821172</v>
      </c>
      <c r="AR11" s="17"/>
      <c r="AS11" s="17">
        <v>0.26154971303206198</v>
      </c>
      <c r="AT11" s="17">
        <v>0.182487261478427</v>
      </c>
      <c r="AU11" s="17">
        <v>0.16955785991512701</v>
      </c>
      <c r="AV11" s="17">
        <v>0.154196457157427</v>
      </c>
      <c r="AW11" s="17">
        <v>0.249073141187627</v>
      </c>
      <c r="AX11" s="17">
        <v>0.18044720704088499</v>
      </c>
      <c r="AY11" s="17">
        <v>0.131073820999216</v>
      </c>
      <c r="AZ11" s="17">
        <v>0.14658059604529</v>
      </c>
      <c r="BA11" s="17">
        <v>0.29394840565637198</v>
      </c>
      <c r="BB11" s="17">
        <v>0.182758265617115</v>
      </c>
      <c r="BC11" s="17">
        <v>0.104863564609096</v>
      </c>
      <c r="BD11" s="17">
        <v>8.5554912991823398E-2</v>
      </c>
      <c r="BE11" s="17">
        <v>9.8182358712375198E-2</v>
      </c>
      <c r="BF11" s="17">
        <v>0.229329957583851</v>
      </c>
      <c r="BG11" s="17">
        <v>0.12871986097112001</v>
      </c>
    </row>
    <row r="12" spans="2:59" x14ac:dyDescent="0.35">
      <c r="B12" s="18" t="s">
        <v>176</v>
      </c>
      <c r="C12" s="17">
        <v>0.140939438318711</v>
      </c>
      <c r="D12" s="17">
        <v>9.8361286678474602E-2</v>
      </c>
      <c r="E12" s="17">
        <v>0.18118515655172801</v>
      </c>
      <c r="F12" s="17"/>
      <c r="G12" s="17">
        <v>0.206942937057222</v>
      </c>
      <c r="H12" s="17">
        <v>0.12891506404800199</v>
      </c>
      <c r="I12" s="17">
        <v>0.11283295619975001</v>
      </c>
      <c r="J12" s="17">
        <v>0.14967128957419301</v>
      </c>
      <c r="K12" s="17">
        <v>0.133835014875966</v>
      </c>
      <c r="L12" s="17">
        <v>0.14022995887849199</v>
      </c>
      <c r="M12" s="17"/>
      <c r="N12" s="17">
        <v>0.14315816870060799</v>
      </c>
      <c r="O12" s="17">
        <v>0.105518339717386</v>
      </c>
      <c r="P12" s="17">
        <v>0.127514277240069</v>
      </c>
      <c r="Q12" s="17">
        <v>0.157265798372271</v>
      </c>
      <c r="R12" s="17">
        <v>0.18925785461495101</v>
      </c>
      <c r="S12" s="17"/>
      <c r="T12" s="17">
        <v>0.109682677221276</v>
      </c>
      <c r="U12" s="17">
        <v>0.14881094539214901</v>
      </c>
      <c r="V12" s="17"/>
      <c r="W12" s="17">
        <v>0.13667751649048801</v>
      </c>
      <c r="X12" s="17">
        <v>0.138544865048256</v>
      </c>
      <c r="Y12" s="17"/>
      <c r="Z12" s="17">
        <v>0.181228745128382</v>
      </c>
      <c r="AA12" s="17">
        <v>0.17448510976130899</v>
      </c>
      <c r="AB12" s="17">
        <v>9.27159198566085E-2</v>
      </c>
      <c r="AC12" s="17"/>
      <c r="AD12" s="17">
        <v>0.14608438975927901</v>
      </c>
      <c r="AE12" s="17">
        <v>0.13128119970354399</v>
      </c>
      <c r="AF12" s="17"/>
      <c r="AG12" s="17">
        <v>2.6662317077679101E-2</v>
      </c>
      <c r="AH12" s="17">
        <v>0.13602166581962999</v>
      </c>
      <c r="AI12" s="17">
        <v>0.167985532512654</v>
      </c>
      <c r="AJ12" s="17"/>
      <c r="AK12" s="17">
        <v>0.139495671316898</v>
      </c>
      <c r="AL12" s="17">
        <v>0.153402257119574</v>
      </c>
      <c r="AM12" s="17">
        <v>8.4772056137301502E-2</v>
      </c>
      <c r="AN12" s="17"/>
      <c r="AO12" s="17">
        <v>6.8787992081841207E-2</v>
      </c>
      <c r="AP12" s="17">
        <v>0.16202189966372799</v>
      </c>
      <c r="AQ12" s="17">
        <v>0.13216345141139901</v>
      </c>
      <c r="AR12" s="17"/>
      <c r="AS12" s="17">
        <v>0.13054306478175501</v>
      </c>
      <c r="AT12" s="17">
        <v>0.18471227133999699</v>
      </c>
      <c r="AU12" s="17">
        <v>0.204851781457323</v>
      </c>
      <c r="AV12" s="17">
        <v>0.138557268058945</v>
      </c>
      <c r="AW12" s="17">
        <v>0.16509572673268999</v>
      </c>
      <c r="AX12" s="17">
        <v>0.112207293912542</v>
      </c>
      <c r="AY12" s="17">
        <v>0.11479378220442001</v>
      </c>
      <c r="AZ12" s="17">
        <v>9.9204862196108801E-2</v>
      </c>
      <c r="BA12" s="17">
        <v>8.2576055198655504E-2</v>
      </c>
      <c r="BB12" s="17">
        <v>0.11075385187739201</v>
      </c>
      <c r="BC12" s="17">
        <v>0.25824643021522398</v>
      </c>
      <c r="BD12" s="17">
        <v>4.7572897775644801E-2</v>
      </c>
      <c r="BE12" s="17">
        <v>3.6871986872233101E-2</v>
      </c>
      <c r="BF12" s="17">
        <v>0.10026673478376601</v>
      </c>
      <c r="BG12" s="17">
        <v>8.9843988240832895E-2</v>
      </c>
    </row>
    <row r="13" spans="2:59" x14ac:dyDescent="0.35">
      <c r="B13" s="18" t="s">
        <v>177</v>
      </c>
      <c r="C13" s="17">
        <v>0.26445189774731998</v>
      </c>
      <c r="D13" s="17">
        <v>0.27261292571469797</v>
      </c>
      <c r="E13" s="17">
        <v>0.25793873004977103</v>
      </c>
      <c r="F13" s="17"/>
      <c r="G13" s="17">
        <v>0.19126309933769201</v>
      </c>
      <c r="H13" s="17">
        <v>0.258299708002803</v>
      </c>
      <c r="I13" s="17">
        <v>0.24712854769238601</v>
      </c>
      <c r="J13" s="17">
        <v>0.34326659717879399</v>
      </c>
      <c r="K13" s="17">
        <v>0.310998931167912</v>
      </c>
      <c r="L13" s="17">
        <v>0.21557223252445601</v>
      </c>
      <c r="M13" s="17"/>
      <c r="N13" s="17">
        <v>0.30504908648435197</v>
      </c>
      <c r="O13" s="17">
        <v>0.22402907197626201</v>
      </c>
      <c r="P13" s="17">
        <v>0.22914070827164401</v>
      </c>
      <c r="Q13" s="17">
        <v>0.27529644522747998</v>
      </c>
      <c r="R13" s="17">
        <v>0.27831600010008201</v>
      </c>
      <c r="S13" s="17"/>
      <c r="T13" s="17">
        <v>0.29324087952278499</v>
      </c>
      <c r="U13" s="17">
        <v>0.25720186077208002</v>
      </c>
      <c r="V13" s="17"/>
      <c r="W13" s="17">
        <v>0.26348175360992199</v>
      </c>
      <c r="X13" s="17">
        <v>0.279909181783079</v>
      </c>
      <c r="Y13" s="17"/>
      <c r="Z13" s="17">
        <v>0.37506714627849702</v>
      </c>
      <c r="AA13" s="17">
        <v>0.27664999955625702</v>
      </c>
      <c r="AB13" s="17">
        <v>0.137554702684271</v>
      </c>
      <c r="AC13" s="17"/>
      <c r="AD13" s="17">
        <v>0.28991739945129003</v>
      </c>
      <c r="AE13" s="17">
        <v>0.21664738593549099</v>
      </c>
      <c r="AF13" s="17"/>
      <c r="AG13" s="17">
        <v>3.1888878015978402E-2</v>
      </c>
      <c r="AH13" s="17">
        <v>7.7490326883091501E-2</v>
      </c>
      <c r="AI13" s="17">
        <v>0.51026297989650804</v>
      </c>
      <c r="AJ13" s="17"/>
      <c r="AK13" s="17">
        <v>0.24677058634834401</v>
      </c>
      <c r="AL13" s="17">
        <v>0.26809663430970998</v>
      </c>
      <c r="AM13" s="17">
        <v>0.33933377960134398</v>
      </c>
      <c r="AN13" s="17"/>
      <c r="AO13" s="17">
        <v>0.225548835252776</v>
      </c>
      <c r="AP13" s="17">
        <v>0.205900167680346</v>
      </c>
      <c r="AQ13" s="17">
        <v>0.35857042911683001</v>
      </c>
      <c r="AR13" s="17"/>
      <c r="AS13" s="17">
        <v>0.19006704904517299</v>
      </c>
      <c r="AT13" s="17">
        <v>0.25887642613317802</v>
      </c>
      <c r="AU13" s="17">
        <v>0.24997535463725801</v>
      </c>
      <c r="AV13" s="17">
        <v>0.30424030392144602</v>
      </c>
      <c r="AW13" s="17">
        <v>0.26207560867269802</v>
      </c>
      <c r="AX13" s="17">
        <v>0.286552299076277</v>
      </c>
      <c r="AY13" s="17">
        <v>0.298198612390426</v>
      </c>
      <c r="AZ13" s="17">
        <v>0.245920930894651</v>
      </c>
      <c r="BA13" s="17">
        <v>0.32401233055940898</v>
      </c>
      <c r="BB13" s="17">
        <v>0.31207754133205501</v>
      </c>
      <c r="BC13" s="17">
        <v>0.183676562684568</v>
      </c>
      <c r="BD13" s="17">
        <v>0.28596020513111697</v>
      </c>
      <c r="BE13" s="17">
        <v>0.253817373171915</v>
      </c>
      <c r="BF13" s="17">
        <v>0.22529742925858801</v>
      </c>
      <c r="BG13" s="17">
        <v>0.21734013814303199</v>
      </c>
    </row>
    <row r="14" spans="2:59" x14ac:dyDescent="0.35">
      <c r="B14" s="18" t="s">
        <v>133</v>
      </c>
      <c r="C14" s="17">
        <v>2.6701794624669602E-2</v>
      </c>
      <c r="D14" s="17">
        <v>2.2666340832147001E-2</v>
      </c>
      <c r="E14" s="17">
        <v>3.0571161013123301E-2</v>
      </c>
      <c r="F14" s="17"/>
      <c r="G14" s="17">
        <v>3.79466504209309E-2</v>
      </c>
      <c r="H14" s="17">
        <v>4.2563244357785399E-2</v>
      </c>
      <c r="I14" s="17">
        <v>3.4778809322431201E-2</v>
      </c>
      <c r="J14" s="17">
        <v>3.7247598574436297E-2</v>
      </c>
      <c r="K14" s="17">
        <v>1.9225964191963599E-2</v>
      </c>
      <c r="L14" s="17">
        <v>9.21360037200529E-3</v>
      </c>
      <c r="M14" s="17"/>
      <c r="N14" s="17">
        <v>9.7530018770622794E-3</v>
      </c>
      <c r="O14" s="17">
        <v>3.8112561665119102E-2</v>
      </c>
      <c r="P14" s="17">
        <v>3.2715618915089402E-2</v>
      </c>
      <c r="Q14" s="17">
        <v>3.4234126100118202E-2</v>
      </c>
      <c r="R14" s="17">
        <v>2.1173823573205498E-2</v>
      </c>
      <c r="S14" s="17"/>
      <c r="T14" s="17">
        <v>9.1080403258850806E-3</v>
      </c>
      <c r="U14" s="17">
        <v>3.1132495584999201E-2</v>
      </c>
      <c r="V14" s="17"/>
      <c r="W14" s="17">
        <v>1.48199452987289E-2</v>
      </c>
      <c r="X14" s="17">
        <v>3.0047478459725298E-2</v>
      </c>
      <c r="Y14" s="17"/>
      <c r="Z14" s="17">
        <v>1.2487166290195899E-2</v>
      </c>
      <c r="AA14" s="17">
        <v>2.7716342597610199E-2</v>
      </c>
      <c r="AB14" s="17">
        <v>9.8199914193376897E-3</v>
      </c>
      <c r="AC14" s="17"/>
      <c r="AD14" s="17">
        <v>1.1455735830676E-2</v>
      </c>
      <c r="AE14" s="17">
        <v>5.53220985234016E-2</v>
      </c>
      <c r="AF14" s="17"/>
      <c r="AG14" s="17">
        <v>0</v>
      </c>
      <c r="AH14" s="17">
        <v>1.9302990667633E-2</v>
      </c>
      <c r="AI14" s="17">
        <v>1.5370756152461499E-2</v>
      </c>
      <c r="AJ14" s="17"/>
      <c r="AK14" s="17">
        <v>1.45036846703293E-2</v>
      </c>
      <c r="AL14" s="17">
        <v>1.6045415908910302E-2</v>
      </c>
      <c r="AM14" s="17">
        <v>4.6163710383259997E-2</v>
      </c>
      <c r="AN14" s="17"/>
      <c r="AO14" s="17">
        <v>0</v>
      </c>
      <c r="AP14" s="17">
        <v>2.18651356474357E-2</v>
      </c>
      <c r="AQ14" s="17">
        <v>1.89361968808167E-2</v>
      </c>
      <c r="AR14" s="17"/>
      <c r="AS14" s="17">
        <v>6.3814707495371603E-2</v>
      </c>
      <c r="AT14" s="17">
        <v>5.4084542289889598E-2</v>
      </c>
      <c r="AU14" s="17">
        <v>0</v>
      </c>
      <c r="AV14" s="17">
        <v>3.2535768224094902E-2</v>
      </c>
      <c r="AW14" s="17">
        <v>0</v>
      </c>
      <c r="AX14" s="17">
        <v>2.4375620645525401E-2</v>
      </c>
      <c r="AY14" s="17">
        <v>1.19621728224397E-2</v>
      </c>
      <c r="AZ14" s="17">
        <v>3.7046488205224999E-2</v>
      </c>
      <c r="BA14" s="17">
        <v>0</v>
      </c>
      <c r="BB14" s="17">
        <v>1.6731105003668999E-2</v>
      </c>
      <c r="BC14" s="17">
        <v>4.8712993494414401E-2</v>
      </c>
      <c r="BD14" s="17">
        <v>0</v>
      </c>
      <c r="BE14" s="17">
        <v>0</v>
      </c>
      <c r="BF14" s="17">
        <v>0</v>
      </c>
      <c r="BG14" s="17">
        <v>0</v>
      </c>
    </row>
    <row r="15" spans="2:59" x14ac:dyDescent="0.35">
      <c r="B15" s="18" t="s">
        <v>118</v>
      </c>
      <c r="C15" s="21">
        <v>0.38530600358621397</v>
      </c>
      <c r="D15" s="21">
        <v>0.43929579271730901</v>
      </c>
      <c r="E15" s="21">
        <v>0.33247759997322202</v>
      </c>
      <c r="F15" s="21"/>
      <c r="G15" s="21">
        <v>0.37407921668100702</v>
      </c>
      <c r="H15" s="21">
        <v>0.39436434685294802</v>
      </c>
      <c r="I15" s="21">
        <v>0.35184490650265798</v>
      </c>
      <c r="J15" s="21">
        <v>0.323192756273318</v>
      </c>
      <c r="K15" s="21">
        <v>0.32438948043235499</v>
      </c>
      <c r="L15" s="21">
        <v>0.48283829134519501</v>
      </c>
      <c r="M15" s="21"/>
      <c r="N15" s="21">
        <v>0.36080886767058801</v>
      </c>
      <c r="O15" s="21">
        <v>0.46100623480421599</v>
      </c>
      <c r="P15" s="21">
        <v>0.42178210515396403</v>
      </c>
      <c r="Q15" s="21">
        <v>0.34380353051186402</v>
      </c>
      <c r="R15" s="21">
        <v>0.33076865718934201</v>
      </c>
      <c r="S15" s="21"/>
      <c r="T15" s="21">
        <v>0.420894630166043</v>
      </c>
      <c r="U15" s="21">
        <v>0.37634358662356698</v>
      </c>
      <c r="V15" s="21"/>
      <c r="W15" s="21">
        <v>0.43229851589066298</v>
      </c>
      <c r="X15" s="21">
        <v>0.35325419762243199</v>
      </c>
      <c r="Y15" s="21"/>
      <c r="Z15" s="21">
        <v>0.27138202456247801</v>
      </c>
      <c r="AA15" s="21">
        <v>0.33016292223291599</v>
      </c>
      <c r="AB15" s="21">
        <v>0.58351670338802697</v>
      </c>
      <c r="AC15" s="21"/>
      <c r="AD15" s="21">
        <v>0.40433502065628801</v>
      </c>
      <c r="AE15" s="21">
        <v>0.34958423058254101</v>
      </c>
      <c r="AF15" s="21"/>
      <c r="AG15" s="21">
        <v>0.85864983939100703</v>
      </c>
      <c r="AH15" s="21">
        <v>0.50547974717585897</v>
      </c>
      <c r="AI15" s="21">
        <v>0.18377437534444899</v>
      </c>
      <c r="AJ15" s="21"/>
      <c r="AK15" s="21">
        <v>0.434137130171942</v>
      </c>
      <c r="AL15" s="21">
        <v>0.39066696668304401</v>
      </c>
      <c r="AM15" s="21">
        <v>0.32650018713884299</v>
      </c>
      <c r="AN15" s="21"/>
      <c r="AO15" s="21">
        <v>0.50711731464313403</v>
      </c>
      <c r="AP15" s="21">
        <v>0.44285253676919101</v>
      </c>
      <c r="AQ15" s="21">
        <v>0.31267877176978298</v>
      </c>
      <c r="AR15" s="21"/>
      <c r="AS15" s="21">
        <v>0.35402546564563703</v>
      </c>
      <c r="AT15" s="21">
        <v>0.31983949875850798</v>
      </c>
      <c r="AU15" s="21">
        <v>0.37561500399029202</v>
      </c>
      <c r="AV15" s="21">
        <v>0.370470202638086</v>
      </c>
      <c r="AW15" s="21">
        <v>0.32375552340698499</v>
      </c>
      <c r="AX15" s="21">
        <v>0.39641757932477101</v>
      </c>
      <c r="AY15" s="21">
        <v>0.44397161158349802</v>
      </c>
      <c r="AZ15" s="21">
        <v>0.47124712265872598</v>
      </c>
      <c r="BA15" s="21">
        <v>0.29946320858556402</v>
      </c>
      <c r="BB15" s="21">
        <v>0.37767923616976801</v>
      </c>
      <c r="BC15" s="21">
        <v>0.40450044899669702</v>
      </c>
      <c r="BD15" s="21">
        <v>0.58091198410141398</v>
      </c>
      <c r="BE15" s="21">
        <v>0.61112828124347696</v>
      </c>
      <c r="BF15" s="21">
        <v>0.445105878373796</v>
      </c>
      <c r="BG15" s="21">
        <v>0.56409601264501497</v>
      </c>
    </row>
    <row r="16" spans="2:59" x14ac:dyDescent="0.35">
      <c r="B16" s="18" t="s">
        <v>119</v>
      </c>
      <c r="C16" s="21">
        <v>0.40539133606603101</v>
      </c>
      <c r="D16" s="21">
        <v>0.37097421239317302</v>
      </c>
      <c r="E16" s="21">
        <v>0.43912388660149898</v>
      </c>
      <c r="F16" s="21"/>
      <c r="G16" s="21">
        <v>0.39820603639491398</v>
      </c>
      <c r="H16" s="21">
        <v>0.38721477205080501</v>
      </c>
      <c r="I16" s="21">
        <v>0.35996150389213599</v>
      </c>
      <c r="J16" s="21">
        <v>0.492937886752987</v>
      </c>
      <c r="K16" s="21">
        <v>0.44483394604387799</v>
      </c>
      <c r="L16" s="21">
        <v>0.355802191402947</v>
      </c>
      <c r="M16" s="21"/>
      <c r="N16" s="21">
        <v>0.44820725518496002</v>
      </c>
      <c r="O16" s="21">
        <v>0.32954741169364798</v>
      </c>
      <c r="P16" s="21">
        <v>0.35665498551171299</v>
      </c>
      <c r="Q16" s="21">
        <v>0.43256224359975098</v>
      </c>
      <c r="R16" s="21">
        <v>0.46757385471503299</v>
      </c>
      <c r="S16" s="21"/>
      <c r="T16" s="21">
        <v>0.402923556744061</v>
      </c>
      <c r="U16" s="21">
        <v>0.40601280616422902</v>
      </c>
      <c r="V16" s="21"/>
      <c r="W16" s="21">
        <v>0.40015927010041102</v>
      </c>
      <c r="X16" s="21">
        <v>0.41845404683133502</v>
      </c>
      <c r="Y16" s="21"/>
      <c r="Z16" s="21">
        <v>0.55629589140687796</v>
      </c>
      <c r="AA16" s="21">
        <v>0.45113510931756701</v>
      </c>
      <c r="AB16" s="21">
        <v>0.23027062254087999</v>
      </c>
      <c r="AC16" s="21"/>
      <c r="AD16" s="21">
        <v>0.43600178921056898</v>
      </c>
      <c r="AE16" s="21">
        <v>0.347928585639035</v>
      </c>
      <c r="AF16" s="21"/>
      <c r="AG16" s="21">
        <v>5.8551195093657499E-2</v>
      </c>
      <c r="AH16" s="21">
        <v>0.213511992702722</v>
      </c>
      <c r="AI16" s="21">
        <v>0.67824851240916195</v>
      </c>
      <c r="AJ16" s="21"/>
      <c r="AK16" s="21">
        <v>0.38626625766524197</v>
      </c>
      <c r="AL16" s="21">
        <v>0.42149889142928398</v>
      </c>
      <c r="AM16" s="21">
        <v>0.42410583573864502</v>
      </c>
      <c r="AN16" s="21"/>
      <c r="AO16" s="21">
        <v>0.29433682733461702</v>
      </c>
      <c r="AP16" s="21">
        <v>0.36792206734407301</v>
      </c>
      <c r="AQ16" s="21">
        <v>0.49073388052822903</v>
      </c>
      <c r="AR16" s="21"/>
      <c r="AS16" s="21">
        <v>0.320610113826929</v>
      </c>
      <c r="AT16" s="21">
        <v>0.44358869747317498</v>
      </c>
      <c r="AU16" s="21">
        <v>0.45482713609458097</v>
      </c>
      <c r="AV16" s="21">
        <v>0.44279757198039099</v>
      </c>
      <c r="AW16" s="21">
        <v>0.42717133540538799</v>
      </c>
      <c r="AX16" s="21">
        <v>0.39875959298881902</v>
      </c>
      <c r="AY16" s="21">
        <v>0.41299239459484499</v>
      </c>
      <c r="AZ16" s="21">
        <v>0.34512579309076002</v>
      </c>
      <c r="BA16" s="21">
        <v>0.406588385758064</v>
      </c>
      <c r="BB16" s="21">
        <v>0.42283139320944702</v>
      </c>
      <c r="BC16" s="21">
        <v>0.44192299289979198</v>
      </c>
      <c r="BD16" s="21">
        <v>0.33353310290676202</v>
      </c>
      <c r="BE16" s="21">
        <v>0.29068936004414803</v>
      </c>
      <c r="BF16" s="21">
        <v>0.325564164042354</v>
      </c>
      <c r="BG16" s="21">
        <v>0.307184126383865</v>
      </c>
    </row>
    <row r="17" spans="2:59" x14ac:dyDescent="0.35">
      <c r="B17" s="18" t="s">
        <v>120</v>
      </c>
      <c r="C17" s="22">
        <v>-2.00853324798176E-2</v>
      </c>
      <c r="D17" s="22">
        <v>6.8321580324136294E-2</v>
      </c>
      <c r="E17" s="22">
        <v>-0.10664628662827701</v>
      </c>
      <c r="F17" s="22"/>
      <c r="G17" s="22">
        <v>-2.4126819713907E-2</v>
      </c>
      <c r="H17" s="22">
        <v>7.1495748021431198E-3</v>
      </c>
      <c r="I17" s="22">
        <v>-8.1165973894775593E-3</v>
      </c>
      <c r="J17" s="22">
        <v>-0.16974513047966899</v>
      </c>
      <c r="K17" s="22">
        <v>-0.120444465611523</v>
      </c>
      <c r="L17" s="22">
        <v>0.12703609994224699</v>
      </c>
      <c r="M17" s="22"/>
      <c r="N17" s="22">
        <v>-8.73983875143724E-2</v>
      </c>
      <c r="O17" s="22">
        <v>0.131458823110568</v>
      </c>
      <c r="P17" s="22">
        <v>6.5127119642251305E-2</v>
      </c>
      <c r="Q17" s="22">
        <v>-8.8758713087886895E-2</v>
      </c>
      <c r="R17" s="22">
        <v>-0.13680519752569101</v>
      </c>
      <c r="S17" s="22"/>
      <c r="T17" s="22">
        <v>1.7971073421981901E-2</v>
      </c>
      <c r="U17" s="22">
        <v>-2.9669219540662001E-2</v>
      </c>
      <c r="V17" s="22"/>
      <c r="W17" s="22">
        <v>3.2139245790252201E-2</v>
      </c>
      <c r="X17" s="22">
        <v>-6.5199849208902705E-2</v>
      </c>
      <c r="Y17" s="22"/>
      <c r="Z17" s="22">
        <v>-0.28491386684440001</v>
      </c>
      <c r="AA17" s="22">
        <v>-0.120972187084651</v>
      </c>
      <c r="AB17" s="22">
        <v>0.35324608084714698</v>
      </c>
      <c r="AC17" s="22"/>
      <c r="AD17" s="22">
        <v>-3.1666768554280599E-2</v>
      </c>
      <c r="AE17" s="22">
        <v>1.65564494350534E-3</v>
      </c>
      <c r="AF17" s="22"/>
      <c r="AG17" s="22">
        <v>0.80009864429735</v>
      </c>
      <c r="AH17" s="22">
        <v>0.291967754473138</v>
      </c>
      <c r="AI17" s="22">
        <v>-0.49447413706471299</v>
      </c>
      <c r="AJ17" s="22"/>
      <c r="AK17" s="22">
        <v>4.7870872506700399E-2</v>
      </c>
      <c r="AL17" s="22">
        <v>-3.0831924746240701E-2</v>
      </c>
      <c r="AM17" s="22">
        <v>-9.7605648599802794E-2</v>
      </c>
      <c r="AN17" s="22"/>
      <c r="AO17" s="22">
        <v>0.21278048730851701</v>
      </c>
      <c r="AP17" s="22">
        <v>7.4930469425117899E-2</v>
      </c>
      <c r="AQ17" s="22">
        <v>-0.17805510875844499</v>
      </c>
      <c r="AR17" s="22"/>
      <c r="AS17" s="22">
        <v>3.3415351818708902E-2</v>
      </c>
      <c r="AT17" s="22">
        <v>-0.123749198714668</v>
      </c>
      <c r="AU17" s="22">
        <v>-7.9212132104289304E-2</v>
      </c>
      <c r="AV17" s="22">
        <v>-7.2327369342305298E-2</v>
      </c>
      <c r="AW17" s="22">
        <v>-0.103415811998403</v>
      </c>
      <c r="AX17" s="22">
        <v>-2.3420136640481298E-3</v>
      </c>
      <c r="AY17" s="22">
        <v>3.0979216988653E-2</v>
      </c>
      <c r="AZ17" s="22">
        <v>0.12612132956796601</v>
      </c>
      <c r="BA17" s="22">
        <v>-0.1071251771725</v>
      </c>
      <c r="BB17" s="22">
        <v>-4.5152157039679099E-2</v>
      </c>
      <c r="BC17" s="22">
        <v>-3.7422543903095101E-2</v>
      </c>
      <c r="BD17" s="22">
        <v>0.24737888119465201</v>
      </c>
      <c r="BE17" s="22">
        <v>0.32043892119932899</v>
      </c>
      <c r="BF17" s="22">
        <v>0.11954171433144201</v>
      </c>
      <c r="BG17" s="22">
        <v>0.25691188626115002</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0.148968477538893</v>
      </c>
      <c r="D9" s="17">
        <v>0.17298830436382001</v>
      </c>
      <c r="E9" s="17">
        <v>0.12514582318237</v>
      </c>
      <c r="F9" s="17"/>
      <c r="G9" s="17">
        <v>0.137672883863934</v>
      </c>
      <c r="H9" s="17">
        <v>0.10749794571261601</v>
      </c>
      <c r="I9" s="17">
        <v>8.7460516746104694E-2</v>
      </c>
      <c r="J9" s="17">
        <v>0.107893103292495</v>
      </c>
      <c r="K9" s="17">
        <v>0.14590777439209701</v>
      </c>
      <c r="L9" s="17">
        <v>0.23429482045470901</v>
      </c>
      <c r="M9" s="17"/>
      <c r="N9" s="17">
        <v>0.134623441895517</v>
      </c>
      <c r="O9" s="17">
        <v>0.21788322538763499</v>
      </c>
      <c r="P9" s="17">
        <v>0.139981522874951</v>
      </c>
      <c r="Q9" s="17">
        <v>0.10763312502785299</v>
      </c>
      <c r="R9" s="17">
        <v>0.16427390331526401</v>
      </c>
      <c r="S9" s="17"/>
      <c r="T9" s="17">
        <v>0.13278880087817099</v>
      </c>
      <c r="U9" s="17">
        <v>0.15304306603780299</v>
      </c>
      <c r="V9" s="17"/>
      <c r="W9" s="17">
        <v>0.15945655561588301</v>
      </c>
      <c r="X9" s="17">
        <v>0.13935184615937499</v>
      </c>
      <c r="Y9" s="17"/>
      <c r="Z9" s="17">
        <v>7.8410651112169202E-2</v>
      </c>
      <c r="AA9" s="17">
        <v>0.146502589447909</v>
      </c>
      <c r="AB9" s="17">
        <v>0.231728394821475</v>
      </c>
      <c r="AC9" s="17"/>
      <c r="AD9" s="17">
        <v>0.16301326440834801</v>
      </c>
      <c r="AE9" s="17">
        <v>0.122603232997458</v>
      </c>
      <c r="AF9" s="17"/>
      <c r="AG9" s="17">
        <v>0.53046952923109802</v>
      </c>
      <c r="AH9" s="17">
        <v>0.13515775243308401</v>
      </c>
      <c r="AI9" s="17">
        <v>6.9674441624443501E-2</v>
      </c>
      <c r="AJ9" s="17"/>
      <c r="AK9" s="17">
        <v>0.20941273055599</v>
      </c>
      <c r="AL9" s="17">
        <v>0.116942893725081</v>
      </c>
      <c r="AM9" s="17">
        <v>0.18008342152762499</v>
      </c>
      <c r="AN9" s="17"/>
      <c r="AO9" s="17">
        <v>0.21042028907298299</v>
      </c>
      <c r="AP9" s="17">
        <v>0.14767688955612299</v>
      </c>
      <c r="AQ9" s="17">
        <v>0.13927370015204801</v>
      </c>
      <c r="AR9" s="17"/>
      <c r="AS9" s="17">
        <v>6.0384365205823597E-2</v>
      </c>
      <c r="AT9" s="17">
        <v>0.15993920585216601</v>
      </c>
      <c r="AU9" s="17">
        <v>0.18572309838788201</v>
      </c>
      <c r="AV9" s="17">
        <v>0.154670219956383</v>
      </c>
      <c r="AW9" s="17">
        <v>0.17598381184692899</v>
      </c>
      <c r="AX9" s="17">
        <v>0.17166859431326401</v>
      </c>
      <c r="AY9" s="17">
        <v>7.5755118403582594E-2</v>
      </c>
      <c r="AZ9" s="17">
        <v>0.206496592058656</v>
      </c>
      <c r="BA9" s="17">
        <v>0.154717751907926</v>
      </c>
      <c r="BB9" s="17">
        <v>0.12599740880857799</v>
      </c>
      <c r="BC9" s="17">
        <v>0.11082734091329199</v>
      </c>
      <c r="BD9" s="17">
        <v>0.199822545758188</v>
      </c>
      <c r="BE9" s="17">
        <v>0.31999842506063902</v>
      </c>
      <c r="BF9" s="17">
        <v>0.19397478034107099</v>
      </c>
      <c r="BG9" s="17">
        <v>0.27540615460201101</v>
      </c>
    </row>
    <row r="10" spans="2:59" x14ac:dyDescent="0.35">
      <c r="B10" s="18" t="s">
        <v>175</v>
      </c>
      <c r="C10" s="17">
        <v>0.28491116703307601</v>
      </c>
      <c r="D10" s="17">
        <v>0.29774000849298998</v>
      </c>
      <c r="E10" s="17">
        <v>0.27413383453215101</v>
      </c>
      <c r="F10" s="17"/>
      <c r="G10" s="17">
        <v>0.27082492339560998</v>
      </c>
      <c r="H10" s="17">
        <v>0.32929554111709902</v>
      </c>
      <c r="I10" s="17">
        <v>0.29491102945221298</v>
      </c>
      <c r="J10" s="17">
        <v>0.23911444630154899</v>
      </c>
      <c r="K10" s="17">
        <v>0.22655360633282901</v>
      </c>
      <c r="L10" s="17">
        <v>0.33114604371530099</v>
      </c>
      <c r="M10" s="17"/>
      <c r="N10" s="17">
        <v>0.27042377123007599</v>
      </c>
      <c r="O10" s="17">
        <v>0.26201543595542598</v>
      </c>
      <c r="P10" s="17">
        <v>0.32336898152321297</v>
      </c>
      <c r="Q10" s="17">
        <v>0.31131756041964098</v>
      </c>
      <c r="R10" s="17">
        <v>0.23583090834255699</v>
      </c>
      <c r="S10" s="17"/>
      <c r="T10" s="17">
        <v>0.32014706302636098</v>
      </c>
      <c r="U10" s="17">
        <v>0.27603757953354502</v>
      </c>
      <c r="V10" s="17"/>
      <c r="W10" s="17">
        <v>0.30845744573925299</v>
      </c>
      <c r="X10" s="17">
        <v>0.268275053130062</v>
      </c>
      <c r="Y10" s="17"/>
      <c r="Z10" s="17">
        <v>0.23177129653144499</v>
      </c>
      <c r="AA10" s="17">
        <v>0.22976296212359801</v>
      </c>
      <c r="AB10" s="17">
        <v>0.39341062107533398</v>
      </c>
      <c r="AC10" s="17"/>
      <c r="AD10" s="17">
        <v>0.28022605768375503</v>
      </c>
      <c r="AE10" s="17">
        <v>0.29370617793970999</v>
      </c>
      <c r="AF10" s="17"/>
      <c r="AG10" s="17">
        <v>0.35309096250590499</v>
      </c>
      <c r="AH10" s="17">
        <v>0.437894311753043</v>
      </c>
      <c r="AI10" s="17">
        <v>0.15220779812794</v>
      </c>
      <c r="AJ10" s="17"/>
      <c r="AK10" s="17">
        <v>0.29958918424684899</v>
      </c>
      <c r="AL10" s="17">
        <v>0.31611325036662702</v>
      </c>
      <c r="AM10" s="17">
        <v>0.180116745086394</v>
      </c>
      <c r="AN10" s="17"/>
      <c r="AO10" s="17">
        <v>0.333107806547084</v>
      </c>
      <c r="AP10" s="17">
        <v>0.32928164642636898</v>
      </c>
      <c r="AQ10" s="17">
        <v>0.23586343626053899</v>
      </c>
      <c r="AR10" s="17"/>
      <c r="AS10" s="17">
        <v>0.26907966033478697</v>
      </c>
      <c r="AT10" s="17">
        <v>0.288004074094243</v>
      </c>
      <c r="AU10" s="17">
        <v>0.25845268017078699</v>
      </c>
      <c r="AV10" s="17">
        <v>0.31079280318021202</v>
      </c>
      <c r="AW10" s="17">
        <v>0.27866774905233799</v>
      </c>
      <c r="AX10" s="17">
        <v>0.257032590215444</v>
      </c>
      <c r="AY10" s="17">
        <v>0.34972772892841297</v>
      </c>
      <c r="AZ10" s="17">
        <v>0.22971929220964399</v>
      </c>
      <c r="BA10" s="17">
        <v>0.27504960968067599</v>
      </c>
      <c r="BB10" s="17">
        <v>0.27713741868390801</v>
      </c>
      <c r="BC10" s="17">
        <v>0.357420722730318</v>
      </c>
      <c r="BD10" s="17">
        <v>0.33544984994451199</v>
      </c>
      <c r="BE10" s="17">
        <v>0.389312214895213</v>
      </c>
      <c r="BF10" s="17">
        <v>0.33445350818422498</v>
      </c>
      <c r="BG10" s="17">
        <v>0.32040901741684102</v>
      </c>
    </row>
    <row r="11" spans="2:59" x14ac:dyDescent="0.35">
      <c r="B11" s="18" t="s">
        <v>113</v>
      </c>
      <c r="C11" s="17">
        <v>0.15457502210989099</v>
      </c>
      <c r="D11" s="17">
        <v>0.140156193629486</v>
      </c>
      <c r="E11" s="17">
        <v>0.166584250600784</v>
      </c>
      <c r="F11" s="17"/>
      <c r="G11" s="17">
        <v>0.19503528257448699</v>
      </c>
      <c r="H11" s="17">
        <v>0.159834725803533</v>
      </c>
      <c r="I11" s="17">
        <v>0.21241059239471</v>
      </c>
      <c r="J11" s="17">
        <v>0.14796348457134501</v>
      </c>
      <c r="K11" s="17">
        <v>0.174582768322013</v>
      </c>
      <c r="L11" s="17">
        <v>0.101138684986608</v>
      </c>
      <c r="M11" s="17"/>
      <c r="N11" s="17">
        <v>0.154003862991104</v>
      </c>
      <c r="O11" s="17">
        <v>0.143536407893744</v>
      </c>
      <c r="P11" s="17">
        <v>0.16884927149617501</v>
      </c>
      <c r="Q11" s="17">
        <v>0.15872170931187399</v>
      </c>
      <c r="R11" s="17">
        <v>0.141009170473296</v>
      </c>
      <c r="S11" s="17"/>
      <c r="T11" s="17">
        <v>0.13874265128957999</v>
      </c>
      <c r="U11" s="17">
        <v>0.158562147279798</v>
      </c>
      <c r="V11" s="17"/>
      <c r="W11" s="17">
        <v>0.12054327358154</v>
      </c>
      <c r="X11" s="17">
        <v>0.17215266057065401</v>
      </c>
      <c r="Y11" s="17"/>
      <c r="Z11" s="17">
        <v>0.142777842385095</v>
      </c>
      <c r="AA11" s="17">
        <v>0.17988252071829999</v>
      </c>
      <c r="AB11" s="17">
        <v>0.13908868630819099</v>
      </c>
      <c r="AC11" s="17"/>
      <c r="AD11" s="17">
        <v>0.12880048580297801</v>
      </c>
      <c r="AE11" s="17">
        <v>0.20295966183352601</v>
      </c>
      <c r="AF11" s="17"/>
      <c r="AG11" s="17">
        <v>2.9606105894182801E-2</v>
      </c>
      <c r="AH11" s="17">
        <v>0.210885677815255</v>
      </c>
      <c r="AI11" s="17">
        <v>0.117963197749587</v>
      </c>
      <c r="AJ11" s="17"/>
      <c r="AK11" s="17">
        <v>0.125471100928957</v>
      </c>
      <c r="AL11" s="17">
        <v>0.144720268278273</v>
      </c>
      <c r="AM11" s="17">
        <v>0.16224422794448501</v>
      </c>
      <c r="AN11" s="17"/>
      <c r="AO11" s="17">
        <v>0.15685150421667801</v>
      </c>
      <c r="AP11" s="17">
        <v>0.155035219867276</v>
      </c>
      <c r="AQ11" s="17">
        <v>0.13324373434185499</v>
      </c>
      <c r="AR11" s="17"/>
      <c r="AS11" s="17">
        <v>0.238343821114994</v>
      </c>
      <c r="AT11" s="17">
        <v>0.13811105638883001</v>
      </c>
      <c r="AU11" s="17">
        <v>0.10120869656358999</v>
      </c>
      <c r="AV11" s="17">
        <v>0.14162766069763499</v>
      </c>
      <c r="AW11" s="17">
        <v>0.16046544544480401</v>
      </c>
      <c r="AX11" s="17">
        <v>0.16713395502046599</v>
      </c>
      <c r="AY11" s="17">
        <v>0.170482760812008</v>
      </c>
      <c r="AZ11" s="17">
        <v>0.12616270935048801</v>
      </c>
      <c r="BA11" s="17">
        <v>0.19343569746133901</v>
      </c>
      <c r="BB11" s="17">
        <v>0.16783660519451599</v>
      </c>
      <c r="BC11" s="17">
        <v>0.14068366322315301</v>
      </c>
      <c r="BD11" s="17">
        <v>0.171645984127658</v>
      </c>
      <c r="BE11" s="17">
        <v>0</v>
      </c>
      <c r="BF11" s="17">
        <v>0.14600754743235</v>
      </c>
      <c r="BG11" s="17">
        <v>0.118124641828248</v>
      </c>
    </row>
    <row r="12" spans="2:59" x14ac:dyDescent="0.35">
      <c r="B12" s="18" t="s">
        <v>176</v>
      </c>
      <c r="C12" s="17">
        <v>0.12826001816319199</v>
      </c>
      <c r="D12" s="17">
        <v>0.11994224766835899</v>
      </c>
      <c r="E12" s="17">
        <v>0.136537122048878</v>
      </c>
      <c r="F12" s="17"/>
      <c r="G12" s="17">
        <v>0.168135322095086</v>
      </c>
      <c r="H12" s="17">
        <v>0.126880003094791</v>
      </c>
      <c r="I12" s="17">
        <v>9.4360694391622799E-2</v>
      </c>
      <c r="J12" s="17">
        <v>0.12536687902837301</v>
      </c>
      <c r="K12" s="17">
        <v>0.14341954641945601</v>
      </c>
      <c r="L12" s="17">
        <v>0.12790580582400901</v>
      </c>
      <c r="M12" s="17"/>
      <c r="N12" s="17">
        <v>0.16803994055582899</v>
      </c>
      <c r="O12" s="17">
        <v>0.124077336345341</v>
      </c>
      <c r="P12" s="17">
        <v>0.109983626159933</v>
      </c>
      <c r="Q12" s="17">
        <v>9.3603446830516496E-2</v>
      </c>
      <c r="R12" s="17">
        <v>0.14406882224730999</v>
      </c>
      <c r="S12" s="17"/>
      <c r="T12" s="17">
        <v>0.146841920808296</v>
      </c>
      <c r="U12" s="17">
        <v>0.123580468108313</v>
      </c>
      <c r="V12" s="17"/>
      <c r="W12" s="17">
        <v>0.126348118993903</v>
      </c>
      <c r="X12" s="17">
        <v>0.12902891770319899</v>
      </c>
      <c r="Y12" s="17"/>
      <c r="Z12" s="17">
        <v>0.173057919939512</v>
      </c>
      <c r="AA12" s="17">
        <v>0.14260279144746699</v>
      </c>
      <c r="AB12" s="17">
        <v>7.8854186137914006E-2</v>
      </c>
      <c r="AC12" s="17"/>
      <c r="AD12" s="17">
        <v>0.13219743209565701</v>
      </c>
      <c r="AE12" s="17">
        <v>0.120868600824133</v>
      </c>
      <c r="AF12" s="17"/>
      <c r="AG12" s="17">
        <v>3.3424007022407498E-2</v>
      </c>
      <c r="AH12" s="17">
        <v>0.133721782047523</v>
      </c>
      <c r="AI12" s="17">
        <v>0.14764194693445001</v>
      </c>
      <c r="AJ12" s="17"/>
      <c r="AK12" s="17">
        <v>0.110051240289636</v>
      </c>
      <c r="AL12" s="17">
        <v>0.150160898527124</v>
      </c>
      <c r="AM12" s="17">
        <v>9.6807094558960693E-2</v>
      </c>
      <c r="AN12" s="17"/>
      <c r="AO12" s="17">
        <v>6.5491921005235695E-2</v>
      </c>
      <c r="AP12" s="17">
        <v>0.15400671127200899</v>
      </c>
      <c r="AQ12" s="17">
        <v>0.118981539393479</v>
      </c>
      <c r="AR12" s="17"/>
      <c r="AS12" s="17">
        <v>0.16039259420663099</v>
      </c>
      <c r="AT12" s="17">
        <v>0.149737639248366</v>
      </c>
      <c r="AU12" s="17">
        <v>0.13055530570468199</v>
      </c>
      <c r="AV12" s="17">
        <v>0.13192662417244999</v>
      </c>
      <c r="AW12" s="17">
        <v>0.116912697992116</v>
      </c>
      <c r="AX12" s="17">
        <v>0.13747425375664599</v>
      </c>
      <c r="AY12" s="17">
        <v>9.4910228268689195E-2</v>
      </c>
      <c r="AZ12" s="17">
        <v>0.153094826574869</v>
      </c>
      <c r="BA12" s="17">
        <v>8.8959717062997407E-2</v>
      </c>
      <c r="BB12" s="17">
        <v>0.12107343804925901</v>
      </c>
      <c r="BC12" s="17">
        <v>0.109007132839016</v>
      </c>
      <c r="BD12" s="17">
        <v>2.4108709107671399E-2</v>
      </c>
      <c r="BE12" s="17">
        <v>3.6871986872233101E-2</v>
      </c>
      <c r="BF12" s="17">
        <v>0.17512704731481701</v>
      </c>
      <c r="BG12" s="17">
        <v>6.8720048009868306E-2</v>
      </c>
    </row>
    <row r="13" spans="2:59" x14ac:dyDescent="0.35">
      <c r="B13" s="18" t="s">
        <v>177</v>
      </c>
      <c r="C13" s="17">
        <v>0.26108377398211502</v>
      </c>
      <c r="D13" s="17">
        <v>0.24637705522672301</v>
      </c>
      <c r="E13" s="17">
        <v>0.27585992636368201</v>
      </c>
      <c r="F13" s="17"/>
      <c r="G13" s="17">
        <v>0.19381656027771199</v>
      </c>
      <c r="H13" s="17">
        <v>0.24925990630884401</v>
      </c>
      <c r="I13" s="17">
        <v>0.26787248020182203</v>
      </c>
      <c r="J13" s="17">
        <v>0.35384603794918101</v>
      </c>
      <c r="K13" s="17">
        <v>0.30286211570689597</v>
      </c>
      <c r="L13" s="17">
        <v>0.19336158100922601</v>
      </c>
      <c r="M13" s="17"/>
      <c r="N13" s="17">
        <v>0.263187793361634</v>
      </c>
      <c r="O13" s="17">
        <v>0.22913387278699399</v>
      </c>
      <c r="P13" s="17">
        <v>0.23020976388182501</v>
      </c>
      <c r="Q13" s="17">
        <v>0.294972827560677</v>
      </c>
      <c r="R13" s="17">
        <v>0.29811991272905197</v>
      </c>
      <c r="S13" s="17"/>
      <c r="T13" s="17">
        <v>0.25503167201766902</v>
      </c>
      <c r="U13" s="17">
        <v>0.26260789745971302</v>
      </c>
      <c r="V13" s="17"/>
      <c r="W13" s="17">
        <v>0.26957771247229501</v>
      </c>
      <c r="X13" s="17">
        <v>0.26748897605276301</v>
      </c>
      <c r="Y13" s="17"/>
      <c r="Z13" s="17">
        <v>0.36329503418621301</v>
      </c>
      <c r="AA13" s="17">
        <v>0.28747383289476303</v>
      </c>
      <c r="AB13" s="17">
        <v>0.151195249627436</v>
      </c>
      <c r="AC13" s="17"/>
      <c r="AD13" s="17">
        <v>0.27784122120750798</v>
      </c>
      <c r="AE13" s="17">
        <v>0.22962625183569099</v>
      </c>
      <c r="AF13" s="17"/>
      <c r="AG13" s="17">
        <v>5.3409395346406499E-2</v>
      </c>
      <c r="AH13" s="17">
        <v>7.2965815151332297E-2</v>
      </c>
      <c r="AI13" s="17">
        <v>0.50293736636706798</v>
      </c>
      <c r="AJ13" s="17"/>
      <c r="AK13" s="17">
        <v>0.24823503529643501</v>
      </c>
      <c r="AL13" s="17">
        <v>0.25838307257557103</v>
      </c>
      <c r="AM13" s="17">
        <v>0.34740872168785703</v>
      </c>
      <c r="AN13" s="17"/>
      <c r="AO13" s="17">
        <v>0.222758730408154</v>
      </c>
      <c r="AP13" s="17">
        <v>0.200053290319569</v>
      </c>
      <c r="AQ13" s="17">
        <v>0.35826501082802997</v>
      </c>
      <c r="AR13" s="17"/>
      <c r="AS13" s="17">
        <v>0.22679627596921401</v>
      </c>
      <c r="AT13" s="17">
        <v>0.23833937823215501</v>
      </c>
      <c r="AU13" s="17">
        <v>0.32406021917305899</v>
      </c>
      <c r="AV13" s="17">
        <v>0.25246459096332602</v>
      </c>
      <c r="AW13" s="17">
        <v>0.25564858281959801</v>
      </c>
      <c r="AX13" s="17">
        <v>0.251838926777737</v>
      </c>
      <c r="AY13" s="17">
        <v>0.30912416358730699</v>
      </c>
      <c r="AZ13" s="17">
        <v>0.247480091601118</v>
      </c>
      <c r="BA13" s="17">
        <v>0.25321827627492999</v>
      </c>
      <c r="BB13" s="17">
        <v>0.29122402426006999</v>
      </c>
      <c r="BC13" s="17">
        <v>0.25843694554954999</v>
      </c>
      <c r="BD13" s="17">
        <v>0.26897291106197002</v>
      </c>
      <c r="BE13" s="17">
        <v>0.253817373171915</v>
      </c>
      <c r="BF13" s="17">
        <v>0.15043711672753701</v>
      </c>
      <c r="BG13" s="17">
        <v>0.21734013814303199</v>
      </c>
    </row>
    <row r="14" spans="2:59" x14ac:dyDescent="0.35">
      <c r="B14" s="18" t="s">
        <v>133</v>
      </c>
      <c r="C14" s="17">
        <v>2.2201541172833201E-2</v>
      </c>
      <c r="D14" s="17">
        <v>2.2796190618622401E-2</v>
      </c>
      <c r="E14" s="17">
        <v>2.1739043272133999E-2</v>
      </c>
      <c r="F14" s="17"/>
      <c r="G14" s="17">
        <v>3.4515027793170602E-2</v>
      </c>
      <c r="H14" s="17">
        <v>2.7231877963116002E-2</v>
      </c>
      <c r="I14" s="17">
        <v>4.2984686813526997E-2</v>
      </c>
      <c r="J14" s="17">
        <v>2.58160488570571E-2</v>
      </c>
      <c r="K14" s="17">
        <v>6.6741888267080399E-3</v>
      </c>
      <c r="L14" s="17">
        <v>1.21530640101466E-2</v>
      </c>
      <c r="M14" s="17"/>
      <c r="N14" s="17">
        <v>9.7211899658399097E-3</v>
      </c>
      <c r="O14" s="17">
        <v>2.3353721630861E-2</v>
      </c>
      <c r="P14" s="17">
        <v>2.7606834063902599E-2</v>
      </c>
      <c r="Q14" s="17">
        <v>3.3751330849438398E-2</v>
      </c>
      <c r="R14" s="17">
        <v>1.66972828925218E-2</v>
      </c>
      <c r="S14" s="17"/>
      <c r="T14" s="17">
        <v>6.4478919799225102E-3</v>
      </c>
      <c r="U14" s="17">
        <v>2.6168841580827901E-2</v>
      </c>
      <c r="V14" s="17"/>
      <c r="W14" s="17">
        <v>1.56168935971261E-2</v>
      </c>
      <c r="X14" s="17">
        <v>2.3702546383946699E-2</v>
      </c>
      <c r="Y14" s="17"/>
      <c r="Z14" s="17">
        <v>1.06872558455659E-2</v>
      </c>
      <c r="AA14" s="17">
        <v>1.37753033679637E-2</v>
      </c>
      <c r="AB14" s="17">
        <v>5.7228620296500797E-3</v>
      </c>
      <c r="AC14" s="17"/>
      <c r="AD14" s="17">
        <v>1.7921538801753002E-2</v>
      </c>
      <c r="AE14" s="17">
        <v>3.0236074569481901E-2</v>
      </c>
      <c r="AF14" s="17"/>
      <c r="AG14" s="17">
        <v>0</v>
      </c>
      <c r="AH14" s="17">
        <v>9.3746607997619805E-3</v>
      </c>
      <c r="AI14" s="17">
        <v>9.5752491965118893E-3</v>
      </c>
      <c r="AJ14" s="17"/>
      <c r="AK14" s="17">
        <v>7.2407086821318399E-3</v>
      </c>
      <c r="AL14" s="17">
        <v>1.3679616527323499E-2</v>
      </c>
      <c r="AM14" s="17">
        <v>3.3339789194678102E-2</v>
      </c>
      <c r="AN14" s="17"/>
      <c r="AO14" s="17">
        <v>1.1369748749865599E-2</v>
      </c>
      <c r="AP14" s="17">
        <v>1.3946242558654001E-2</v>
      </c>
      <c r="AQ14" s="17">
        <v>1.4372579024048201E-2</v>
      </c>
      <c r="AR14" s="17"/>
      <c r="AS14" s="17">
        <v>4.5003283168550602E-2</v>
      </c>
      <c r="AT14" s="17">
        <v>2.5868646184239601E-2</v>
      </c>
      <c r="AU14" s="17">
        <v>0</v>
      </c>
      <c r="AV14" s="17">
        <v>8.5181010299928903E-3</v>
      </c>
      <c r="AW14" s="17">
        <v>1.23217128442158E-2</v>
      </c>
      <c r="AX14" s="17">
        <v>1.48516799164434E-2</v>
      </c>
      <c r="AY14" s="17">
        <v>0</v>
      </c>
      <c r="AZ14" s="17">
        <v>3.7046488205224999E-2</v>
      </c>
      <c r="BA14" s="17">
        <v>3.4618947612131801E-2</v>
      </c>
      <c r="BB14" s="17">
        <v>1.6731105003668999E-2</v>
      </c>
      <c r="BC14" s="17">
        <v>2.3624194744671801E-2</v>
      </c>
      <c r="BD14" s="17">
        <v>0</v>
      </c>
      <c r="BE14" s="17">
        <v>0</v>
      </c>
      <c r="BF14" s="17">
        <v>0</v>
      </c>
      <c r="BG14" s="17">
        <v>0</v>
      </c>
    </row>
    <row r="15" spans="2:59" x14ac:dyDescent="0.35">
      <c r="B15" s="18" t="s">
        <v>118</v>
      </c>
      <c r="C15" s="21">
        <v>0.43387964457196898</v>
      </c>
      <c r="D15" s="21">
        <v>0.47072831285680999</v>
      </c>
      <c r="E15" s="21">
        <v>0.39927965771452101</v>
      </c>
      <c r="F15" s="21"/>
      <c r="G15" s="21">
        <v>0.40849780725954299</v>
      </c>
      <c r="H15" s="21">
        <v>0.43679348682971503</v>
      </c>
      <c r="I15" s="21">
        <v>0.38237154619831798</v>
      </c>
      <c r="J15" s="21">
        <v>0.34700754959404401</v>
      </c>
      <c r="K15" s="21">
        <v>0.37246138072492702</v>
      </c>
      <c r="L15" s="21">
        <v>0.56544086417001005</v>
      </c>
      <c r="M15" s="21"/>
      <c r="N15" s="21">
        <v>0.405047213125593</v>
      </c>
      <c r="O15" s="21">
        <v>0.47989866134306097</v>
      </c>
      <c r="P15" s="21">
        <v>0.463350504398164</v>
      </c>
      <c r="Q15" s="21">
        <v>0.41895068544749398</v>
      </c>
      <c r="R15" s="21">
        <v>0.40010481165782102</v>
      </c>
      <c r="S15" s="21"/>
      <c r="T15" s="21">
        <v>0.452935863904532</v>
      </c>
      <c r="U15" s="21">
        <v>0.42908064557134801</v>
      </c>
      <c r="V15" s="21"/>
      <c r="W15" s="21">
        <v>0.467914001355136</v>
      </c>
      <c r="X15" s="21">
        <v>0.40762689928943702</v>
      </c>
      <c r="Y15" s="21"/>
      <c r="Z15" s="21">
        <v>0.31018194764361401</v>
      </c>
      <c r="AA15" s="21">
        <v>0.37626555157150599</v>
      </c>
      <c r="AB15" s="21">
        <v>0.62513901589680898</v>
      </c>
      <c r="AC15" s="21"/>
      <c r="AD15" s="21">
        <v>0.44323932209210298</v>
      </c>
      <c r="AE15" s="21">
        <v>0.416309410937168</v>
      </c>
      <c r="AF15" s="21"/>
      <c r="AG15" s="21">
        <v>0.88356049173700302</v>
      </c>
      <c r="AH15" s="21">
        <v>0.57305206418612797</v>
      </c>
      <c r="AI15" s="21">
        <v>0.221882239752383</v>
      </c>
      <c r="AJ15" s="21"/>
      <c r="AK15" s="21">
        <v>0.50900191480283996</v>
      </c>
      <c r="AL15" s="21">
        <v>0.43305614409170901</v>
      </c>
      <c r="AM15" s="21">
        <v>0.36020016661401899</v>
      </c>
      <c r="AN15" s="21"/>
      <c r="AO15" s="21">
        <v>0.54352809562006699</v>
      </c>
      <c r="AP15" s="21">
        <v>0.47695853598249199</v>
      </c>
      <c r="AQ15" s="21">
        <v>0.375137136412587</v>
      </c>
      <c r="AR15" s="21"/>
      <c r="AS15" s="21">
        <v>0.32946402554060999</v>
      </c>
      <c r="AT15" s="21">
        <v>0.44794327994640898</v>
      </c>
      <c r="AU15" s="21">
        <v>0.44417577855866902</v>
      </c>
      <c r="AV15" s="21">
        <v>0.46546302313659499</v>
      </c>
      <c r="AW15" s="21">
        <v>0.45465156089926601</v>
      </c>
      <c r="AX15" s="21">
        <v>0.42870118452870798</v>
      </c>
      <c r="AY15" s="21">
        <v>0.42548284733199498</v>
      </c>
      <c r="AZ15" s="21">
        <v>0.43621588426829899</v>
      </c>
      <c r="BA15" s="21">
        <v>0.42976736158860201</v>
      </c>
      <c r="BB15" s="21">
        <v>0.40313482749248603</v>
      </c>
      <c r="BC15" s="21">
        <v>0.46824806364360899</v>
      </c>
      <c r="BD15" s="21">
        <v>0.53527239570270002</v>
      </c>
      <c r="BE15" s="21">
        <v>0.70931063995585197</v>
      </c>
      <c r="BF15" s="21">
        <v>0.528428288525296</v>
      </c>
      <c r="BG15" s="21">
        <v>0.59581517201885204</v>
      </c>
    </row>
    <row r="16" spans="2:59" x14ac:dyDescent="0.35">
      <c r="B16" s="18" t="s">
        <v>119</v>
      </c>
      <c r="C16" s="21">
        <v>0.38934379214530701</v>
      </c>
      <c r="D16" s="21">
        <v>0.36631930289508202</v>
      </c>
      <c r="E16" s="21">
        <v>0.41239704841255997</v>
      </c>
      <c r="F16" s="21"/>
      <c r="G16" s="21">
        <v>0.36195188237279902</v>
      </c>
      <c r="H16" s="21">
        <v>0.37613990940363601</v>
      </c>
      <c r="I16" s="21">
        <v>0.36223317459344501</v>
      </c>
      <c r="J16" s="21">
        <v>0.47921291697755403</v>
      </c>
      <c r="K16" s="21">
        <v>0.44628166212635301</v>
      </c>
      <c r="L16" s="21">
        <v>0.32126738683323502</v>
      </c>
      <c r="M16" s="21"/>
      <c r="N16" s="21">
        <v>0.431227733917463</v>
      </c>
      <c r="O16" s="21">
        <v>0.353211209132335</v>
      </c>
      <c r="P16" s="21">
        <v>0.34019339004175803</v>
      </c>
      <c r="Q16" s="21">
        <v>0.38857627439119402</v>
      </c>
      <c r="R16" s="21">
        <v>0.44218873497636202</v>
      </c>
      <c r="S16" s="21"/>
      <c r="T16" s="21">
        <v>0.40187359282596602</v>
      </c>
      <c r="U16" s="21">
        <v>0.38618836556802599</v>
      </c>
      <c r="V16" s="21"/>
      <c r="W16" s="21">
        <v>0.39592583146619797</v>
      </c>
      <c r="X16" s="21">
        <v>0.39651789375596203</v>
      </c>
      <c r="Y16" s="21"/>
      <c r="Z16" s="21">
        <v>0.53635295412572503</v>
      </c>
      <c r="AA16" s="21">
        <v>0.43007662434222999</v>
      </c>
      <c r="AB16" s="21">
        <v>0.23004943576535</v>
      </c>
      <c r="AC16" s="21"/>
      <c r="AD16" s="21">
        <v>0.41003865330316502</v>
      </c>
      <c r="AE16" s="21">
        <v>0.350494852659824</v>
      </c>
      <c r="AF16" s="21"/>
      <c r="AG16" s="21">
        <v>8.6833402368814094E-2</v>
      </c>
      <c r="AH16" s="21">
        <v>0.20668759719885499</v>
      </c>
      <c r="AI16" s="21">
        <v>0.65057931330151697</v>
      </c>
      <c r="AJ16" s="21"/>
      <c r="AK16" s="21">
        <v>0.35828627558607201</v>
      </c>
      <c r="AL16" s="21">
        <v>0.40854397110269502</v>
      </c>
      <c r="AM16" s="21">
        <v>0.444215816246818</v>
      </c>
      <c r="AN16" s="21"/>
      <c r="AO16" s="21">
        <v>0.28825065141339001</v>
      </c>
      <c r="AP16" s="21">
        <v>0.35406000159157802</v>
      </c>
      <c r="AQ16" s="21">
        <v>0.47724655022151002</v>
      </c>
      <c r="AR16" s="21"/>
      <c r="AS16" s="21">
        <v>0.38718887017584502</v>
      </c>
      <c r="AT16" s="21">
        <v>0.38807701748052098</v>
      </c>
      <c r="AU16" s="21">
        <v>0.45461552487774098</v>
      </c>
      <c r="AV16" s="21">
        <v>0.38439121513577701</v>
      </c>
      <c r="AW16" s="21">
        <v>0.37256128081171402</v>
      </c>
      <c r="AX16" s="21">
        <v>0.38931318053438302</v>
      </c>
      <c r="AY16" s="21">
        <v>0.40403439185599699</v>
      </c>
      <c r="AZ16" s="21">
        <v>0.400574918175987</v>
      </c>
      <c r="BA16" s="21">
        <v>0.34217799333792698</v>
      </c>
      <c r="BB16" s="21">
        <v>0.41229746230932901</v>
      </c>
      <c r="BC16" s="21">
        <v>0.36744407838856602</v>
      </c>
      <c r="BD16" s="21">
        <v>0.29308162016964201</v>
      </c>
      <c r="BE16" s="21">
        <v>0.29068936004414803</v>
      </c>
      <c r="BF16" s="21">
        <v>0.325564164042354</v>
      </c>
      <c r="BG16" s="21">
        <v>0.28606018615290002</v>
      </c>
    </row>
    <row r="17" spans="2:59" x14ac:dyDescent="0.35">
      <c r="B17" s="18" t="s">
        <v>120</v>
      </c>
      <c r="C17" s="22">
        <v>4.4535852426662199E-2</v>
      </c>
      <c r="D17" s="22">
        <v>0.104409009961729</v>
      </c>
      <c r="E17" s="22">
        <v>-1.3117390698039201E-2</v>
      </c>
      <c r="F17" s="22"/>
      <c r="G17" s="22">
        <v>4.6545924886744403E-2</v>
      </c>
      <c r="H17" s="22">
        <v>6.0653577426079297E-2</v>
      </c>
      <c r="I17" s="22">
        <v>2.0138371604873001E-2</v>
      </c>
      <c r="J17" s="22">
        <v>-0.13220536738350999</v>
      </c>
      <c r="K17" s="22">
        <v>-7.3820281401426199E-2</v>
      </c>
      <c r="L17" s="22">
        <v>0.244173477336774</v>
      </c>
      <c r="M17" s="22"/>
      <c r="N17" s="22">
        <v>-2.6180520791869801E-2</v>
      </c>
      <c r="O17" s="22">
        <v>0.126687452210726</v>
      </c>
      <c r="P17" s="22">
        <v>0.123157114356406</v>
      </c>
      <c r="Q17" s="22">
        <v>3.0374411056300201E-2</v>
      </c>
      <c r="R17" s="22">
        <v>-4.2083923318540703E-2</v>
      </c>
      <c r="S17" s="22"/>
      <c r="T17" s="22">
        <v>5.1062271078566299E-2</v>
      </c>
      <c r="U17" s="22">
        <v>4.2892280003322097E-2</v>
      </c>
      <c r="V17" s="22"/>
      <c r="W17" s="22">
        <v>7.1988169888938705E-2</v>
      </c>
      <c r="X17" s="22">
        <v>1.1109005533475E-2</v>
      </c>
      <c r="Y17" s="22"/>
      <c r="Z17" s="22">
        <v>-0.226171006482111</v>
      </c>
      <c r="AA17" s="22">
        <v>-5.3811072770723299E-2</v>
      </c>
      <c r="AB17" s="22">
        <v>0.39508958013145901</v>
      </c>
      <c r="AC17" s="22"/>
      <c r="AD17" s="22">
        <v>3.3200668788938202E-2</v>
      </c>
      <c r="AE17" s="22">
        <v>6.5814558277344601E-2</v>
      </c>
      <c r="AF17" s="22"/>
      <c r="AG17" s="22">
        <v>0.79672708936818903</v>
      </c>
      <c r="AH17" s="22">
        <v>0.36636446698727199</v>
      </c>
      <c r="AI17" s="22">
        <v>-0.428697073549134</v>
      </c>
      <c r="AJ17" s="22"/>
      <c r="AK17" s="22">
        <v>0.150715639216768</v>
      </c>
      <c r="AL17" s="22">
        <v>2.4512172989013901E-2</v>
      </c>
      <c r="AM17" s="22">
        <v>-8.4015649632798797E-2</v>
      </c>
      <c r="AN17" s="22"/>
      <c r="AO17" s="22">
        <v>0.25527744420667697</v>
      </c>
      <c r="AP17" s="22">
        <v>0.122898534390914</v>
      </c>
      <c r="AQ17" s="22">
        <v>-0.10210941380892199</v>
      </c>
      <c r="AR17" s="22"/>
      <c r="AS17" s="22">
        <v>-5.77248446352348E-2</v>
      </c>
      <c r="AT17" s="22">
        <v>5.98662624658877E-2</v>
      </c>
      <c r="AU17" s="22">
        <v>-1.0439746319072201E-2</v>
      </c>
      <c r="AV17" s="22">
        <v>8.1071808000818799E-2</v>
      </c>
      <c r="AW17" s="22">
        <v>8.2090280087552106E-2</v>
      </c>
      <c r="AX17" s="22">
        <v>3.9388003994325099E-2</v>
      </c>
      <c r="AY17" s="22">
        <v>2.1448455475998801E-2</v>
      </c>
      <c r="AZ17" s="22">
        <v>3.5640966092311897E-2</v>
      </c>
      <c r="BA17" s="22">
        <v>8.7589368250674607E-2</v>
      </c>
      <c r="BB17" s="22">
        <v>-9.1626348168436008E-3</v>
      </c>
      <c r="BC17" s="22">
        <v>0.100803985255044</v>
      </c>
      <c r="BD17" s="22">
        <v>0.24219077553305801</v>
      </c>
      <c r="BE17" s="22">
        <v>0.418621279911704</v>
      </c>
      <c r="BF17" s="22">
        <v>0.202864124482942</v>
      </c>
      <c r="BG17" s="22">
        <v>0.30975498586595202</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E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20.6328125" customWidth="1"/>
  </cols>
  <sheetData>
    <row r="2" spans="2:5" ht="40" customHeight="1" x14ac:dyDescent="0.35">
      <c r="D2" s="30" t="s">
        <v>182</v>
      </c>
      <c r="E2" s="26"/>
    </row>
    <row r="6" spans="2:5" ht="50" customHeight="1" x14ac:dyDescent="0.35">
      <c r="B6" s="20" t="s">
        <v>12</v>
      </c>
      <c r="C6" s="20" t="s">
        <v>180</v>
      </c>
      <c r="D6" s="20" t="s">
        <v>181</v>
      </c>
    </row>
    <row r="7" spans="2:5" x14ac:dyDescent="0.35">
      <c r="B7" s="18" t="s">
        <v>174</v>
      </c>
      <c r="C7" s="17">
        <v>0.17546758999758699</v>
      </c>
      <c r="D7" s="17">
        <v>8.6879969666675994E-2</v>
      </c>
    </row>
    <row r="8" spans="2:5" x14ac:dyDescent="0.35">
      <c r="B8" s="18" t="s">
        <v>175</v>
      </c>
      <c r="C8" s="17">
        <v>0.39560550943936501</v>
      </c>
      <c r="D8" s="17">
        <v>0.23510878014872</v>
      </c>
    </row>
    <row r="9" spans="2:5" x14ac:dyDescent="0.35">
      <c r="B9" s="18" t="s">
        <v>113</v>
      </c>
      <c r="C9" s="17">
        <v>0.225181999511576</v>
      </c>
      <c r="D9" s="17">
        <v>0.20855115608126701</v>
      </c>
    </row>
    <row r="10" spans="2:5" x14ac:dyDescent="0.35">
      <c r="B10" s="18" t="s">
        <v>176</v>
      </c>
      <c r="C10" s="17">
        <v>9.5939459246995595E-2</v>
      </c>
      <c r="D10" s="17">
        <v>0.20426487127716</v>
      </c>
    </row>
    <row r="11" spans="2:5" x14ac:dyDescent="0.35">
      <c r="B11" s="18" t="s">
        <v>177</v>
      </c>
      <c r="C11" s="17">
        <v>5.770673945891E-2</v>
      </c>
      <c r="D11" s="17">
        <v>0.21222291977777799</v>
      </c>
    </row>
    <row r="12" spans="2:5" x14ac:dyDescent="0.35">
      <c r="B12" s="18" t="s">
        <v>133</v>
      </c>
      <c r="C12" s="17">
        <v>5.00987023455663E-2</v>
      </c>
      <c r="D12" s="17">
        <v>5.2972303048398797E-2</v>
      </c>
    </row>
    <row r="13" spans="2:5" x14ac:dyDescent="0.35">
      <c r="B13" s="23" t="s">
        <v>118</v>
      </c>
      <c r="C13" s="21">
        <v>0.57107309943695195</v>
      </c>
      <c r="D13" s="21">
        <v>0.32198874981539599</v>
      </c>
    </row>
    <row r="14" spans="2:5" x14ac:dyDescent="0.35">
      <c r="B14" s="23" t="s">
        <v>119</v>
      </c>
      <c r="C14" s="21">
        <v>0.15364619870590601</v>
      </c>
      <c r="D14" s="21">
        <v>0.41648779105493799</v>
      </c>
    </row>
    <row r="15" spans="2:5" x14ac:dyDescent="0.35">
      <c r="B15" s="23" t="s">
        <v>120</v>
      </c>
      <c r="C15" s="22">
        <v>0.41742690073104699</v>
      </c>
      <c r="D15" s="22">
        <v>-9.44990412395421E-2</v>
      </c>
    </row>
    <row r="16" spans="2:5" x14ac:dyDescent="0.35">
      <c r="B16" s="16"/>
      <c r="C16" s="16"/>
      <c r="D16" s="16"/>
    </row>
    <row r="17" spans="2:2" x14ac:dyDescent="0.35">
      <c r="B17" t="s">
        <v>87</v>
      </c>
    </row>
    <row r="18" spans="2:2" x14ac:dyDescent="0.35">
      <c r="B18" t="s">
        <v>88</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8.6879969666675994E-2</v>
      </c>
      <c r="D9" s="17">
        <v>9.8064041466902493E-2</v>
      </c>
      <c r="E9" s="17">
        <v>7.6819015523590606E-2</v>
      </c>
      <c r="F9" s="17"/>
      <c r="G9" s="17">
        <v>4.1835361463157597E-2</v>
      </c>
      <c r="H9" s="17">
        <v>8.9291295939899595E-2</v>
      </c>
      <c r="I9" s="17">
        <v>5.3878517975144202E-2</v>
      </c>
      <c r="J9" s="17">
        <v>4.8631725001805001E-2</v>
      </c>
      <c r="K9" s="17">
        <v>9.9565588736639205E-2</v>
      </c>
      <c r="L9" s="17">
        <v>0.13544748701534401</v>
      </c>
      <c r="M9" s="17"/>
      <c r="N9" s="17">
        <v>5.70286321133225E-2</v>
      </c>
      <c r="O9" s="17">
        <v>0.129670102379843</v>
      </c>
      <c r="P9" s="17">
        <v>0.11685204977827</v>
      </c>
      <c r="Q9" s="17">
        <v>7.1341831213277598E-2</v>
      </c>
      <c r="R9" s="17">
        <v>6.1825665523640903E-2</v>
      </c>
      <c r="S9" s="17"/>
      <c r="T9" s="17">
        <v>0.110541570064076</v>
      </c>
      <c r="U9" s="17">
        <v>8.0921180324543401E-2</v>
      </c>
      <c r="V9" s="17"/>
      <c r="W9" s="17">
        <v>0.100596991161054</v>
      </c>
      <c r="X9" s="17">
        <v>8.0313407666100303E-2</v>
      </c>
      <c r="Y9" s="17"/>
      <c r="Z9" s="17">
        <v>8.2310526485859598E-2</v>
      </c>
      <c r="AA9" s="17">
        <v>0.11734983979036</v>
      </c>
      <c r="AB9" s="17">
        <v>8.4608283219019906E-2</v>
      </c>
      <c r="AC9" s="17"/>
      <c r="AD9" s="17">
        <v>8.8346189873723405E-2</v>
      </c>
      <c r="AE9" s="17">
        <v>8.41275424016905E-2</v>
      </c>
      <c r="AF9" s="17"/>
      <c r="AG9" s="17">
        <v>0.117015777385063</v>
      </c>
      <c r="AH9" s="17">
        <v>7.7874012407340903E-2</v>
      </c>
      <c r="AI9" s="17">
        <v>9.52179559867459E-2</v>
      </c>
      <c r="AJ9" s="17"/>
      <c r="AK9" s="17">
        <v>9.8819458524739598E-2</v>
      </c>
      <c r="AL9" s="17">
        <v>8.4291495574709996E-2</v>
      </c>
      <c r="AM9" s="17">
        <v>8.8931771466129794E-2</v>
      </c>
      <c r="AN9" s="17"/>
      <c r="AO9" s="17">
        <v>0.153661235997406</v>
      </c>
      <c r="AP9" s="17">
        <v>9.0659279271297202E-2</v>
      </c>
      <c r="AQ9" s="17">
        <v>7.4533273223525501E-2</v>
      </c>
      <c r="AR9" s="17"/>
      <c r="AS9" s="17">
        <v>7.6782492800769903E-2</v>
      </c>
      <c r="AT9" s="17">
        <v>9.0352295327289806E-2</v>
      </c>
      <c r="AU9" s="17">
        <v>0.13288449688252599</v>
      </c>
      <c r="AV9" s="17">
        <v>4.5877011272959303E-2</v>
      </c>
      <c r="AW9" s="17">
        <v>0.10015568725106801</v>
      </c>
      <c r="AX9" s="17">
        <v>3.3576960763338499E-2</v>
      </c>
      <c r="AY9" s="17">
        <v>0.10880579428253701</v>
      </c>
      <c r="AZ9" s="17">
        <v>9.4122443889345694E-2</v>
      </c>
      <c r="BA9" s="17">
        <v>6.5875986933098596E-2</v>
      </c>
      <c r="BB9" s="17">
        <v>9.5928260816179403E-2</v>
      </c>
      <c r="BC9" s="17">
        <v>0.153475441814137</v>
      </c>
      <c r="BD9" s="17">
        <v>0.100587999293114</v>
      </c>
      <c r="BE9" s="17">
        <v>0.184153237660651</v>
      </c>
      <c r="BF9" s="17">
        <v>4.4750468383038797E-2</v>
      </c>
      <c r="BG9" s="17">
        <v>0.12615632160315801</v>
      </c>
    </row>
    <row r="10" spans="2:59" x14ac:dyDescent="0.35">
      <c r="B10" s="18" t="s">
        <v>175</v>
      </c>
      <c r="C10" s="17">
        <v>0.23510878014872</v>
      </c>
      <c r="D10" s="17">
        <v>0.22729090077307901</v>
      </c>
      <c r="E10" s="17">
        <v>0.23924053731943501</v>
      </c>
      <c r="F10" s="17"/>
      <c r="G10" s="17">
        <v>0.19428345597019001</v>
      </c>
      <c r="H10" s="17">
        <v>0.236088219096905</v>
      </c>
      <c r="I10" s="17">
        <v>0.27190116825525101</v>
      </c>
      <c r="J10" s="17">
        <v>0.22859713709479201</v>
      </c>
      <c r="K10" s="17">
        <v>0.173168518150456</v>
      </c>
      <c r="L10" s="17">
        <v>0.269689205838685</v>
      </c>
      <c r="M10" s="17"/>
      <c r="N10" s="17">
        <v>0.255290256008045</v>
      </c>
      <c r="O10" s="17">
        <v>0.22128176921541501</v>
      </c>
      <c r="P10" s="17">
        <v>0.199736208970061</v>
      </c>
      <c r="Q10" s="17">
        <v>0.275309999135811</v>
      </c>
      <c r="R10" s="17">
        <v>0.18952668451579999</v>
      </c>
      <c r="S10" s="17"/>
      <c r="T10" s="17">
        <v>0.235969615173548</v>
      </c>
      <c r="U10" s="17">
        <v>0.234891992844179</v>
      </c>
      <c r="V10" s="17"/>
      <c r="W10" s="17">
        <v>0.26070605390207402</v>
      </c>
      <c r="X10" s="17">
        <v>0.221347020546804</v>
      </c>
      <c r="Y10" s="17"/>
      <c r="Z10" s="17">
        <v>0.23256136975210101</v>
      </c>
      <c r="AA10" s="17">
        <v>0.23963724260090499</v>
      </c>
      <c r="AB10" s="17">
        <v>0.27160263706424898</v>
      </c>
      <c r="AC10" s="17"/>
      <c r="AD10" s="17">
        <v>0.227265899558839</v>
      </c>
      <c r="AE10" s="17">
        <v>0.24983164255905699</v>
      </c>
      <c r="AF10" s="17"/>
      <c r="AG10" s="17">
        <v>0.26982135954111103</v>
      </c>
      <c r="AH10" s="17">
        <v>0.24720162393220699</v>
      </c>
      <c r="AI10" s="17">
        <v>0.22634286314973701</v>
      </c>
      <c r="AJ10" s="17"/>
      <c r="AK10" s="17">
        <v>0.23721953331393</v>
      </c>
      <c r="AL10" s="17">
        <v>0.23140868267152701</v>
      </c>
      <c r="AM10" s="17">
        <v>0.26754510998172498</v>
      </c>
      <c r="AN10" s="17"/>
      <c r="AO10" s="17">
        <v>0.31034446248651298</v>
      </c>
      <c r="AP10" s="17">
        <v>0.24380348545709801</v>
      </c>
      <c r="AQ10" s="17">
        <v>0.22373047838542701</v>
      </c>
      <c r="AR10" s="17"/>
      <c r="AS10" s="17">
        <v>0.28330022968449198</v>
      </c>
      <c r="AT10" s="17">
        <v>0.238991724520868</v>
      </c>
      <c r="AU10" s="17">
        <v>0.23207587120958401</v>
      </c>
      <c r="AV10" s="17">
        <v>0.21406185686160101</v>
      </c>
      <c r="AW10" s="17">
        <v>0.248724662903372</v>
      </c>
      <c r="AX10" s="17">
        <v>0.28907444857528403</v>
      </c>
      <c r="AY10" s="17">
        <v>0.235198600412585</v>
      </c>
      <c r="AZ10" s="17">
        <v>0.23843248380287599</v>
      </c>
      <c r="BA10" s="17">
        <v>0.228736490269392</v>
      </c>
      <c r="BB10" s="17">
        <v>0.27522570387464501</v>
      </c>
      <c r="BC10" s="17">
        <v>0.28592422692771702</v>
      </c>
      <c r="BD10" s="17">
        <v>0.2086364316397</v>
      </c>
      <c r="BE10" s="17">
        <v>0.21578051438590701</v>
      </c>
      <c r="BF10" s="17">
        <v>6.3626606547180803E-2</v>
      </c>
      <c r="BG10" s="17">
        <v>0.25378674702563497</v>
      </c>
    </row>
    <row r="11" spans="2:59" x14ac:dyDescent="0.35">
      <c r="B11" s="18" t="s">
        <v>113</v>
      </c>
      <c r="C11" s="17">
        <v>0.20855115608126701</v>
      </c>
      <c r="D11" s="17">
        <v>0.198132961278914</v>
      </c>
      <c r="E11" s="17">
        <v>0.21911576696194099</v>
      </c>
      <c r="F11" s="17"/>
      <c r="G11" s="17">
        <v>0.27015948521921401</v>
      </c>
      <c r="H11" s="17">
        <v>0.21067214227877601</v>
      </c>
      <c r="I11" s="17">
        <v>0.25788140092016898</v>
      </c>
      <c r="J11" s="17">
        <v>0.19999526119008601</v>
      </c>
      <c r="K11" s="17">
        <v>0.212080530192607</v>
      </c>
      <c r="L11" s="17">
        <v>0.166314368981542</v>
      </c>
      <c r="M11" s="17"/>
      <c r="N11" s="17">
        <v>0.16152775517498699</v>
      </c>
      <c r="O11" s="17">
        <v>0.18231672496569701</v>
      </c>
      <c r="P11" s="17">
        <v>0.26907213262532997</v>
      </c>
      <c r="Q11" s="17">
        <v>0.238556092370246</v>
      </c>
      <c r="R11" s="17">
        <v>0.19815122024397699</v>
      </c>
      <c r="S11" s="17"/>
      <c r="T11" s="17">
        <v>0.19693444301329999</v>
      </c>
      <c r="U11" s="17">
        <v>0.211476636389336</v>
      </c>
      <c r="V11" s="17"/>
      <c r="W11" s="17">
        <v>0.19378872503060199</v>
      </c>
      <c r="X11" s="17">
        <v>0.21385249419324801</v>
      </c>
      <c r="Y11" s="17"/>
      <c r="Z11" s="17">
        <v>0.20251817616300199</v>
      </c>
      <c r="AA11" s="17">
        <v>0.18717123812577599</v>
      </c>
      <c r="AB11" s="17">
        <v>0.19430204532496101</v>
      </c>
      <c r="AC11" s="17"/>
      <c r="AD11" s="17">
        <v>0.199786139869298</v>
      </c>
      <c r="AE11" s="17">
        <v>0.22500507581576801</v>
      </c>
      <c r="AF11" s="17"/>
      <c r="AG11" s="17">
        <v>0.182335525119702</v>
      </c>
      <c r="AH11" s="17">
        <v>0.21430335867166</v>
      </c>
      <c r="AI11" s="17">
        <v>0.20926744205308201</v>
      </c>
      <c r="AJ11" s="17"/>
      <c r="AK11" s="17">
        <v>0.18015024995659701</v>
      </c>
      <c r="AL11" s="17">
        <v>0.21234540588060599</v>
      </c>
      <c r="AM11" s="17">
        <v>0.22738257154668201</v>
      </c>
      <c r="AN11" s="17"/>
      <c r="AO11" s="17">
        <v>0.17996783954628801</v>
      </c>
      <c r="AP11" s="17">
        <v>0.189200989128125</v>
      </c>
      <c r="AQ11" s="17">
        <v>0.23301012378630201</v>
      </c>
      <c r="AR11" s="17"/>
      <c r="AS11" s="17">
        <v>0.26898582609912802</v>
      </c>
      <c r="AT11" s="17">
        <v>0.227836528478679</v>
      </c>
      <c r="AU11" s="17">
        <v>0.21750393254004399</v>
      </c>
      <c r="AV11" s="17">
        <v>0.26822851990896701</v>
      </c>
      <c r="AW11" s="17">
        <v>0.167336710296562</v>
      </c>
      <c r="AX11" s="17">
        <v>0.25071379697358198</v>
      </c>
      <c r="AY11" s="17">
        <v>0.18099709927036201</v>
      </c>
      <c r="AZ11" s="17">
        <v>0.21194054317461899</v>
      </c>
      <c r="BA11" s="17">
        <v>0.159061454296958</v>
      </c>
      <c r="BB11" s="17">
        <v>0.21219697250416</v>
      </c>
      <c r="BC11" s="17">
        <v>5.2952334249750398E-2</v>
      </c>
      <c r="BD11" s="17">
        <v>0.16074213623886199</v>
      </c>
      <c r="BE11" s="17">
        <v>0.285395732815303</v>
      </c>
      <c r="BF11" s="17">
        <v>7.3370668110223206E-2</v>
      </c>
      <c r="BG11" s="17">
        <v>0.205946131957677</v>
      </c>
    </row>
    <row r="12" spans="2:59" x14ac:dyDescent="0.35">
      <c r="B12" s="18" t="s">
        <v>176</v>
      </c>
      <c r="C12" s="17">
        <v>0.20426487127716</v>
      </c>
      <c r="D12" s="17">
        <v>0.20316580513141</v>
      </c>
      <c r="E12" s="17">
        <v>0.20613028462699701</v>
      </c>
      <c r="F12" s="17"/>
      <c r="G12" s="17">
        <v>0.234751364794995</v>
      </c>
      <c r="H12" s="17">
        <v>0.188788247778653</v>
      </c>
      <c r="I12" s="17">
        <v>0.211280598201044</v>
      </c>
      <c r="J12" s="17">
        <v>0.17586497494136399</v>
      </c>
      <c r="K12" s="17">
        <v>0.21992324943065999</v>
      </c>
      <c r="L12" s="17">
        <v>0.208201866804295</v>
      </c>
      <c r="M12" s="17"/>
      <c r="N12" s="17">
        <v>0.24874410881786399</v>
      </c>
      <c r="O12" s="17">
        <v>0.161300217102987</v>
      </c>
      <c r="P12" s="17">
        <v>0.12177013004019099</v>
      </c>
      <c r="Q12" s="17">
        <v>0.20261521642467201</v>
      </c>
      <c r="R12" s="17">
        <v>0.32582855903290198</v>
      </c>
      <c r="S12" s="17"/>
      <c r="T12" s="17">
        <v>0.23408885686932401</v>
      </c>
      <c r="U12" s="17">
        <v>0.19675418541898701</v>
      </c>
      <c r="V12" s="17"/>
      <c r="W12" s="17">
        <v>0.214754116269854</v>
      </c>
      <c r="X12" s="17">
        <v>0.19839825784399401</v>
      </c>
      <c r="Y12" s="17"/>
      <c r="Z12" s="17">
        <v>0.22557641460063199</v>
      </c>
      <c r="AA12" s="17">
        <v>0.21916765029061899</v>
      </c>
      <c r="AB12" s="17">
        <v>0.17579930688708001</v>
      </c>
      <c r="AC12" s="17"/>
      <c r="AD12" s="17">
        <v>0.21196046303663199</v>
      </c>
      <c r="AE12" s="17">
        <v>0.18981850334609601</v>
      </c>
      <c r="AF12" s="17"/>
      <c r="AG12" s="17">
        <v>0.138917723672176</v>
      </c>
      <c r="AH12" s="17">
        <v>0.22678491339023801</v>
      </c>
      <c r="AI12" s="17">
        <v>0.20374529249777301</v>
      </c>
      <c r="AJ12" s="17"/>
      <c r="AK12" s="17">
        <v>0.19190173957762299</v>
      </c>
      <c r="AL12" s="17">
        <v>0.22741316746207799</v>
      </c>
      <c r="AM12" s="17">
        <v>0.16107094600494701</v>
      </c>
      <c r="AN12" s="17"/>
      <c r="AO12" s="17">
        <v>0.176121268783379</v>
      </c>
      <c r="AP12" s="17">
        <v>0.22128385510148299</v>
      </c>
      <c r="AQ12" s="17">
        <v>0.19378234192458699</v>
      </c>
      <c r="AR12" s="17"/>
      <c r="AS12" s="17">
        <v>0.20363090134312001</v>
      </c>
      <c r="AT12" s="17">
        <v>0.19431163716730501</v>
      </c>
      <c r="AU12" s="17">
        <v>0.13678132546812799</v>
      </c>
      <c r="AV12" s="17">
        <v>0.160180372114122</v>
      </c>
      <c r="AW12" s="17">
        <v>0.291546872975954</v>
      </c>
      <c r="AX12" s="17">
        <v>0.152879747389705</v>
      </c>
      <c r="AY12" s="17">
        <v>0.23785697995378999</v>
      </c>
      <c r="AZ12" s="17">
        <v>0.15853543952582999</v>
      </c>
      <c r="BA12" s="17">
        <v>0.28431785312865798</v>
      </c>
      <c r="BB12" s="17">
        <v>0.13151804259188801</v>
      </c>
      <c r="BC12" s="17">
        <v>0.20282159692293</v>
      </c>
      <c r="BD12" s="17">
        <v>0.32972042202865598</v>
      </c>
      <c r="BE12" s="17">
        <v>6.8222106353699699E-2</v>
      </c>
      <c r="BF12" s="17">
        <v>0.52107205539249302</v>
      </c>
      <c r="BG12" s="17">
        <v>0.241954930142771</v>
      </c>
    </row>
    <row r="13" spans="2:59" x14ac:dyDescent="0.35">
      <c r="B13" s="18" t="s">
        <v>177</v>
      </c>
      <c r="C13" s="17">
        <v>0.21222291977777799</v>
      </c>
      <c r="D13" s="17">
        <v>0.221475465638167</v>
      </c>
      <c r="E13" s="17">
        <v>0.20447773693573301</v>
      </c>
      <c r="F13" s="17"/>
      <c r="G13" s="17">
        <v>0.19939132070101601</v>
      </c>
      <c r="H13" s="17">
        <v>0.221616377939477</v>
      </c>
      <c r="I13" s="17">
        <v>0.16136517490219601</v>
      </c>
      <c r="J13" s="17">
        <v>0.25335480612342798</v>
      </c>
      <c r="K13" s="17">
        <v>0.25047119262232398</v>
      </c>
      <c r="L13" s="17">
        <v>0.18740607158578201</v>
      </c>
      <c r="M13" s="17"/>
      <c r="N13" s="17">
        <v>0.22043469298562901</v>
      </c>
      <c r="O13" s="17">
        <v>0.25138905989320798</v>
      </c>
      <c r="P13" s="17">
        <v>0.25115662466526101</v>
      </c>
      <c r="Q13" s="17">
        <v>0.15094766084276201</v>
      </c>
      <c r="R13" s="17">
        <v>0.17990151806674401</v>
      </c>
      <c r="S13" s="17"/>
      <c r="T13" s="17">
        <v>0.18387800072236399</v>
      </c>
      <c r="U13" s="17">
        <v>0.21936112677706401</v>
      </c>
      <c r="V13" s="17"/>
      <c r="W13" s="17">
        <v>0.20610633414143401</v>
      </c>
      <c r="X13" s="17">
        <v>0.21809667716636</v>
      </c>
      <c r="Y13" s="17"/>
      <c r="Z13" s="17">
        <v>0.23959002309430699</v>
      </c>
      <c r="AA13" s="17">
        <v>0.19464790672058699</v>
      </c>
      <c r="AB13" s="17">
        <v>0.22300985906024801</v>
      </c>
      <c r="AC13" s="17"/>
      <c r="AD13" s="17">
        <v>0.22603643494971801</v>
      </c>
      <c r="AE13" s="17">
        <v>0.186291824569985</v>
      </c>
      <c r="AF13" s="17"/>
      <c r="AG13" s="17">
        <v>0.22557213651772501</v>
      </c>
      <c r="AH13" s="17">
        <v>0.20746043319436</v>
      </c>
      <c r="AI13" s="17">
        <v>0.22170614793056601</v>
      </c>
      <c r="AJ13" s="17"/>
      <c r="AK13" s="17">
        <v>0.28255667098714998</v>
      </c>
      <c r="AL13" s="17">
        <v>0.19455048984492901</v>
      </c>
      <c r="AM13" s="17">
        <v>0.1773020186076</v>
      </c>
      <c r="AN13" s="17"/>
      <c r="AO13" s="17">
        <v>0.131079943051225</v>
      </c>
      <c r="AP13" s="17">
        <v>0.22855796641627499</v>
      </c>
      <c r="AQ13" s="17">
        <v>0.21882809932126199</v>
      </c>
      <c r="AR13" s="17"/>
      <c r="AS13" s="17">
        <v>0.117925843974657</v>
      </c>
      <c r="AT13" s="17">
        <v>0.176755853722214</v>
      </c>
      <c r="AU13" s="17">
        <v>0.18575226410944201</v>
      </c>
      <c r="AV13" s="17">
        <v>0.24755898108896199</v>
      </c>
      <c r="AW13" s="17">
        <v>0.17071696165442299</v>
      </c>
      <c r="AX13" s="17">
        <v>0.20521194020967901</v>
      </c>
      <c r="AY13" s="17">
        <v>0.19822090577540499</v>
      </c>
      <c r="AZ13" s="17">
        <v>0.26200767946228398</v>
      </c>
      <c r="BA13" s="17">
        <v>0.195249504941997</v>
      </c>
      <c r="BB13" s="17">
        <v>0.27918423348649601</v>
      </c>
      <c r="BC13" s="17">
        <v>0.30482640008546502</v>
      </c>
      <c r="BD13" s="17">
        <v>0.17573340465196599</v>
      </c>
      <c r="BE13" s="17">
        <v>0.15585317880473101</v>
      </c>
      <c r="BF13" s="17">
        <v>0.26065228645576199</v>
      </c>
      <c r="BG13" s="17">
        <v>0.17215586927075899</v>
      </c>
    </row>
    <row r="14" spans="2:59" x14ac:dyDescent="0.35">
      <c r="B14" s="18" t="s">
        <v>133</v>
      </c>
      <c r="C14" s="17">
        <v>5.2972303048398797E-2</v>
      </c>
      <c r="D14" s="17">
        <v>5.1870825711527901E-2</v>
      </c>
      <c r="E14" s="17">
        <v>5.4216658632304501E-2</v>
      </c>
      <c r="F14" s="17"/>
      <c r="G14" s="17">
        <v>5.9579011851427402E-2</v>
      </c>
      <c r="H14" s="17">
        <v>5.3543716966289401E-2</v>
      </c>
      <c r="I14" s="17">
        <v>4.3693139746196201E-2</v>
      </c>
      <c r="J14" s="17">
        <v>9.3556095648525101E-2</v>
      </c>
      <c r="K14" s="17">
        <v>4.4790920867314801E-2</v>
      </c>
      <c r="L14" s="17">
        <v>3.2940999774351498E-2</v>
      </c>
      <c r="M14" s="17"/>
      <c r="N14" s="17">
        <v>5.6974554900152803E-2</v>
      </c>
      <c r="O14" s="17">
        <v>5.4042126442850003E-2</v>
      </c>
      <c r="P14" s="17">
        <v>4.14128539208884E-2</v>
      </c>
      <c r="Q14" s="17">
        <v>6.1229200013231601E-2</v>
      </c>
      <c r="R14" s="17">
        <v>4.4766352616936497E-2</v>
      </c>
      <c r="S14" s="17"/>
      <c r="T14" s="17">
        <v>3.8587514157388203E-2</v>
      </c>
      <c r="U14" s="17">
        <v>5.6594878245890497E-2</v>
      </c>
      <c r="V14" s="17"/>
      <c r="W14" s="17">
        <v>2.4047779494982501E-2</v>
      </c>
      <c r="X14" s="17">
        <v>6.7992142583494203E-2</v>
      </c>
      <c r="Y14" s="17"/>
      <c r="Z14" s="17">
        <v>1.7443489904098199E-2</v>
      </c>
      <c r="AA14" s="17">
        <v>4.2026122471752303E-2</v>
      </c>
      <c r="AB14" s="17">
        <v>5.06778684444429E-2</v>
      </c>
      <c r="AC14" s="17"/>
      <c r="AD14" s="17">
        <v>4.6604872711789903E-2</v>
      </c>
      <c r="AE14" s="17">
        <v>6.4925411307403494E-2</v>
      </c>
      <c r="AF14" s="17"/>
      <c r="AG14" s="17">
        <v>6.6337477764222899E-2</v>
      </c>
      <c r="AH14" s="17">
        <v>2.6375658404193099E-2</v>
      </c>
      <c r="AI14" s="17">
        <v>4.3720298382095298E-2</v>
      </c>
      <c r="AJ14" s="17"/>
      <c r="AK14" s="17">
        <v>9.3523476399604705E-3</v>
      </c>
      <c r="AL14" s="17">
        <v>4.9990758566150102E-2</v>
      </c>
      <c r="AM14" s="17">
        <v>7.7767582392916507E-2</v>
      </c>
      <c r="AN14" s="17"/>
      <c r="AO14" s="17">
        <v>4.8825250135188299E-2</v>
      </c>
      <c r="AP14" s="17">
        <v>2.64944246257212E-2</v>
      </c>
      <c r="AQ14" s="17">
        <v>5.6115683358896898E-2</v>
      </c>
      <c r="AR14" s="17"/>
      <c r="AS14" s="17">
        <v>4.9374706097834002E-2</v>
      </c>
      <c r="AT14" s="17">
        <v>7.1751960783644E-2</v>
      </c>
      <c r="AU14" s="17">
        <v>9.5002109790276304E-2</v>
      </c>
      <c r="AV14" s="17">
        <v>6.4093258753388796E-2</v>
      </c>
      <c r="AW14" s="17">
        <v>2.1519104918620999E-2</v>
      </c>
      <c r="AX14" s="17">
        <v>6.8543106088412603E-2</v>
      </c>
      <c r="AY14" s="17">
        <v>3.8920620305321701E-2</v>
      </c>
      <c r="AZ14" s="17">
        <v>3.4961410145045502E-2</v>
      </c>
      <c r="BA14" s="17">
        <v>6.6758710429895701E-2</v>
      </c>
      <c r="BB14" s="17">
        <v>5.9467867266311701E-3</v>
      </c>
      <c r="BC14" s="17">
        <v>0</v>
      </c>
      <c r="BD14" s="17">
        <v>2.4579606147702202E-2</v>
      </c>
      <c r="BE14" s="17">
        <v>9.0595229979707495E-2</v>
      </c>
      <c r="BF14" s="17">
        <v>3.6527915111302503E-2</v>
      </c>
      <c r="BG14" s="17">
        <v>0</v>
      </c>
    </row>
    <row r="15" spans="2:59" x14ac:dyDescent="0.35">
      <c r="B15" s="18" t="s">
        <v>118</v>
      </c>
      <c r="C15" s="21">
        <v>0.32198874981539599</v>
      </c>
      <c r="D15" s="21">
        <v>0.32535494223998102</v>
      </c>
      <c r="E15" s="21">
        <v>0.316059552843025</v>
      </c>
      <c r="F15" s="21"/>
      <c r="G15" s="21">
        <v>0.236118817433348</v>
      </c>
      <c r="H15" s="21">
        <v>0.32537951503680501</v>
      </c>
      <c r="I15" s="21">
        <v>0.32577968623039499</v>
      </c>
      <c r="J15" s="21">
        <v>0.27722886209659697</v>
      </c>
      <c r="K15" s="21">
        <v>0.27273410688709498</v>
      </c>
      <c r="L15" s="21">
        <v>0.40513669285402898</v>
      </c>
      <c r="M15" s="21"/>
      <c r="N15" s="21">
        <v>0.31231888812136699</v>
      </c>
      <c r="O15" s="21">
        <v>0.35095187159525798</v>
      </c>
      <c r="P15" s="21">
        <v>0.31658825874833002</v>
      </c>
      <c r="Q15" s="21">
        <v>0.34665183034908897</v>
      </c>
      <c r="R15" s="21">
        <v>0.25135235003944101</v>
      </c>
      <c r="S15" s="21"/>
      <c r="T15" s="21">
        <v>0.34651118523762398</v>
      </c>
      <c r="U15" s="21">
        <v>0.31581317316872298</v>
      </c>
      <c r="V15" s="21"/>
      <c r="W15" s="21">
        <v>0.36130304506312799</v>
      </c>
      <c r="X15" s="21">
        <v>0.30166042821290401</v>
      </c>
      <c r="Y15" s="21"/>
      <c r="Z15" s="21">
        <v>0.31487189623796102</v>
      </c>
      <c r="AA15" s="21">
        <v>0.35698708239126598</v>
      </c>
      <c r="AB15" s="21">
        <v>0.35621092028326901</v>
      </c>
      <c r="AC15" s="21"/>
      <c r="AD15" s="21">
        <v>0.31561208943256203</v>
      </c>
      <c r="AE15" s="21">
        <v>0.333959184960747</v>
      </c>
      <c r="AF15" s="21"/>
      <c r="AG15" s="21">
        <v>0.386837136926174</v>
      </c>
      <c r="AH15" s="21">
        <v>0.325075636339548</v>
      </c>
      <c r="AI15" s="21">
        <v>0.32156081913648299</v>
      </c>
      <c r="AJ15" s="21"/>
      <c r="AK15" s="21">
        <v>0.33603899183866998</v>
      </c>
      <c r="AL15" s="21">
        <v>0.31570017824623697</v>
      </c>
      <c r="AM15" s="21">
        <v>0.356476881447855</v>
      </c>
      <c r="AN15" s="21"/>
      <c r="AO15" s="21">
        <v>0.46400569848391898</v>
      </c>
      <c r="AP15" s="21">
        <v>0.33446276472839498</v>
      </c>
      <c r="AQ15" s="21">
        <v>0.29826375160895202</v>
      </c>
      <c r="AR15" s="21"/>
      <c r="AS15" s="21">
        <v>0.36008272248526102</v>
      </c>
      <c r="AT15" s="21">
        <v>0.32934401984815798</v>
      </c>
      <c r="AU15" s="21">
        <v>0.36496036809211002</v>
      </c>
      <c r="AV15" s="21">
        <v>0.25993886813456002</v>
      </c>
      <c r="AW15" s="21">
        <v>0.34888035015444002</v>
      </c>
      <c r="AX15" s="21">
        <v>0.32265140933862202</v>
      </c>
      <c r="AY15" s="21">
        <v>0.34400439469512201</v>
      </c>
      <c r="AZ15" s="21">
        <v>0.332554927692222</v>
      </c>
      <c r="BA15" s="21">
        <v>0.29461247720249101</v>
      </c>
      <c r="BB15" s="21">
        <v>0.37115396469082501</v>
      </c>
      <c r="BC15" s="21">
        <v>0.43939966874185399</v>
      </c>
      <c r="BD15" s="21">
        <v>0.30922443093281399</v>
      </c>
      <c r="BE15" s="21">
        <v>0.39993375204655801</v>
      </c>
      <c r="BF15" s="21">
        <v>0.10837707493022</v>
      </c>
      <c r="BG15" s="21">
        <v>0.37994306862879301</v>
      </c>
    </row>
    <row r="16" spans="2:59" x14ac:dyDescent="0.35">
      <c r="B16" s="18" t="s">
        <v>119</v>
      </c>
      <c r="C16" s="21">
        <v>0.41648779105493799</v>
      </c>
      <c r="D16" s="21">
        <v>0.42464127076957697</v>
      </c>
      <c r="E16" s="21">
        <v>0.41060802156272902</v>
      </c>
      <c r="F16" s="21"/>
      <c r="G16" s="21">
        <v>0.43414268549601098</v>
      </c>
      <c r="H16" s="21">
        <v>0.41040462571813002</v>
      </c>
      <c r="I16" s="21">
        <v>0.37264577310323999</v>
      </c>
      <c r="J16" s="21">
        <v>0.42921978106479203</v>
      </c>
      <c r="K16" s="21">
        <v>0.47039444205298298</v>
      </c>
      <c r="L16" s="21">
        <v>0.39560793839007802</v>
      </c>
      <c r="M16" s="21"/>
      <c r="N16" s="21">
        <v>0.46917880180349297</v>
      </c>
      <c r="O16" s="21">
        <v>0.41268927699619501</v>
      </c>
      <c r="P16" s="21">
        <v>0.372926754705452</v>
      </c>
      <c r="Q16" s="21">
        <v>0.35356287726743402</v>
      </c>
      <c r="R16" s="21">
        <v>0.50573007709964601</v>
      </c>
      <c r="S16" s="21"/>
      <c r="T16" s="21">
        <v>0.417966857591687</v>
      </c>
      <c r="U16" s="21">
        <v>0.41611531219605002</v>
      </c>
      <c r="V16" s="21"/>
      <c r="W16" s="21">
        <v>0.420860450411288</v>
      </c>
      <c r="X16" s="21">
        <v>0.41649493501035401</v>
      </c>
      <c r="Y16" s="21"/>
      <c r="Z16" s="21">
        <v>0.46516643769493898</v>
      </c>
      <c r="AA16" s="21">
        <v>0.41381555701120598</v>
      </c>
      <c r="AB16" s="21">
        <v>0.39880916594732801</v>
      </c>
      <c r="AC16" s="21"/>
      <c r="AD16" s="21">
        <v>0.43799689798635</v>
      </c>
      <c r="AE16" s="21">
        <v>0.37611032791608101</v>
      </c>
      <c r="AF16" s="21"/>
      <c r="AG16" s="21">
        <v>0.36448986018990098</v>
      </c>
      <c r="AH16" s="21">
        <v>0.43424534658459801</v>
      </c>
      <c r="AI16" s="21">
        <v>0.42545144042833899</v>
      </c>
      <c r="AJ16" s="21"/>
      <c r="AK16" s="21">
        <v>0.474458410564773</v>
      </c>
      <c r="AL16" s="21">
        <v>0.42196365730700702</v>
      </c>
      <c r="AM16" s="21">
        <v>0.33837296461254701</v>
      </c>
      <c r="AN16" s="21"/>
      <c r="AO16" s="21">
        <v>0.30720121183460403</v>
      </c>
      <c r="AP16" s="21">
        <v>0.44984182151775798</v>
      </c>
      <c r="AQ16" s="21">
        <v>0.412610441245849</v>
      </c>
      <c r="AR16" s="21"/>
      <c r="AS16" s="21">
        <v>0.321556745317777</v>
      </c>
      <c r="AT16" s="21">
        <v>0.37106749088952001</v>
      </c>
      <c r="AU16" s="21">
        <v>0.32253358957757</v>
      </c>
      <c r="AV16" s="21">
        <v>0.40773935320308402</v>
      </c>
      <c r="AW16" s="21">
        <v>0.46226383463037701</v>
      </c>
      <c r="AX16" s="21">
        <v>0.35809168759938398</v>
      </c>
      <c r="AY16" s="21">
        <v>0.43607788572919498</v>
      </c>
      <c r="AZ16" s="21">
        <v>0.42054311898811397</v>
      </c>
      <c r="BA16" s="21">
        <v>0.47956735807065498</v>
      </c>
      <c r="BB16" s="21">
        <v>0.410702276078384</v>
      </c>
      <c r="BC16" s="21">
        <v>0.50764799700839502</v>
      </c>
      <c r="BD16" s="21">
        <v>0.505453826680622</v>
      </c>
      <c r="BE16" s="21">
        <v>0.224075285158431</v>
      </c>
      <c r="BF16" s="21">
        <v>0.78172434184825501</v>
      </c>
      <c r="BG16" s="21">
        <v>0.41411079941353002</v>
      </c>
    </row>
    <row r="17" spans="2:59" x14ac:dyDescent="0.35">
      <c r="B17" s="18" t="s">
        <v>120</v>
      </c>
      <c r="C17" s="22">
        <v>-9.44990412395421E-2</v>
      </c>
      <c r="D17" s="22">
        <v>-9.9286328529595597E-2</v>
      </c>
      <c r="E17" s="22">
        <v>-9.4548468719704098E-2</v>
      </c>
      <c r="F17" s="22"/>
      <c r="G17" s="22">
        <v>-0.19802386806266301</v>
      </c>
      <c r="H17" s="22">
        <v>-8.5025110681325303E-2</v>
      </c>
      <c r="I17" s="22">
        <v>-4.6866086872844298E-2</v>
      </c>
      <c r="J17" s="22">
        <v>-0.151990918968196</v>
      </c>
      <c r="K17" s="22">
        <v>-0.19766033516588799</v>
      </c>
      <c r="L17" s="22">
        <v>9.5287544639516292E-3</v>
      </c>
      <c r="M17" s="22"/>
      <c r="N17" s="22">
        <v>-0.15685991368212601</v>
      </c>
      <c r="O17" s="22">
        <v>-6.1737405400937598E-2</v>
      </c>
      <c r="P17" s="22">
        <v>-5.6338495957121898E-2</v>
      </c>
      <c r="Q17" s="22">
        <v>-6.9110469183447697E-3</v>
      </c>
      <c r="R17" s="22">
        <v>-0.254377727060206</v>
      </c>
      <c r="S17" s="22"/>
      <c r="T17" s="22">
        <v>-7.1455672354063193E-2</v>
      </c>
      <c r="U17" s="22">
        <v>-0.100302139027328</v>
      </c>
      <c r="V17" s="22"/>
      <c r="W17" s="22">
        <v>-5.9557405348159301E-2</v>
      </c>
      <c r="X17" s="22">
        <v>-0.11483450679745</v>
      </c>
      <c r="Y17" s="22"/>
      <c r="Z17" s="22">
        <v>-0.15029454145697899</v>
      </c>
      <c r="AA17" s="22">
        <v>-5.6828474619939999E-2</v>
      </c>
      <c r="AB17" s="22">
        <v>-4.2598245664058801E-2</v>
      </c>
      <c r="AC17" s="22"/>
      <c r="AD17" s="22">
        <v>-0.122384808553788</v>
      </c>
      <c r="AE17" s="22">
        <v>-4.2151142955333502E-2</v>
      </c>
      <c r="AF17" s="22"/>
      <c r="AG17" s="22">
        <v>2.2347276736272698E-2</v>
      </c>
      <c r="AH17" s="22">
        <v>-0.10916971024505</v>
      </c>
      <c r="AI17" s="22">
        <v>-0.103890621291856</v>
      </c>
      <c r="AJ17" s="22"/>
      <c r="AK17" s="22">
        <v>-0.138419418726104</v>
      </c>
      <c r="AL17" s="22">
        <v>-0.10626347906077099</v>
      </c>
      <c r="AM17" s="22">
        <v>1.8103916835308199E-2</v>
      </c>
      <c r="AN17" s="22"/>
      <c r="AO17" s="22">
        <v>0.15680448664931501</v>
      </c>
      <c r="AP17" s="22">
        <v>-0.115379056789364</v>
      </c>
      <c r="AQ17" s="22">
        <v>-0.114346689636896</v>
      </c>
      <c r="AR17" s="22"/>
      <c r="AS17" s="22">
        <v>3.85259771674848E-2</v>
      </c>
      <c r="AT17" s="22">
        <v>-4.1723471041361503E-2</v>
      </c>
      <c r="AU17" s="22">
        <v>4.2426778514539798E-2</v>
      </c>
      <c r="AV17" s="22">
        <v>-0.147800485068523</v>
      </c>
      <c r="AW17" s="22">
        <v>-0.113383484475937</v>
      </c>
      <c r="AX17" s="22">
        <v>-3.5440278260761598E-2</v>
      </c>
      <c r="AY17" s="22">
        <v>-9.2073491034073002E-2</v>
      </c>
      <c r="AZ17" s="22">
        <v>-8.7988191295891693E-2</v>
      </c>
      <c r="BA17" s="22">
        <v>-0.184954880868164</v>
      </c>
      <c r="BB17" s="22">
        <v>-3.95483113875588E-2</v>
      </c>
      <c r="BC17" s="22">
        <v>-6.82483282665413E-2</v>
      </c>
      <c r="BD17" s="22">
        <v>-0.19622939574780901</v>
      </c>
      <c r="BE17" s="22">
        <v>0.17585846688812701</v>
      </c>
      <c r="BF17" s="22">
        <v>-0.67334726691803504</v>
      </c>
      <c r="BG17" s="22">
        <v>-3.4167730784737303E-2</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0.17546758999758699</v>
      </c>
      <c r="D9" s="17">
        <v>0.15364517356805699</v>
      </c>
      <c r="E9" s="17">
        <v>0.19445994705401101</v>
      </c>
      <c r="F9" s="17"/>
      <c r="G9" s="17">
        <v>9.74134799194281E-2</v>
      </c>
      <c r="H9" s="17">
        <v>0.13272826403746599</v>
      </c>
      <c r="I9" s="17">
        <v>0.19153058052042601</v>
      </c>
      <c r="J9" s="17">
        <v>0.146547876477055</v>
      </c>
      <c r="K9" s="17">
        <v>0.17836418976173801</v>
      </c>
      <c r="L9" s="17">
        <v>0.22741796329146</v>
      </c>
      <c r="M9" s="17"/>
      <c r="N9" s="17">
        <v>0.16157140118444099</v>
      </c>
      <c r="O9" s="17">
        <v>0.20241981014847199</v>
      </c>
      <c r="P9" s="17">
        <v>0.20536709815606399</v>
      </c>
      <c r="Q9" s="17">
        <v>0.146551053096178</v>
      </c>
      <c r="R9" s="17">
        <v>0.16790891001210301</v>
      </c>
      <c r="S9" s="17"/>
      <c r="T9" s="17">
        <v>0.206097253443113</v>
      </c>
      <c r="U9" s="17">
        <v>0.16775400727169701</v>
      </c>
      <c r="V9" s="17"/>
      <c r="W9" s="17">
        <v>0.16938589354542</v>
      </c>
      <c r="X9" s="17">
        <v>0.176602834279699</v>
      </c>
      <c r="Y9" s="17"/>
      <c r="Z9" s="17">
        <v>0.18232716709917701</v>
      </c>
      <c r="AA9" s="17">
        <v>0.198299377432852</v>
      </c>
      <c r="AB9" s="17">
        <v>0.18600940046313799</v>
      </c>
      <c r="AC9" s="17"/>
      <c r="AD9" s="17">
        <v>0.202939746523533</v>
      </c>
      <c r="AE9" s="17">
        <v>0.123896132800015</v>
      </c>
      <c r="AF9" s="17"/>
      <c r="AG9" s="17">
        <v>0.271166126776966</v>
      </c>
      <c r="AH9" s="17">
        <v>0.148855095161185</v>
      </c>
      <c r="AI9" s="17">
        <v>0.18465311046499999</v>
      </c>
      <c r="AJ9" s="17"/>
      <c r="AK9" s="17">
        <v>0.23755576339112999</v>
      </c>
      <c r="AL9" s="17">
        <v>0.15245934468932301</v>
      </c>
      <c r="AM9" s="17">
        <v>0.183101818057719</v>
      </c>
      <c r="AN9" s="17"/>
      <c r="AO9" s="17">
        <v>0.32586580086504002</v>
      </c>
      <c r="AP9" s="17">
        <v>0.18918408790378</v>
      </c>
      <c r="AQ9" s="17">
        <v>0.14411745168582701</v>
      </c>
      <c r="AR9" s="17"/>
      <c r="AS9" s="17">
        <v>0.11407206166577299</v>
      </c>
      <c r="AT9" s="17">
        <v>0.21830419092720099</v>
      </c>
      <c r="AU9" s="17">
        <v>0.217831824181935</v>
      </c>
      <c r="AV9" s="17">
        <v>0.144366168111351</v>
      </c>
      <c r="AW9" s="17">
        <v>0.19136318910296801</v>
      </c>
      <c r="AX9" s="17">
        <v>0.14079503015511799</v>
      </c>
      <c r="AY9" s="17">
        <v>0.17160221085257699</v>
      </c>
      <c r="AZ9" s="17">
        <v>0.13670960051776301</v>
      </c>
      <c r="BA9" s="17">
        <v>0.21010525888978099</v>
      </c>
      <c r="BB9" s="17">
        <v>0.19176380637590301</v>
      </c>
      <c r="BC9" s="17">
        <v>0.21402243361803699</v>
      </c>
      <c r="BD9" s="17">
        <v>0.26820529159406398</v>
      </c>
      <c r="BE9" s="17">
        <v>0.450609795403286</v>
      </c>
      <c r="BF9" s="17">
        <v>0.36155219962010299</v>
      </c>
      <c r="BG9" s="17">
        <v>0.13984130618503801</v>
      </c>
    </row>
    <row r="10" spans="2:59" x14ac:dyDescent="0.35">
      <c r="B10" s="18" t="s">
        <v>175</v>
      </c>
      <c r="C10" s="17">
        <v>0.39560550943936501</v>
      </c>
      <c r="D10" s="17">
        <v>0.40507152273444103</v>
      </c>
      <c r="E10" s="17">
        <v>0.38841697437797401</v>
      </c>
      <c r="F10" s="17"/>
      <c r="G10" s="17">
        <v>0.33982817833205903</v>
      </c>
      <c r="H10" s="17">
        <v>0.391322980914309</v>
      </c>
      <c r="I10" s="17">
        <v>0.31174552902298203</v>
      </c>
      <c r="J10" s="17">
        <v>0.40510586226770601</v>
      </c>
      <c r="K10" s="17">
        <v>0.45806978965005002</v>
      </c>
      <c r="L10" s="17">
        <v>0.41432954386918203</v>
      </c>
      <c r="M10" s="17"/>
      <c r="N10" s="17">
        <v>0.40194698732330603</v>
      </c>
      <c r="O10" s="17">
        <v>0.41645999547913598</v>
      </c>
      <c r="P10" s="17">
        <v>0.35217725991185</v>
      </c>
      <c r="Q10" s="17">
        <v>0.40612070348472401</v>
      </c>
      <c r="R10" s="17">
        <v>0.399413538652865</v>
      </c>
      <c r="S10" s="17"/>
      <c r="T10" s="17">
        <v>0.37726935290612901</v>
      </c>
      <c r="U10" s="17">
        <v>0.40022317233159799</v>
      </c>
      <c r="V10" s="17"/>
      <c r="W10" s="17">
        <v>0.41946122166784799</v>
      </c>
      <c r="X10" s="17">
        <v>0.380132514168941</v>
      </c>
      <c r="Y10" s="17"/>
      <c r="Z10" s="17">
        <v>0.44090396974217699</v>
      </c>
      <c r="AA10" s="17">
        <v>0.375974956412223</v>
      </c>
      <c r="AB10" s="17">
        <v>0.39114413271273202</v>
      </c>
      <c r="AC10" s="17"/>
      <c r="AD10" s="17">
        <v>0.39578170873301699</v>
      </c>
      <c r="AE10" s="17">
        <v>0.39527474347557001</v>
      </c>
      <c r="AF10" s="17"/>
      <c r="AG10" s="17">
        <v>0.40249538691416797</v>
      </c>
      <c r="AH10" s="17">
        <v>0.45191633013499299</v>
      </c>
      <c r="AI10" s="17">
        <v>0.36217630366117198</v>
      </c>
      <c r="AJ10" s="17"/>
      <c r="AK10" s="17">
        <v>0.43021133319058003</v>
      </c>
      <c r="AL10" s="17">
        <v>0.415156909773088</v>
      </c>
      <c r="AM10" s="17">
        <v>0.30999633158742301</v>
      </c>
      <c r="AN10" s="17"/>
      <c r="AO10" s="17">
        <v>0.40014380018442203</v>
      </c>
      <c r="AP10" s="17">
        <v>0.43941542473629402</v>
      </c>
      <c r="AQ10" s="17">
        <v>0.360646233621571</v>
      </c>
      <c r="AR10" s="17"/>
      <c r="AS10" s="17">
        <v>0.40947877445917202</v>
      </c>
      <c r="AT10" s="17">
        <v>0.30661095816351203</v>
      </c>
      <c r="AU10" s="17">
        <v>0.33663969182694198</v>
      </c>
      <c r="AV10" s="17">
        <v>0.44210470650213601</v>
      </c>
      <c r="AW10" s="17">
        <v>0.42157154971203897</v>
      </c>
      <c r="AX10" s="17">
        <v>0.34355890118182503</v>
      </c>
      <c r="AY10" s="17">
        <v>0.37188498870425901</v>
      </c>
      <c r="AZ10" s="17">
        <v>0.45893793221581503</v>
      </c>
      <c r="BA10" s="17">
        <v>0.45901023011653402</v>
      </c>
      <c r="BB10" s="17">
        <v>0.456346762355543</v>
      </c>
      <c r="BC10" s="17">
        <v>0.32475874117180598</v>
      </c>
      <c r="BD10" s="17">
        <v>0.47701602282458799</v>
      </c>
      <c r="BE10" s="17">
        <v>0.29860208195354399</v>
      </c>
      <c r="BF10" s="17">
        <v>0.31135383242529402</v>
      </c>
      <c r="BG10" s="17">
        <v>0.331527509586376</v>
      </c>
    </row>
    <row r="11" spans="2:59" x14ac:dyDescent="0.35">
      <c r="B11" s="18" t="s">
        <v>113</v>
      </c>
      <c r="C11" s="17">
        <v>0.225181999511576</v>
      </c>
      <c r="D11" s="17">
        <v>0.23136681095359801</v>
      </c>
      <c r="E11" s="17">
        <v>0.21828812512429099</v>
      </c>
      <c r="F11" s="17"/>
      <c r="G11" s="17">
        <v>0.20058281484867499</v>
      </c>
      <c r="H11" s="17">
        <v>0.23267342885144399</v>
      </c>
      <c r="I11" s="17">
        <v>0.29428032294414003</v>
      </c>
      <c r="J11" s="17">
        <v>0.233363500514673</v>
      </c>
      <c r="K11" s="17">
        <v>0.19007908373892099</v>
      </c>
      <c r="L11" s="17">
        <v>0.20791820440098599</v>
      </c>
      <c r="M11" s="17"/>
      <c r="N11" s="17">
        <v>0.23999628128372699</v>
      </c>
      <c r="O11" s="17">
        <v>0.20842429029700099</v>
      </c>
      <c r="P11" s="17">
        <v>0.20231895196872299</v>
      </c>
      <c r="Q11" s="17">
        <v>0.23066947845682301</v>
      </c>
      <c r="R11" s="17">
        <v>0.248859763212884</v>
      </c>
      <c r="S11" s="17"/>
      <c r="T11" s="17">
        <v>0.20733866416160901</v>
      </c>
      <c r="U11" s="17">
        <v>0.22967555340166501</v>
      </c>
      <c r="V11" s="17"/>
      <c r="W11" s="17">
        <v>0.24506872371048999</v>
      </c>
      <c r="X11" s="17">
        <v>0.22122781033552499</v>
      </c>
      <c r="Y11" s="17"/>
      <c r="Z11" s="17">
        <v>0.19271458570314601</v>
      </c>
      <c r="AA11" s="17">
        <v>0.27403776251167999</v>
      </c>
      <c r="AB11" s="17">
        <v>0.21305902750685099</v>
      </c>
      <c r="AC11" s="17"/>
      <c r="AD11" s="17">
        <v>0.19818688793886399</v>
      </c>
      <c r="AE11" s="17">
        <v>0.275857935334124</v>
      </c>
      <c r="AF11" s="17"/>
      <c r="AG11" s="17">
        <v>0.16918840738827401</v>
      </c>
      <c r="AH11" s="17">
        <v>0.231414819422532</v>
      </c>
      <c r="AI11" s="17">
        <v>0.23479089132804401</v>
      </c>
      <c r="AJ11" s="17"/>
      <c r="AK11" s="17">
        <v>0.14705681210503599</v>
      </c>
      <c r="AL11" s="17">
        <v>0.24097952348131199</v>
      </c>
      <c r="AM11" s="17">
        <v>0.27375990058974398</v>
      </c>
      <c r="AN11" s="17"/>
      <c r="AO11" s="17">
        <v>0.15661258766595099</v>
      </c>
      <c r="AP11" s="17">
        <v>0.216125959882983</v>
      </c>
      <c r="AQ11" s="17">
        <v>0.246411972702855</v>
      </c>
      <c r="AR11" s="17"/>
      <c r="AS11" s="17">
        <v>0.28920394082133499</v>
      </c>
      <c r="AT11" s="17">
        <v>0.20907529536930999</v>
      </c>
      <c r="AU11" s="17">
        <v>0.19618480205087099</v>
      </c>
      <c r="AV11" s="17">
        <v>0.19096315948959999</v>
      </c>
      <c r="AW11" s="17">
        <v>0.171206113235051</v>
      </c>
      <c r="AX11" s="17">
        <v>0.255165019866198</v>
      </c>
      <c r="AY11" s="17">
        <v>0.27802285274371602</v>
      </c>
      <c r="AZ11" s="17">
        <v>0.269775415824687</v>
      </c>
      <c r="BA11" s="17">
        <v>0.18939671251047399</v>
      </c>
      <c r="BB11" s="17">
        <v>0.122236924726199</v>
      </c>
      <c r="BC11" s="17">
        <v>0.31812340576022802</v>
      </c>
      <c r="BD11" s="17">
        <v>0.18470777751894199</v>
      </c>
      <c r="BE11" s="17">
        <v>3.6871986872233101E-2</v>
      </c>
      <c r="BF11" s="17">
        <v>0.136917160669005</v>
      </c>
      <c r="BG11" s="17">
        <v>0.41919608184267398</v>
      </c>
    </row>
    <row r="12" spans="2:59" x14ac:dyDescent="0.35">
      <c r="B12" s="18" t="s">
        <v>176</v>
      </c>
      <c r="C12" s="17">
        <v>9.5939459246995595E-2</v>
      </c>
      <c r="D12" s="17">
        <v>0.101542290294044</v>
      </c>
      <c r="E12" s="17">
        <v>9.1115216015433195E-2</v>
      </c>
      <c r="F12" s="17"/>
      <c r="G12" s="17">
        <v>0.172265174790006</v>
      </c>
      <c r="H12" s="17">
        <v>0.123262458710025</v>
      </c>
      <c r="I12" s="17">
        <v>0.135582237417646</v>
      </c>
      <c r="J12" s="17">
        <v>6.0617865424324499E-2</v>
      </c>
      <c r="K12" s="17">
        <v>8.2448379619029399E-2</v>
      </c>
      <c r="L12" s="17">
        <v>7.2047015226267497E-2</v>
      </c>
      <c r="M12" s="17"/>
      <c r="N12" s="17">
        <v>0.13100926464728699</v>
      </c>
      <c r="O12" s="17">
        <v>5.9415744100821101E-2</v>
      </c>
      <c r="P12" s="17">
        <v>0.121721056357726</v>
      </c>
      <c r="Q12" s="17">
        <v>8.1489258248121504E-2</v>
      </c>
      <c r="R12" s="17">
        <v>5.8366622347795001E-2</v>
      </c>
      <c r="S12" s="17"/>
      <c r="T12" s="17">
        <v>0.11718611065810899</v>
      </c>
      <c r="U12" s="17">
        <v>9.0588835541996399E-2</v>
      </c>
      <c r="V12" s="17"/>
      <c r="W12" s="17">
        <v>0.101439504541821</v>
      </c>
      <c r="X12" s="17">
        <v>9.3230016220947301E-2</v>
      </c>
      <c r="Y12" s="17"/>
      <c r="Z12" s="17">
        <v>0.103078518671932</v>
      </c>
      <c r="AA12" s="17">
        <v>8.8084260712439993E-2</v>
      </c>
      <c r="AB12" s="17">
        <v>0.10124249048603801</v>
      </c>
      <c r="AC12" s="17"/>
      <c r="AD12" s="17">
        <v>0.104457452324485</v>
      </c>
      <c r="AE12" s="17">
        <v>7.9949257859271594E-2</v>
      </c>
      <c r="AF12" s="17"/>
      <c r="AG12" s="17">
        <v>8.3611007845299595E-2</v>
      </c>
      <c r="AH12" s="17">
        <v>9.6701198287917206E-2</v>
      </c>
      <c r="AI12" s="17">
        <v>9.7250653614595797E-2</v>
      </c>
      <c r="AJ12" s="17"/>
      <c r="AK12" s="17">
        <v>9.5350360002078902E-2</v>
      </c>
      <c r="AL12" s="17">
        <v>9.9895749547177101E-2</v>
      </c>
      <c r="AM12" s="17">
        <v>8.4535048030025803E-2</v>
      </c>
      <c r="AN12" s="17"/>
      <c r="AO12" s="17">
        <v>5.2323525127517499E-2</v>
      </c>
      <c r="AP12" s="17">
        <v>9.6962709154111995E-2</v>
      </c>
      <c r="AQ12" s="17">
        <v>0.108346360288442</v>
      </c>
      <c r="AR12" s="17"/>
      <c r="AS12" s="17">
        <v>0.105721222701068</v>
      </c>
      <c r="AT12" s="17">
        <v>8.9369127231718498E-2</v>
      </c>
      <c r="AU12" s="17">
        <v>0.107660840754183</v>
      </c>
      <c r="AV12" s="17">
        <v>7.6494088496802101E-2</v>
      </c>
      <c r="AW12" s="17">
        <v>0.112190077073754</v>
      </c>
      <c r="AX12" s="17">
        <v>0.15449450263172201</v>
      </c>
      <c r="AY12" s="17">
        <v>0.113867211191832</v>
      </c>
      <c r="AZ12" s="17">
        <v>4.2513531332448E-2</v>
      </c>
      <c r="BA12" s="17">
        <v>3.9445751655315199E-2</v>
      </c>
      <c r="BB12" s="17">
        <v>0.14838077627378199</v>
      </c>
      <c r="BC12" s="17">
        <v>0.123721282712904</v>
      </c>
      <c r="BD12" s="17">
        <v>0</v>
      </c>
      <c r="BE12" s="17">
        <v>0.12332090579122899</v>
      </c>
      <c r="BF12" s="17">
        <v>0.19017680728559799</v>
      </c>
      <c r="BG12" s="17">
        <v>4.4209337215465598E-2</v>
      </c>
    </row>
    <row r="13" spans="2:59" x14ac:dyDescent="0.35">
      <c r="B13" s="18" t="s">
        <v>177</v>
      </c>
      <c r="C13" s="17">
        <v>5.770673945891E-2</v>
      </c>
      <c r="D13" s="17">
        <v>6.6566642273489005E-2</v>
      </c>
      <c r="E13" s="17">
        <v>4.9690751253309497E-2</v>
      </c>
      <c r="F13" s="17"/>
      <c r="G13" s="17">
        <v>0.13639542540787</v>
      </c>
      <c r="H13" s="17">
        <v>6.33271240743805E-2</v>
      </c>
      <c r="I13" s="17">
        <v>3.7070785866541403E-2</v>
      </c>
      <c r="J13" s="17">
        <v>7.3248734148929601E-2</v>
      </c>
      <c r="K13" s="17">
        <v>7.2728304004997496E-2</v>
      </c>
      <c r="L13" s="17">
        <v>2.29000086682986E-2</v>
      </c>
      <c r="M13" s="17"/>
      <c r="N13" s="17">
        <v>2.5676457234309301E-2</v>
      </c>
      <c r="O13" s="17">
        <v>7.3688966785316903E-2</v>
      </c>
      <c r="P13" s="17">
        <v>7.48896648188037E-2</v>
      </c>
      <c r="Q13" s="17">
        <v>6.1851477458433203E-2</v>
      </c>
      <c r="R13" s="17">
        <v>6.8064968051175304E-2</v>
      </c>
      <c r="S13" s="17"/>
      <c r="T13" s="17">
        <v>5.1294936036572397E-2</v>
      </c>
      <c r="U13" s="17">
        <v>5.9321447900232097E-2</v>
      </c>
      <c r="V13" s="17"/>
      <c r="W13" s="17">
        <v>5.0289769822535302E-2</v>
      </c>
      <c r="X13" s="17">
        <v>6.1560396889205497E-2</v>
      </c>
      <c r="Y13" s="17"/>
      <c r="Z13" s="17">
        <v>6.5408685938376704E-2</v>
      </c>
      <c r="AA13" s="17">
        <v>4.3815470293010299E-2</v>
      </c>
      <c r="AB13" s="17">
        <v>6.08733780263154E-2</v>
      </c>
      <c r="AC13" s="17"/>
      <c r="AD13" s="17">
        <v>6.4929527180356203E-2</v>
      </c>
      <c r="AE13" s="17">
        <v>4.4147931744928003E-2</v>
      </c>
      <c r="AF13" s="17"/>
      <c r="AG13" s="17">
        <v>2.58345141925433E-2</v>
      </c>
      <c r="AH13" s="17">
        <v>4.0211406609606398E-2</v>
      </c>
      <c r="AI13" s="17">
        <v>8.23752002667959E-2</v>
      </c>
      <c r="AJ13" s="17"/>
      <c r="AK13" s="17">
        <v>6.2173471708772597E-2</v>
      </c>
      <c r="AL13" s="17">
        <v>4.71485680440887E-2</v>
      </c>
      <c r="AM13" s="17">
        <v>9.3322700511112494E-2</v>
      </c>
      <c r="AN13" s="17"/>
      <c r="AO13" s="17">
        <v>4.5412098487012997E-2</v>
      </c>
      <c r="AP13" s="17">
        <v>2.85529364259982E-2</v>
      </c>
      <c r="AQ13" s="17">
        <v>9.2121815141479796E-2</v>
      </c>
      <c r="AR13" s="17"/>
      <c r="AS13" s="17">
        <v>5.27208603917418E-2</v>
      </c>
      <c r="AT13" s="17">
        <v>7.3456483102727593E-2</v>
      </c>
      <c r="AU13" s="17">
        <v>5.0178273287735997E-2</v>
      </c>
      <c r="AV13" s="17">
        <v>8.0500435337841694E-2</v>
      </c>
      <c r="AW13" s="17">
        <v>8.2149965957567406E-2</v>
      </c>
      <c r="AX13" s="17">
        <v>6.6668936957740094E-2</v>
      </c>
      <c r="AY13" s="17">
        <v>4.4624600961545899E-2</v>
      </c>
      <c r="AZ13" s="17">
        <v>5.06502365283076E-2</v>
      </c>
      <c r="BA13" s="17">
        <v>6.45313097625662E-2</v>
      </c>
      <c r="BB13" s="17">
        <v>6.8943255802494705E-2</v>
      </c>
      <c r="BC13" s="17">
        <v>1.9374136737024601E-2</v>
      </c>
      <c r="BD13" s="17">
        <v>1.43637195290242E-2</v>
      </c>
      <c r="BE13" s="17">
        <v>0</v>
      </c>
      <c r="BF13" s="17">
        <v>0</v>
      </c>
      <c r="BG13" s="17">
        <v>6.5225765170446107E-2</v>
      </c>
    </row>
    <row r="14" spans="2:59" x14ac:dyDescent="0.35">
      <c r="B14" s="18" t="s">
        <v>133</v>
      </c>
      <c r="C14" s="17">
        <v>5.00987023455663E-2</v>
      </c>
      <c r="D14" s="17">
        <v>4.1807560176370502E-2</v>
      </c>
      <c r="E14" s="17">
        <v>5.8028986174980597E-2</v>
      </c>
      <c r="F14" s="17"/>
      <c r="G14" s="17">
        <v>5.3514926701961799E-2</v>
      </c>
      <c r="H14" s="17">
        <v>5.6685743412374798E-2</v>
      </c>
      <c r="I14" s="17">
        <v>2.97905442282646E-2</v>
      </c>
      <c r="J14" s="17">
        <v>8.1116161167312101E-2</v>
      </c>
      <c r="K14" s="17">
        <v>1.8310253225264101E-2</v>
      </c>
      <c r="L14" s="17">
        <v>5.5387264543805201E-2</v>
      </c>
      <c r="M14" s="17"/>
      <c r="N14" s="17">
        <v>3.9799608326929997E-2</v>
      </c>
      <c r="O14" s="17">
        <v>3.9591193189253401E-2</v>
      </c>
      <c r="P14" s="17">
        <v>4.3525968786833999E-2</v>
      </c>
      <c r="Q14" s="17">
        <v>7.3318029255720493E-2</v>
      </c>
      <c r="R14" s="17">
        <v>5.7386197723177899E-2</v>
      </c>
      <c r="S14" s="17"/>
      <c r="T14" s="17">
        <v>4.0813682794468002E-2</v>
      </c>
      <c r="U14" s="17">
        <v>5.2436983552811102E-2</v>
      </c>
      <c r="V14" s="17"/>
      <c r="W14" s="17">
        <v>1.4354886711884901E-2</v>
      </c>
      <c r="X14" s="17">
        <v>6.7246428105681599E-2</v>
      </c>
      <c r="Y14" s="17"/>
      <c r="Z14" s="17">
        <v>1.55670728451922E-2</v>
      </c>
      <c r="AA14" s="17">
        <v>1.9788172637795101E-2</v>
      </c>
      <c r="AB14" s="17">
        <v>4.7671570804925699E-2</v>
      </c>
      <c r="AC14" s="17"/>
      <c r="AD14" s="17">
        <v>3.3704677299745203E-2</v>
      </c>
      <c r="AE14" s="17">
        <v>8.08739987860915E-2</v>
      </c>
      <c r="AF14" s="17"/>
      <c r="AG14" s="17">
        <v>4.7704556882748599E-2</v>
      </c>
      <c r="AH14" s="17">
        <v>3.0901150383766399E-2</v>
      </c>
      <c r="AI14" s="17">
        <v>3.8753840664392303E-2</v>
      </c>
      <c r="AJ14" s="17"/>
      <c r="AK14" s="17">
        <v>2.7652259602403199E-2</v>
      </c>
      <c r="AL14" s="17">
        <v>4.4359904465011701E-2</v>
      </c>
      <c r="AM14" s="17">
        <v>5.5284201223975898E-2</v>
      </c>
      <c r="AN14" s="17"/>
      <c r="AO14" s="17">
        <v>1.9642187670056099E-2</v>
      </c>
      <c r="AP14" s="17">
        <v>2.9758881896833501E-2</v>
      </c>
      <c r="AQ14" s="17">
        <v>4.8356166559825997E-2</v>
      </c>
      <c r="AR14" s="17"/>
      <c r="AS14" s="17">
        <v>2.8803139960910301E-2</v>
      </c>
      <c r="AT14" s="17">
        <v>0.10318394520552999</v>
      </c>
      <c r="AU14" s="17">
        <v>9.1504567898333097E-2</v>
      </c>
      <c r="AV14" s="17">
        <v>6.55714420622691E-2</v>
      </c>
      <c r="AW14" s="17">
        <v>2.1519104918620999E-2</v>
      </c>
      <c r="AX14" s="17">
        <v>3.9317609207397103E-2</v>
      </c>
      <c r="AY14" s="17">
        <v>1.9998135546069402E-2</v>
      </c>
      <c r="AZ14" s="17">
        <v>4.1413283580979003E-2</v>
      </c>
      <c r="BA14" s="17">
        <v>3.7510737065329501E-2</v>
      </c>
      <c r="BB14" s="17">
        <v>1.23284744660783E-2</v>
      </c>
      <c r="BC14" s="17">
        <v>0</v>
      </c>
      <c r="BD14" s="17">
        <v>5.5707188533381399E-2</v>
      </c>
      <c r="BE14" s="17">
        <v>9.0595229979707495E-2</v>
      </c>
      <c r="BF14" s="17">
        <v>0</v>
      </c>
      <c r="BG14" s="17">
        <v>0</v>
      </c>
    </row>
    <row r="15" spans="2:59" x14ac:dyDescent="0.35">
      <c r="B15" s="18" t="s">
        <v>118</v>
      </c>
      <c r="C15" s="21">
        <v>0.57107309943695195</v>
      </c>
      <c r="D15" s="21">
        <v>0.55871669630249798</v>
      </c>
      <c r="E15" s="21">
        <v>0.582876921431985</v>
      </c>
      <c r="F15" s="21"/>
      <c r="G15" s="21">
        <v>0.43724165825148698</v>
      </c>
      <c r="H15" s="21">
        <v>0.52405124495177502</v>
      </c>
      <c r="I15" s="21">
        <v>0.50327610954340796</v>
      </c>
      <c r="J15" s="21">
        <v>0.55165373874476098</v>
      </c>
      <c r="K15" s="21">
        <v>0.63643397941178803</v>
      </c>
      <c r="L15" s="21">
        <v>0.64174750716064299</v>
      </c>
      <c r="M15" s="21"/>
      <c r="N15" s="21">
        <v>0.56351838850774705</v>
      </c>
      <c r="O15" s="21">
        <v>0.61887980562760803</v>
      </c>
      <c r="P15" s="21">
        <v>0.55754435806791403</v>
      </c>
      <c r="Q15" s="21">
        <v>0.55267175658090195</v>
      </c>
      <c r="R15" s="21">
        <v>0.56732244866496795</v>
      </c>
      <c r="S15" s="21"/>
      <c r="T15" s="21">
        <v>0.58336660634924198</v>
      </c>
      <c r="U15" s="21">
        <v>0.56797717960329497</v>
      </c>
      <c r="V15" s="21"/>
      <c r="W15" s="21">
        <v>0.58884711521326805</v>
      </c>
      <c r="X15" s="21">
        <v>0.55673534844864003</v>
      </c>
      <c r="Y15" s="21"/>
      <c r="Z15" s="21">
        <v>0.62323113684135401</v>
      </c>
      <c r="AA15" s="21">
        <v>0.57427433384507498</v>
      </c>
      <c r="AB15" s="21">
        <v>0.57715353317587004</v>
      </c>
      <c r="AC15" s="21"/>
      <c r="AD15" s="21">
        <v>0.59872145525654996</v>
      </c>
      <c r="AE15" s="21">
        <v>0.519170876275585</v>
      </c>
      <c r="AF15" s="21"/>
      <c r="AG15" s="21">
        <v>0.67366151369113403</v>
      </c>
      <c r="AH15" s="21">
        <v>0.600771425296178</v>
      </c>
      <c r="AI15" s="21">
        <v>0.54682941412617203</v>
      </c>
      <c r="AJ15" s="21"/>
      <c r="AK15" s="21">
        <v>0.66776709658170996</v>
      </c>
      <c r="AL15" s="21">
        <v>0.56761625446241104</v>
      </c>
      <c r="AM15" s="21">
        <v>0.49309814964514198</v>
      </c>
      <c r="AN15" s="21"/>
      <c r="AO15" s="21">
        <v>0.72600960104946199</v>
      </c>
      <c r="AP15" s="21">
        <v>0.62859951264007397</v>
      </c>
      <c r="AQ15" s="21">
        <v>0.50476368530739801</v>
      </c>
      <c r="AR15" s="21"/>
      <c r="AS15" s="21">
        <v>0.52355083612494502</v>
      </c>
      <c r="AT15" s="21">
        <v>0.52491514909071402</v>
      </c>
      <c r="AU15" s="21">
        <v>0.55447151600887701</v>
      </c>
      <c r="AV15" s="21">
        <v>0.58647087461348701</v>
      </c>
      <c r="AW15" s="21">
        <v>0.61293473881500704</v>
      </c>
      <c r="AX15" s="21">
        <v>0.48435393133694299</v>
      </c>
      <c r="AY15" s="21">
        <v>0.543487199556836</v>
      </c>
      <c r="AZ15" s="21">
        <v>0.59564753273357796</v>
      </c>
      <c r="BA15" s="21">
        <v>0.66911548900631501</v>
      </c>
      <c r="BB15" s="21">
        <v>0.64811056873144601</v>
      </c>
      <c r="BC15" s="21">
        <v>0.538781174789844</v>
      </c>
      <c r="BD15" s="21">
        <v>0.74522131441865203</v>
      </c>
      <c r="BE15" s="21">
        <v>0.74921187735683004</v>
      </c>
      <c r="BF15" s="21">
        <v>0.67290603204539701</v>
      </c>
      <c r="BG15" s="21">
        <v>0.47136881577141498</v>
      </c>
    </row>
    <row r="16" spans="2:59" x14ac:dyDescent="0.35">
      <c r="B16" s="18" t="s">
        <v>119</v>
      </c>
      <c r="C16" s="21">
        <v>0.15364619870590601</v>
      </c>
      <c r="D16" s="21">
        <v>0.16810893256753301</v>
      </c>
      <c r="E16" s="21">
        <v>0.140805967268743</v>
      </c>
      <c r="F16" s="21"/>
      <c r="G16" s="21">
        <v>0.308660600197876</v>
      </c>
      <c r="H16" s="21">
        <v>0.18658958278440599</v>
      </c>
      <c r="I16" s="21">
        <v>0.172653023284188</v>
      </c>
      <c r="J16" s="21">
        <v>0.133866599573254</v>
      </c>
      <c r="K16" s="21">
        <v>0.15517668362402701</v>
      </c>
      <c r="L16" s="21">
        <v>9.4947023894565996E-2</v>
      </c>
      <c r="M16" s="21"/>
      <c r="N16" s="21">
        <v>0.15668572188159699</v>
      </c>
      <c r="O16" s="21">
        <v>0.13310471088613801</v>
      </c>
      <c r="P16" s="21">
        <v>0.196610721176529</v>
      </c>
      <c r="Q16" s="21">
        <v>0.14334073570655501</v>
      </c>
      <c r="R16" s="21">
        <v>0.12643159039897001</v>
      </c>
      <c r="S16" s="21"/>
      <c r="T16" s="21">
        <v>0.168481046694681</v>
      </c>
      <c r="U16" s="21">
        <v>0.14991028344222901</v>
      </c>
      <c r="V16" s="21"/>
      <c r="W16" s="21">
        <v>0.15172927436435599</v>
      </c>
      <c r="X16" s="21">
        <v>0.15479041311015301</v>
      </c>
      <c r="Y16" s="21"/>
      <c r="Z16" s="21">
        <v>0.168487204610309</v>
      </c>
      <c r="AA16" s="21">
        <v>0.13189973100544999</v>
      </c>
      <c r="AB16" s="21">
        <v>0.16211586851235299</v>
      </c>
      <c r="AC16" s="21"/>
      <c r="AD16" s="21">
        <v>0.169386979504841</v>
      </c>
      <c r="AE16" s="21">
        <v>0.12409718960420001</v>
      </c>
      <c r="AF16" s="21"/>
      <c r="AG16" s="21">
        <v>0.109445522037843</v>
      </c>
      <c r="AH16" s="21">
        <v>0.13691260489752399</v>
      </c>
      <c r="AI16" s="21">
        <v>0.17962585388139199</v>
      </c>
      <c r="AJ16" s="21"/>
      <c r="AK16" s="21">
        <v>0.15752383171085099</v>
      </c>
      <c r="AL16" s="21">
        <v>0.14704431759126599</v>
      </c>
      <c r="AM16" s="21">
        <v>0.17785774854113801</v>
      </c>
      <c r="AN16" s="21"/>
      <c r="AO16" s="21">
        <v>9.7735623614530504E-2</v>
      </c>
      <c r="AP16" s="21">
        <v>0.12551564558011</v>
      </c>
      <c r="AQ16" s="21">
        <v>0.20046817542992201</v>
      </c>
      <c r="AR16" s="21"/>
      <c r="AS16" s="21">
        <v>0.15844208309280999</v>
      </c>
      <c r="AT16" s="21">
        <v>0.16282561033444601</v>
      </c>
      <c r="AU16" s="21">
        <v>0.157839114041919</v>
      </c>
      <c r="AV16" s="21">
        <v>0.15699452383464399</v>
      </c>
      <c r="AW16" s="21">
        <v>0.19434004303132099</v>
      </c>
      <c r="AX16" s="21">
        <v>0.221163439589462</v>
      </c>
      <c r="AY16" s="21">
        <v>0.15849181215337799</v>
      </c>
      <c r="AZ16" s="21">
        <v>9.31637678607556E-2</v>
      </c>
      <c r="BA16" s="21">
        <v>0.103977061417881</v>
      </c>
      <c r="BB16" s="21">
        <v>0.21732403207627701</v>
      </c>
      <c r="BC16" s="21">
        <v>0.14309541944992801</v>
      </c>
      <c r="BD16" s="21">
        <v>1.43637195290242E-2</v>
      </c>
      <c r="BE16" s="21">
        <v>0.12332090579122899</v>
      </c>
      <c r="BF16" s="21">
        <v>0.19017680728559799</v>
      </c>
      <c r="BG16" s="21">
        <v>0.109435102385912</v>
      </c>
    </row>
    <row r="17" spans="2:59" x14ac:dyDescent="0.35">
      <c r="B17" s="18" t="s">
        <v>120</v>
      </c>
      <c r="C17" s="22">
        <v>0.41742690073104699</v>
      </c>
      <c r="D17" s="22">
        <v>0.39060776373496497</v>
      </c>
      <c r="E17" s="22">
        <v>0.44207095416324299</v>
      </c>
      <c r="F17" s="22"/>
      <c r="G17" s="22">
        <v>0.128581058053611</v>
      </c>
      <c r="H17" s="22">
        <v>0.33746166216737</v>
      </c>
      <c r="I17" s="22">
        <v>0.33062308625921999</v>
      </c>
      <c r="J17" s="22">
        <v>0.417787139171507</v>
      </c>
      <c r="K17" s="22">
        <v>0.481257295787761</v>
      </c>
      <c r="L17" s="22">
        <v>0.546800483266077</v>
      </c>
      <c r="M17" s="22"/>
      <c r="N17" s="22">
        <v>0.40683266662614997</v>
      </c>
      <c r="O17" s="22">
        <v>0.48577509474147001</v>
      </c>
      <c r="P17" s="22">
        <v>0.36093363689138502</v>
      </c>
      <c r="Q17" s="22">
        <v>0.40933102087434797</v>
      </c>
      <c r="R17" s="22">
        <v>0.440890858265998</v>
      </c>
      <c r="S17" s="22"/>
      <c r="T17" s="22">
        <v>0.41488555965455998</v>
      </c>
      <c r="U17" s="22">
        <v>0.41806689616106602</v>
      </c>
      <c r="V17" s="22"/>
      <c r="W17" s="22">
        <v>0.43711784084891198</v>
      </c>
      <c r="X17" s="22">
        <v>0.40194493533848802</v>
      </c>
      <c r="Y17" s="22"/>
      <c r="Z17" s="22">
        <v>0.45474393223104498</v>
      </c>
      <c r="AA17" s="22">
        <v>0.44237460283962399</v>
      </c>
      <c r="AB17" s="22">
        <v>0.41503766466351699</v>
      </c>
      <c r="AC17" s="22"/>
      <c r="AD17" s="22">
        <v>0.42933447575170902</v>
      </c>
      <c r="AE17" s="22">
        <v>0.39507368667138498</v>
      </c>
      <c r="AF17" s="22"/>
      <c r="AG17" s="22">
        <v>0.56421599165329095</v>
      </c>
      <c r="AH17" s="22">
        <v>0.463858820398654</v>
      </c>
      <c r="AI17" s="22">
        <v>0.36720356024478101</v>
      </c>
      <c r="AJ17" s="22"/>
      <c r="AK17" s="22">
        <v>0.51024326487085803</v>
      </c>
      <c r="AL17" s="22">
        <v>0.42057193687114502</v>
      </c>
      <c r="AM17" s="22">
        <v>0.31524040110400398</v>
      </c>
      <c r="AN17" s="22"/>
      <c r="AO17" s="22">
        <v>0.62827397743493196</v>
      </c>
      <c r="AP17" s="22">
        <v>0.503083867059964</v>
      </c>
      <c r="AQ17" s="22">
        <v>0.304295509877476</v>
      </c>
      <c r="AR17" s="22"/>
      <c r="AS17" s="22">
        <v>0.36510875303213502</v>
      </c>
      <c r="AT17" s="22">
        <v>0.36208953875626798</v>
      </c>
      <c r="AU17" s="22">
        <v>0.39663240196695798</v>
      </c>
      <c r="AV17" s="22">
        <v>0.429476350778843</v>
      </c>
      <c r="AW17" s="22">
        <v>0.41859469578368602</v>
      </c>
      <c r="AX17" s="22">
        <v>0.26319049174748199</v>
      </c>
      <c r="AY17" s="22">
        <v>0.38499538740345701</v>
      </c>
      <c r="AZ17" s="22">
        <v>0.50248376487282298</v>
      </c>
      <c r="BA17" s="22">
        <v>0.56513842758843302</v>
      </c>
      <c r="BB17" s="22">
        <v>0.43078653665516897</v>
      </c>
      <c r="BC17" s="22">
        <v>0.39568575533991501</v>
      </c>
      <c r="BD17" s="22">
        <v>0.73085759488962798</v>
      </c>
      <c r="BE17" s="22">
        <v>0.62589097156560003</v>
      </c>
      <c r="BF17" s="22">
        <v>0.48272922475979901</v>
      </c>
      <c r="BG17" s="22">
        <v>0.36193371338550301</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I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9" width="20.6328125" customWidth="1"/>
  </cols>
  <sheetData>
    <row r="2" spans="2:9" ht="40" customHeight="1" x14ac:dyDescent="0.35">
      <c r="D2" s="30" t="s">
        <v>196</v>
      </c>
      <c r="E2" s="26"/>
      <c r="F2" s="26"/>
      <c r="G2" s="26"/>
      <c r="H2" s="26"/>
      <c r="I2" s="26"/>
    </row>
    <row r="6" spans="2:9" ht="50" customHeight="1" x14ac:dyDescent="0.35">
      <c r="B6" s="20" t="s">
        <v>12</v>
      </c>
      <c r="C6" s="20" t="s">
        <v>185</v>
      </c>
      <c r="D6" s="20" t="s">
        <v>186</v>
      </c>
      <c r="E6" s="20" t="s">
        <v>187</v>
      </c>
      <c r="F6" s="20" t="s">
        <v>188</v>
      </c>
      <c r="G6" s="20" t="s">
        <v>189</v>
      </c>
      <c r="H6" s="20" t="s">
        <v>190</v>
      </c>
    </row>
    <row r="7" spans="2:9" x14ac:dyDescent="0.35">
      <c r="B7" s="18" t="s">
        <v>191</v>
      </c>
      <c r="C7" s="17">
        <v>0.27366001021161601</v>
      </c>
      <c r="D7" s="17">
        <v>5.65504993769343E-2</v>
      </c>
      <c r="E7" s="17">
        <v>1.24849921879853E-2</v>
      </c>
      <c r="F7" s="17">
        <v>4.8863353514859098E-2</v>
      </c>
      <c r="G7" s="17">
        <v>0.409769552349948</v>
      </c>
      <c r="H7" s="17">
        <v>0.42517225258466201</v>
      </c>
    </row>
    <row r="8" spans="2:9" x14ac:dyDescent="0.35">
      <c r="B8" s="18" t="s">
        <v>192</v>
      </c>
      <c r="C8" s="17">
        <v>0.32846598256083198</v>
      </c>
      <c r="D8" s="17">
        <v>0.17168624316173201</v>
      </c>
      <c r="E8" s="17">
        <v>4.5185996337751E-2</v>
      </c>
      <c r="F8" s="17">
        <v>0.11597531538651799</v>
      </c>
      <c r="G8" s="17">
        <v>0.33876201428091202</v>
      </c>
      <c r="H8" s="17">
        <v>0.32417620057317198</v>
      </c>
    </row>
    <row r="9" spans="2:9" x14ac:dyDescent="0.35">
      <c r="B9" s="18" t="s">
        <v>193</v>
      </c>
      <c r="C9" s="17">
        <v>0.18785592475620799</v>
      </c>
      <c r="D9" s="17">
        <v>0.24516845938720899</v>
      </c>
      <c r="E9" s="17">
        <v>8.8943198798527898E-2</v>
      </c>
      <c r="F9" s="17">
        <v>0.185001272424858</v>
      </c>
      <c r="G9" s="17">
        <v>0.119960833767548</v>
      </c>
      <c r="H9" s="17">
        <v>0.11727813258108601</v>
      </c>
    </row>
    <row r="10" spans="2:9" x14ac:dyDescent="0.35">
      <c r="B10" s="18" t="s">
        <v>194</v>
      </c>
      <c r="C10" s="17">
        <v>0.13900111509920701</v>
      </c>
      <c r="D10" s="17">
        <v>0.32492549820466499</v>
      </c>
      <c r="E10" s="17">
        <v>0.41898778848193502</v>
      </c>
      <c r="F10" s="17">
        <v>0.34732739960534698</v>
      </c>
      <c r="G10" s="17">
        <v>9.1849359943015907E-2</v>
      </c>
      <c r="H10" s="17">
        <v>8.5544213459684798E-2</v>
      </c>
    </row>
    <row r="11" spans="2:9" x14ac:dyDescent="0.35">
      <c r="B11" s="18" t="s">
        <v>195</v>
      </c>
      <c r="C11" s="17">
        <v>7.1016967372136502E-2</v>
      </c>
      <c r="D11" s="17">
        <v>0.201669299869459</v>
      </c>
      <c r="E11" s="17">
        <v>0.43439802419380102</v>
      </c>
      <c r="F11" s="17">
        <v>0.302832659068418</v>
      </c>
      <c r="G11" s="17">
        <v>3.9658239658576101E-2</v>
      </c>
      <c r="H11" s="17">
        <v>4.7829200801395501E-2</v>
      </c>
    </row>
    <row r="12" spans="2:9" x14ac:dyDescent="0.35">
      <c r="B12" s="16"/>
      <c r="C12" s="16"/>
      <c r="D12" s="16"/>
      <c r="E12" s="16"/>
      <c r="F12" s="16"/>
      <c r="G12" s="16"/>
      <c r="H12" s="16"/>
    </row>
    <row r="13" spans="2:9" x14ac:dyDescent="0.35">
      <c r="B13" t="s">
        <v>87</v>
      </c>
    </row>
    <row r="14" spans="2:9" x14ac:dyDescent="0.35">
      <c r="B14" t="s">
        <v>88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0.27366001021161601</v>
      </c>
      <c r="D9" s="17">
        <v>0.28629220853088899</v>
      </c>
      <c r="E9" s="17">
        <v>0.26301951387501599</v>
      </c>
      <c r="F9" s="17"/>
      <c r="G9" s="17">
        <v>0.17626643147169299</v>
      </c>
      <c r="H9" s="17">
        <v>0.217808120067223</v>
      </c>
      <c r="I9" s="17">
        <v>0.23714670599651799</v>
      </c>
      <c r="J9" s="17">
        <v>0.24251512165233299</v>
      </c>
      <c r="K9" s="17">
        <v>0.27145799708916002</v>
      </c>
      <c r="L9" s="17">
        <v>0.37031959602459502</v>
      </c>
      <c r="M9" s="17"/>
      <c r="N9" s="17">
        <v>0.279244045163905</v>
      </c>
      <c r="O9" s="17">
        <v>0.33350268758996998</v>
      </c>
      <c r="P9" s="17">
        <v>0.314353438286534</v>
      </c>
      <c r="Q9" s="17">
        <v>0.20045113783024701</v>
      </c>
      <c r="R9" s="17">
        <v>0.23263801401192699</v>
      </c>
      <c r="S9" s="17"/>
      <c r="T9" s="17">
        <v>0.252916755031317</v>
      </c>
      <c r="U9" s="17">
        <v>0.27888386176068902</v>
      </c>
      <c r="V9" s="17"/>
      <c r="W9" s="17">
        <v>0.254448809438656</v>
      </c>
      <c r="X9" s="17">
        <v>0.281511814422229</v>
      </c>
      <c r="Y9" s="17"/>
      <c r="Z9" s="17">
        <v>0.14462456523390099</v>
      </c>
      <c r="AA9" s="17">
        <v>0.29907800299340198</v>
      </c>
      <c r="AB9" s="17">
        <v>0.38158187783638298</v>
      </c>
      <c r="AC9" s="17"/>
      <c r="AD9" s="17">
        <v>0.27766399864684799</v>
      </c>
      <c r="AE9" s="17">
        <v>0.26614361745911702</v>
      </c>
      <c r="AF9" s="17"/>
      <c r="AG9" s="17">
        <v>0.41150291618424101</v>
      </c>
      <c r="AH9" s="17">
        <v>0.30325030435696698</v>
      </c>
      <c r="AI9" s="17">
        <v>0.22207874535119301</v>
      </c>
      <c r="AJ9" s="17"/>
      <c r="AK9" s="17">
        <v>0.33865529152595703</v>
      </c>
      <c r="AL9" s="17">
        <v>0.24030674817221301</v>
      </c>
      <c r="AM9" s="17">
        <v>0.32131239992329702</v>
      </c>
      <c r="AN9" s="17"/>
      <c r="AO9" s="17">
        <v>0.31398872670226802</v>
      </c>
      <c r="AP9" s="17">
        <v>0.28230337176615899</v>
      </c>
      <c r="AQ9" s="17">
        <v>0.26314988923347499</v>
      </c>
      <c r="AR9" s="17"/>
      <c r="AS9" s="17">
        <v>0.20882898866945701</v>
      </c>
      <c r="AT9" s="17">
        <v>0.27202282791502902</v>
      </c>
      <c r="AU9" s="17">
        <v>0.28099636955077401</v>
      </c>
      <c r="AV9" s="17">
        <v>0.229447709369131</v>
      </c>
      <c r="AW9" s="17">
        <v>0.36176463093939099</v>
      </c>
      <c r="AX9" s="17">
        <v>0.23290911546554499</v>
      </c>
      <c r="AY9" s="17">
        <v>0.33090067411825003</v>
      </c>
      <c r="AZ9" s="17">
        <v>0.36286822011737002</v>
      </c>
      <c r="BA9" s="17">
        <v>0.213976218582075</v>
      </c>
      <c r="BB9" s="17">
        <v>0.255220061527135</v>
      </c>
      <c r="BC9" s="17">
        <v>0.24052149962945099</v>
      </c>
      <c r="BD9" s="17">
        <v>0.26071595996658697</v>
      </c>
      <c r="BE9" s="17">
        <v>0.16918450672166299</v>
      </c>
      <c r="BF9" s="17">
        <v>0.60936018738906605</v>
      </c>
      <c r="BG9" s="17">
        <v>0.21076859610823101</v>
      </c>
    </row>
    <row r="10" spans="2:59" x14ac:dyDescent="0.35">
      <c r="B10" s="18" t="s">
        <v>192</v>
      </c>
      <c r="C10" s="17">
        <v>0.32846598256083198</v>
      </c>
      <c r="D10" s="17">
        <v>0.31709307924889502</v>
      </c>
      <c r="E10" s="17">
        <v>0.34041401546268402</v>
      </c>
      <c r="F10" s="17"/>
      <c r="G10" s="17">
        <v>0.25278170728168697</v>
      </c>
      <c r="H10" s="17">
        <v>0.25343621521126097</v>
      </c>
      <c r="I10" s="17">
        <v>0.27623686588437801</v>
      </c>
      <c r="J10" s="17">
        <v>0.39230179536459198</v>
      </c>
      <c r="K10" s="17">
        <v>0.38622839800638498</v>
      </c>
      <c r="L10" s="17">
        <v>0.33358076614453702</v>
      </c>
      <c r="M10" s="17"/>
      <c r="N10" s="17">
        <v>0.352295638074763</v>
      </c>
      <c r="O10" s="17">
        <v>0.23488857997177201</v>
      </c>
      <c r="P10" s="17">
        <v>0.31497843715999502</v>
      </c>
      <c r="Q10" s="17">
        <v>0.37216714338271401</v>
      </c>
      <c r="R10" s="17">
        <v>0.37020048831828301</v>
      </c>
      <c r="S10" s="17"/>
      <c r="T10" s="17">
        <v>0.30840453238059701</v>
      </c>
      <c r="U10" s="17">
        <v>0.33351813260622099</v>
      </c>
      <c r="V10" s="17"/>
      <c r="W10" s="17">
        <v>0.33225071445105397</v>
      </c>
      <c r="X10" s="17">
        <v>0.33108544954257402</v>
      </c>
      <c r="Y10" s="17"/>
      <c r="Z10" s="17">
        <v>0.33793535392388502</v>
      </c>
      <c r="AA10" s="17">
        <v>0.34022911599273897</v>
      </c>
      <c r="AB10" s="17">
        <v>0.31522642744533202</v>
      </c>
      <c r="AC10" s="17"/>
      <c r="AD10" s="17">
        <v>0.32820311105306099</v>
      </c>
      <c r="AE10" s="17">
        <v>0.32895945189217701</v>
      </c>
      <c r="AF10" s="17"/>
      <c r="AG10" s="17">
        <v>0.26879082155563899</v>
      </c>
      <c r="AH10" s="17">
        <v>0.37704315330051003</v>
      </c>
      <c r="AI10" s="17">
        <v>0.29969542222032503</v>
      </c>
      <c r="AJ10" s="17"/>
      <c r="AK10" s="17">
        <v>0.32646627737952699</v>
      </c>
      <c r="AL10" s="17">
        <v>0.33933082532261499</v>
      </c>
      <c r="AM10" s="17">
        <v>0.284462158206163</v>
      </c>
      <c r="AN10" s="17"/>
      <c r="AO10" s="17">
        <v>0.37869496140822101</v>
      </c>
      <c r="AP10" s="17">
        <v>0.306637739296791</v>
      </c>
      <c r="AQ10" s="17">
        <v>0.35677545581283698</v>
      </c>
      <c r="AR10" s="17"/>
      <c r="AS10" s="17">
        <v>0.26041474294580402</v>
      </c>
      <c r="AT10" s="17">
        <v>0.32751518542467001</v>
      </c>
      <c r="AU10" s="17">
        <v>0.251333809156082</v>
      </c>
      <c r="AV10" s="17">
        <v>0.37938879526223901</v>
      </c>
      <c r="AW10" s="17">
        <v>0.25770581918596502</v>
      </c>
      <c r="AX10" s="17">
        <v>0.30356961149188899</v>
      </c>
      <c r="AY10" s="17">
        <v>0.40557447860825702</v>
      </c>
      <c r="AZ10" s="17">
        <v>0.32387525142097801</v>
      </c>
      <c r="BA10" s="17">
        <v>0.43853991419307498</v>
      </c>
      <c r="BB10" s="17">
        <v>0.34906626024593201</v>
      </c>
      <c r="BC10" s="17">
        <v>0.43255381195898901</v>
      </c>
      <c r="BD10" s="17">
        <v>0.37340604098313301</v>
      </c>
      <c r="BE10" s="17">
        <v>0.121763973671704</v>
      </c>
      <c r="BF10" s="17">
        <v>0.10340804598832901</v>
      </c>
      <c r="BG10" s="17">
        <v>0.40781093248081901</v>
      </c>
    </row>
    <row r="11" spans="2:59" x14ac:dyDescent="0.35">
      <c r="B11" s="18" t="s">
        <v>193</v>
      </c>
      <c r="C11" s="17">
        <v>0.18785592475620799</v>
      </c>
      <c r="D11" s="17">
        <v>0.18243012176752499</v>
      </c>
      <c r="E11" s="17">
        <v>0.19162451927001201</v>
      </c>
      <c r="F11" s="17"/>
      <c r="G11" s="17">
        <v>0.25003726684737598</v>
      </c>
      <c r="H11" s="17">
        <v>0.21241900385870699</v>
      </c>
      <c r="I11" s="17">
        <v>0.25598268745381803</v>
      </c>
      <c r="J11" s="17">
        <v>0.18296101353813199</v>
      </c>
      <c r="K11" s="17">
        <v>0.17273269030112301</v>
      </c>
      <c r="L11" s="17">
        <v>0.13418661470218901</v>
      </c>
      <c r="M11" s="17"/>
      <c r="N11" s="17">
        <v>0.20314839436808199</v>
      </c>
      <c r="O11" s="17">
        <v>0.20494982570282</v>
      </c>
      <c r="P11" s="17">
        <v>0.13030042873064701</v>
      </c>
      <c r="Q11" s="17">
        <v>0.20312120868626399</v>
      </c>
      <c r="R11" s="17">
        <v>0.192028580368928</v>
      </c>
      <c r="S11" s="17"/>
      <c r="T11" s="17">
        <v>0.18517285493497401</v>
      </c>
      <c r="U11" s="17">
        <v>0.18853161226620099</v>
      </c>
      <c r="V11" s="17"/>
      <c r="W11" s="17">
        <v>0.170634345322659</v>
      </c>
      <c r="X11" s="17">
        <v>0.19430332846682899</v>
      </c>
      <c r="Y11" s="17"/>
      <c r="Z11" s="17">
        <v>0.23585548543524601</v>
      </c>
      <c r="AA11" s="17">
        <v>0.15673177153337101</v>
      </c>
      <c r="AB11" s="17">
        <v>0.14622253494854201</v>
      </c>
      <c r="AC11" s="17"/>
      <c r="AD11" s="17">
        <v>0.171121533351691</v>
      </c>
      <c r="AE11" s="17">
        <v>0.21927016590725801</v>
      </c>
      <c r="AF11" s="17"/>
      <c r="AG11" s="17">
        <v>0.19030322663457699</v>
      </c>
      <c r="AH11" s="17">
        <v>0.15208920312756499</v>
      </c>
      <c r="AI11" s="17">
        <v>0.21156954064127401</v>
      </c>
      <c r="AJ11" s="17"/>
      <c r="AK11" s="17">
        <v>0.12588770418796599</v>
      </c>
      <c r="AL11" s="17">
        <v>0.213759033655266</v>
      </c>
      <c r="AM11" s="17">
        <v>0.18022764566843399</v>
      </c>
      <c r="AN11" s="17"/>
      <c r="AO11" s="17">
        <v>0.136840278285562</v>
      </c>
      <c r="AP11" s="17">
        <v>0.19872723136949999</v>
      </c>
      <c r="AQ11" s="17">
        <v>0.170180571100052</v>
      </c>
      <c r="AR11" s="17"/>
      <c r="AS11" s="17">
        <v>0.31923361995183003</v>
      </c>
      <c r="AT11" s="17">
        <v>0.17781357505460799</v>
      </c>
      <c r="AU11" s="17">
        <v>0.162793489610668</v>
      </c>
      <c r="AV11" s="17">
        <v>0.20635846856382101</v>
      </c>
      <c r="AW11" s="17">
        <v>0.17757963104010299</v>
      </c>
      <c r="AX11" s="17">
        <v>0.243332883514044</v>
      </c>
      <c r="AY11" s="17">
        <v>0.109066532157997</v>
      </c>
      <c r="AZ11" s="17">
        <v>0.172367785550712</v>
      </c>
      <c r="BA11" s="17">
        <v>0.12999653898265401</v>
      </c>
      <c r="BB11" s="17">
        <v>0.115819528185736</v>
      </c>
      <c r="BC11" s="17">
        <v>0.100064856375876</v>
      </c>
      <c r="BD11" s="17">
        <v>0.167123203768829</v>
      </c>
      <c r="BE11" s="17">
        <v>0.49199570783579799</v>
      </c>
      <c r="BF11" s="17">
        <v>0.20649284277496799</v>
      </c>
      <c r="BG11" s="17">
        <v>9.5022505208710806E-2</v>
      </c>
    </row>
    <row r="12" spans="2:59" x14ac:dyDescent="0.35">
      <c r="B12" s="18" t="s">
        <v>194</v>
      </c>
      <c r="C12" s="17">
        <v>0.13900111509920701</v>
      </c>
      <c r="D12" s="17">
        <v>0.15232234069723199</v>
      </c>
      <c r="E12" s="17">
        <v>0.12510402798578599</v>
      </c>
      <c r="F12" s="17"/>
      <c r="G12" s="17">
        <v>0.22558560718696199</v>
      </c>
      <c r="H12" s="17">
        <v>0.243541021596341</v>
      </c>
      <c r="I12" s="17">
        <v>0.16493952992331801</v>
      </c>
      <c r="J12" s="17">
        <v>0.11103058067304</v>
      </c>
      <c r="K12" s="17">
        <v>9.4269566999895499E-2</v>
      </c>
      <c r="L12" s="17">
        <v>9.8846840193754407E-2</v>
      </c>
      <c r="M12" s="17"/>
      <c r="N12" s="17">
        <v>0.13061272182439801</v>
      </c>
      <c r="O12" s="17">
        <v>0.13964288538951999</v>
      </c>
      <c r="P12" s="17">
        <v>0.16723930138726301</v>
      </c>
      <c r="Q12" s="17">
        <v>0.132834491216792</v>
      </c>
      <c r="R12" s="17">
        <v>0.120067690728016</v>
      </c>
      <c r="S12" s="17"/>
      <c r="T12" s="17">
        <v>0.17519755558035899</v>
      </c>
      <c r="U12" s="17">
        <v>0.129885630088061</v>
      </c>
      <c r="V12" s="17"/>
      <c r="W12" s="17">
        <v>0.14356545821450201</v>
      </c>
      <c r="X12" s="17">
        <v>0.13561841959301699</v>
      </c>
      <c r="Y12" s="17"/>
      <c r="Z12" s="17">
        <v>0.17668219899704701</v>
      </c>
      <c r="AA12" s="17">
        <v>0.14177370859181099</v>
      </c>
      <c r="AB12" s="17">
        <v>0.11299984372966899</v>
      </c>
      <c r="AC12" s="17"/>
      <c r="AD12" s="17">
        <v>0.14969325455760399</v>
      </c>
      <c r="AE12" s="17">
        <v>0.118929548751352</v>
      </c>
      <c r="AF12" s="17"/>
      <c r="AG12" s="17">
        <v>6.3548326237516106E-2</v>
      </c>
      <c r="AH12" s="17">
        <v>0.13727570311841</v>
      </c>
      <c r="AI12" s="17">
        <v>0.15765821301558999</v>
      </c>
      <c r="AJ12" s="17"/>
      <c r="AK12" s="17">
        <v>0.15196849871149301</v>
      </c>
      <c r="AL12" s="17">
        <v>0.12238961956793901</v>
      </c>
      <c r="AM12" s="17">
        <v>0.15659259549523399</v>
      </c>
      <c r="AN12" s="17"/>
      <c r="AO12" s="17">
        <v>0.105827432760272</v>
      </c>
      <c r="AP12" s="17">
        <v>0.14353829857125699</v>
      </c>
      <c r="AQ12" s="17">
        <v>0.13470572024392199</v>
      </c>
      <c r="AR12" s="17"/>
      <c r="AS12" s="17">
        <v>0.133062007828918</v>
      </c>
      <c r="AT12" s="17">
        <v>0.13180095722712201</v>
      </c>
      <c r="AU12" s="17">
        <v>0.19119654571911199</v>
      </c>
      <c r="AV12" s="17">
        <v>0.13114466672088301</v>
      </c>
      <c r="AW12" s="17">
        <v>0.12000414941420399</v>
      </c>
      <c r="AX12" s="17">
        <v>0.13422015127103601</v>
      </c>
      <c r="AY12" s="17">
        <v>0.124228802699585</v>
      </c>
      <c r="AZ12" s="17">
        <v>9.7120844987805099E-2</v>
      </c>
      <c r="BA12" s="17">
        <v>0.181047523267337</v>
      </c>
      <c r="BB12" s="17">
        <v>0.20239550508305201</v>
      </c>
      <c r="BC12" s="17">
        <v>0.134108391089828</v>
      </c>
      <c r="BD12" s="17">
        <v>0.14255164490823399</v>
      </c>
      <c r="BE12" s="17">
        <v>7.8542174638840695E-2</v>
      </c>
      <c r="BF12" s="17">
        <v>8.0738923847637298E-2</v>
      </c>
      <c r="BG12" s="17">
        <v>0.25189110150326799</v>
      </c>
    </row>
    <row r="13" spans="2:59" x14ac:dyDescent="0.35">
      <c r="B13" s="18" t="s">
        <v>195</v>
      </c>
      <c r="C13" s="19">
        <v>7.1016967372136502E-2</v>
      </c>
      <c r="D13" s="19">
        <v>6.1862249755458003E-2</v>
      </c>
      <c r="E13" s="19">
        <v>7.9837923406502295E-2</v>
      </c>
      <c r="F13" s="19"/>
      <c r="G13" s="19">
        <v>9.5328987212281599E-2</v>
      </c>
      <c r="H13" s="19">
        <v>7.2795639266468301E-2</v>
      </c>
      <c r="I13" s="19">
        <v>6.5694210741969003E-2</v>
      </c>
      <c r="J13" s="19">
        <v>7.1191488771903302E-2</v>
      </c>
      <c r="K13" s="19">
        <v>7.5311347603436704E-2</v>
      </c>
      <c r="L13" s="19">
        <v>6.3066182934924497E-2</v>
      </c>
      <c r="M13" s="19"/>
      <c r="N13" s="19">
        <v>3.4699200568851903E-2</v>
      </c>
      <c r="O13" s="19">
        <v>8.7016021345918002E-2</v>
      </c>
      <c r="P13" s="19">
        <v>7.3128394435560407E-2</v>
      </c>
      <c r="Q13" s="19">
        <v>9.1426018883983204E-2</v>
      </c>
      <c r="R13" s="19">
        <v>8.50652265728465E-2</v>
      </c>
      <c r="S13" s="19"/>
      <c r="T13" s="19">
        <v>7.8308302072752994E-2</v>
      </c>
      <c r="U13" s="19">
        <v>6.9180763278827204E-2</v>
      </c>
      <c r="V13" s="19"/>
      <c r="W13" s="19">
        <v>9.9100672573129406E-2</v>
      </c>
      <c r="X13" s="19">
        <v>5.7480987975350603E-2</v>
      </c>
      <c r="Y13" s="19"/>
      <c r="Z13" s="19">
        <v>0.10490239640992199</v>
      </c>
      <c r="AA13" s="19">
        <v>6.2187400888676803E-2</v>
      </c>
      <c r="AB13" s="19">
        <v>4.3969316040074098E-2</v>
      </c>
      <c r="AC13" s="19"/>
      <c r="AD13" s="19">
        <v>7.3318102390795503E-2</v>
      </c>
      <c r="AE13" s="19">
        <v>6.6697215990095399E-2</v>
      </c>
      <c r="AF13" s="19"/>
      <c r="AG13" s="19">
        <v>6.5854709388027594E-2</v>
      </c>
      <c r="AH13" s="19">
        <v>3.0341636096547098E-2</v>
      </c>
      <c r="AI13" s="19">
        <v>0.108998078771619</v>
      </c>
      <c r="AJ13" s="19"/>
      <c r="AK13" s="19">
        <v>5.7022228195057097E-2</v>
      </c>
      <c r="AL13" s="19">
        <v>8.4213773281967497E-2</v>
      </c>
      <c r="AM13" s="19">
        <v>5.7405200706872002E-2</v>
      </c>
      <c r="AN13" s="19"/>
      <c r="AO13" s="19">
        <v>6.4648600843676393E-2</v>
      </c>
      <c r="AP13" s="19">
        <v>6.8793358996294504E-2</v>
      </c>
      <c r="AQ13" s="19">
        <v>7.5188363609713996E-2</v>
      </c>
      <c r="AR13" s="19"/>
      <c r="AS13" s="19">
        <v>7.8460640603990398E-2</v>
      </c>
      <c r="AT13" s="19">
        <v>9.0847454378570905E-2</v>
      </c>
      <c r="AU13" s="19">
        <v>0.11367978596336401</v>
      </c>
      <c r="AV13" s="19">
        <v>5.3660360083925301E-2</v>
      </c>
      <c r="AW13" s="19">
        <v>8.2945769420337295E-2</v>
      </c>
      <c r="AX13" s="19">
        <v>8.5968238257486299E-2</v>
      </c>
      <c r="AY13" s="19">
        <v>3.02295124159116E-2</v>
      </c>
      <c r="AZ13" s="19">
        <v>4.3767897923134798E-2</v>
      </c>
      <c r="BA13" s="19">
        <v>3.6439804974859401E-2</v>
      </c>
      <c r="BB13" s="19">
        <v>7.7498644958144805E-2</v>
      </c>
      <c r="BC13" s="19">
        <v>9.2751440945856897E-2</v>
      </c>
      <c r="BD13" s="19">
        <v>5.6203150373216E-2</v>
      </c>
      <c r="BE13" s="19">
        <v>0.13851363713199399</v>
      </c>
      <c r="BF13" s="19">
        <v>0</v>
      </c>
      <c r="BG13" s="19">
        <v>3.4506864698971601E-2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5.65504993769343E-2</v>
      </c>
      <c r="D9" s="17">
        <v>6.3787368700313998E-2</v>
      </c>
      <c r="E9" s="17">
        <v>5.0041737479314202E-2</v>
      </c>
      <c r="F9" s="17"/>
      <c r="G9" s="17">
        <v>3.3381825275726799E-2</v>
      </c>
      <c r="H9" s="17">
        <v>6.5273002451449694E-2</v>
      </c>
      <c r="I9" s="17">
        <v>2.9549764860861201E-2</v>
      </c>
      <c r="J9" s="17">
        <v>4.9512412790357598E-2</v>
      </c>
      <c r="K9" s="17">
        <v>4.9304464029895398E-2</v>
      </c>
      <c r="L9" s="17">
        <v>8.3389134276564497E-2</v>
      </c>
      <c r="M9" s="17"/>
      <c r="N9" s="17">
        <v>5.0783113570998802E-2</v>
      </c>
      <c r="O9" s="17">
        <v>9.4374014432525702E-2</v>
      </c>
      <c r="P9" s="17">
        <v>6.9199873200830903E-2</v>
      </c>
      <c r="Q9" s="17">
        <v>2.9726896051093799E-2</v>
      </c>
      <c r="R9" s="17">
        <v>3.6352808418242302E-2</v>
      </c>
      <c r="S9" s="17"/>
      <c r="T9" s="17">
        <v>5.1397410331820298E-2</v>
      </c>
      <c r="U9" s="17">
        <v>5.7848221068002199E-2</v>
      </c>
      <c r="V9" s="17"/>
      <c r="W9" s="17">
        <v>5.8888007858595298E-2</v>
      </c>
      <c r="X9" s="17">
        <v>5.8658672895387502E-2</v>
      </c>
      <c r="Y9" s="17"/>
      <c r="Z9" s="17">
        <v>4.4147984953801803E-2</v>
      </c>
      <c r="AA9" s="17">
        <v>7.9614907407878993E-2</v>
      </c>
      <c r="AB9" s="17">
        <v>6.2305880923676699E-2</v>
      </c>
      <c r="AC9" s="17"/>
      <c r="AD9" s="17">
        <v>6.2263392127951997E-2</v>
      </c>
      <c r="AE9" s="17">
        <v>4.5826106346297198E-2</v>
      </c>
      <c r="AF9" s="17"/>
      <c r="AG9" s="17">
        <v>8.9136605127662999E-2</v>
      </c>
      <c r="AH9" s="17">
        <v>9.0418570546365998E-2</v>
      </c>
      <c r="AI9" s="17">
        <v>2.0058287687138101E-2</v>
      </c>
      <c r="AJ9" s="17"/>
      <c r="AK9" s="17">
        <v>8.6370742915326898E-2</v>
      </c>
      <c r="AL9" s="17">
        <v>5.0690660274349701E-2</v>
      </c>
      <c r="AM9" s="17">
        <v>3.6767914328038498E-2</v>
      </c>
      <c r="AN9" s="17"/>
      <c r="AO9" s="17">
        <v>8.5583950584049495E-2</v>
      </c>
      <c r="AP9" s="17">
        <v>7.0062698680273899E-2</v>
      </c>
      <c r="AQ9" s="17">
        <v>3.4585587350500102E-2</v>
      </c>
      <c r="AR9" s="17"/>
      <c r="AS9" s="17">
        <v>1.93132102546048E-2</v>
      </c>
      <c r="AT9" s="17">
        <v>3.3980081901493098E-2</v>
      </c>
      <c r="AU9" s="17">
        <v>3.2372997051539003E-2</v>
      </c>
      <c r="AV9" s="17">
        <v>7.5385554193555498E-2</v>
      </c>
      <c r="AW9" s="17">
        <v>6.6290241065014896E-2</v>
      </c>
      <c r="AX9" s="17">
        <v>4.7913840721267698E-2</v>
      </c>
      <c r="AY9" s="17">
        <v>9.0085417139612101E-2</v>
      </c>
      <c r="AZ9" s="17">
        <v>6.3493585320829798E-2</v>
      </c>
      <c r="BA9" s="17">
        <v>0.106646616177209</v>
      </c>
      <c r="BB9" s="17">
        <v>6.5207048085206998E-2</v>
      </c>
      <c r="BC9" s="17">
        <v>1.9374136737024601E-2</v>
      </c>
      <c r="BD9" s="17">
        <v>9.6340992272706594E-2</v>
      </c>
      <c r="BE9" s="17">
        <v>0</v>
      </c>
      <c r="BF9" s="17">
        <v>4.4750468383038797E-2</v>
      </c>
      <c r="BG9" s="17">
        <v>3.5389878946900197E-2</v>
      </c>
    </row>
    <row r="10" spans="2:59" x14ac:dyDescent="0.35">
      <c r="B10" s="18" t="s">
        <v>192</v>
      </c>
      <c r="C10" s="17">
        <v>0.17168624316173201</v>
      </c>
      <c r="D10" s="17">
        <v>0.19947859831280201</v>
      </c>
      <c r="E10" s="17">
        <v>0.146502690127051</v>
      </c>
      <c r="F10" s="17"/>
      <c r="G10" s="17">
        <v>0.203146682971795</v>
      </c>
      <c r="H10" s="17">
        <v>0.152520825845474</v>
      </c>
      <c r="I10" s="17">
        <v>0.17953013302044901</v>
      </c>
      <c r="J10" s="17">
        <v>0.15746983236951001</v>
      </c>
      <c r="K10" s="17">
        <v>0.18461963505354101</v>
      </c>
      <c r="L10" s="17">
        <v>0.168495939293448</v>
      </c>
      <c r="M10" s="17"/>
      <c r="N10" s="17">
        <v>0.150456275052641</v>
      </c>
      <c r="O10" s="17">
        <v>0.154685502468043</v>
      </c>
      <c r="P10" s="17">
        <v>0.229646488981022</v>
      </c>
      <c r="Q10" s="17">
        <v>0.14976854947325599</v>
      </c>
      <c r="R10" s="17">
        <v>0.195412845983617</v>
      </c>
      <c r="S10" s="17"/>
      <c r="T10" s="17">
        <v>0.20725016621109599</v>
      </c>
      <c r="U10" s="17">
        <v>0.16273004738157401</v>
      </c>
      <c r="V10" s="17"/>
      <c r="W10" s="17">
        <v>0.18559188580882599</v>
      </c>
      <c r="X10" s="17">
        <v>0.16384343395179499</v>
      </c>
      <c r="Y10" s="17"/>
      <c r="Z10" s="17">
        <v>0.17967208706461599</v>
      </c>
      <c r="AA10" s="17">
        <v>0.148838230808922</v>
      </c>
      <c r="AB10" s="17">
        <v>0.198680743418717</v>
      </c>
      <c r="AC10" s="17"/>
      <c r="AD10" s="17">
        <v>0.171372323067597</v>
      </c>
      <c r="AE10" s="17">
        <v>0.172275542246528</v>
      </c>
      <c r="AF10" s="17"/>
      <c r="AG10" s="17">
        <v>0.22798144645394999</v>
      </c>
      <c r="AH10" s="17">
        <v>0.18428849424455701</v>
      </c>
      <c r="AI10" s="17">
        <v>0.151729207633928</v>
      </c>
      <c r="AJ10" s="17"/>
      <c r="AK10" s="17">
        <v>0.20849377166677699</v>
      </c>
      <c r="AL10" s="17">
        <v>0.154423154217391</v>
      </c>
      <c r="AM10" s="17">
        <v>0.18904451304016001</v>
      </c>
      <c r="AN10" s="17"/>
      <c r="AO10" s="17">
        <v>0.28264422241772902</v>
      </c>
      <c r="AP10" s="17">
        <v>0.16237916248640599</v>
      </c>
      <c r="AQ10" s="17">
        <v>0.16746077310142199</v>
      </c>
      <c r="AR10" s="17"/>
      <c r="AS10" s="17">
        <v>0.17228962943200299</v>
      </c>
      <c r="AT10" s="17">
        <v>0.157994638308493</v>
      </c>
      <c r="AU10" s="17">
        <v>7.4871016900323606E-2</v>
      </c>
      <c r="AV10" s="17">
        <v>0.14321076940576699</v>
      </c>
      <c r="AW10" s="17">
        <v>0.120436916743301</v>
      </c>
      <c r="AX10" s="17">
        <v>0.12336678742540801</v>
      </c>
      <c r="AY10" s="17">
        <v>0.20473271615511601</v>
      </c>
      <c r="AZ10" s="17">
        <v>0.170546286213728</v>
      </c>
      <c r="BA10" s="17">
        <v>0.19608413931138099</v>
      </c>
      <c r="BB10" s="17">
        <v>0.25963124135090399</v>
      </c>
      <c r="BC10" s="17">
        <v>0.26670651482006003</v>
      </c>
      <c r="BD10" s="17">
        <v>0.1652932135846</v>
      </c>
      <c r="BE10" s="17">
        <v>0.40551222764822098</v>
      </c>
      <c r="BF10" s="17">
        <v>6.3626606547180803E-2</v>
      </c>
      <c r="BG10" s="17">
        <v>0.39969740591805603</v>
      </c>
    </row>
    <row r="11" spans="2:59" x14ac:dyDescent="0.35">
      <c r="B11" s="18" t="s">
        <v>193</v>
      </c>
      <c r="C11" s="17">
        <v>0.24516845938720899</v>
      </c>
      <c r="D11" s="17">
        <v>0.24792936512396599</v>
      </c>
      <c r="E11" s="17">
        <v>0.24360650687084801</v>
      </c>
      <c r="F11" s="17"/>
      <c r="G11" s="17">
        <v>0.16564891280740501</v>
      </c>
      <c r="H11" s="17">
        <v>0.285070766297361</v>
      </c>
      <c r="I11" s="17">
        <v>0.24473152330164899</v>
      </c>
      <c r="J11" s="17">
        <v>0.209419311744964</v>
      </c>
      <c r="K11" s="17">
        <v>0.288122298113548</v>
      </c>
      <c r="L11" s="17">
        <v>0.2491515193363</v>
      </c>
      <c r="M11" s="17"/>
      <c r="N11" s="17">
        <v>0.26217736962992799</v>
      </c>
      <c r="O11" s="17">
        <v>0.225673942676623</v>
      </c>
      <c r="P11" s="17">
        <v>0.200705478143065</v>
      </c>
      <c r="Q11" s="17">
        <v>0.25902187306232199</v>
      </c>
      <c r="R11" s="17">
        <v>0.29010845758820197</v>
      </c>
      <c r="S11" s="17"/>
      <c r="T11" s="17">
        <v>0.235517622110749</v>
      </c>
      <c r="U11" s="17">
        <v>0.24759886584069399</v>
      </c>
      <c r="V11" s="17"/>
      <c r="W11" s="17">
        <v>0.20793939724725799</v>
      </c>
      <c r="X11" s="17">
        <v>0.26625705804470901</v>
      </c>
      <c r="Y11" s="17"/>
      <c r="Z11" s="17">
        <v>0.23100138291618399</v>
      </c>
      <c r="AA11" s="17">
        <v>0.22437106497925699</v>
      </c>
      <c r="AB11" s="17">
        <v>0.23123412195022899</v>
      </c>
      <c r="AC11" s="17"/>
      <c r="AD11" s="17">
        <v>0.21363861686105801</v>
      </c>
      <c r="AE11" s="17">
        <v>0.30435711182328201</v>
      </c>
      <c r="AF11" s="17"/>
      <c r="AG11" s="17">
        <v>0.24555910313601101</v>
      </c>
      <c r="AH11" s="17">
        <v>0.27859211031543701</v>
      </c>
      <c r="AI11" s="17">
        <v>0.208605887282207</v>
      </c>
      <c r="AJ11" s="17"/>
      <c r="AK11" s="17">
        <v>0.212923536998708</v>
      </c>
      <c r="AL11" s="17">
        <v>0.26993621035728899</v>
      </c>
      <c r="AM11" s="17">
        <v>0.18701901231690199</v>
      </c>
      <c r="AN11" s="17"/>
      <c r="AO11" s="17">
        <v>0.25369357354646499</v>
      </c>
      <c r="AP11" s="17">
        <v>0.26296528335674302</v>
      </c>
      <c r="AQ11" s="17">
        <v>0.210876412391929</v>
      </c>
      <c r="AR11" s="17"/>
      <c r="AS11" s="17">
        <v>0.323083224448796</v>
      </c>
      <c r="AT11" s="17">
        <v>0.143826193811353</v>
      </c>
      <c r="AU11" s="17">
        <v>0.131611211635657</v>
      </c>
      <c r="AV11" s="17">
        <v>0.23565171586561301</v>
      </c>
      <c r="AW11" s="17">
        <v>0.24605226729777399</v>
      </c>
      <c r="AX11" s="17">
        <v>0.28988448193854699</v>
      </c>
      <c r="AY11" s="17">
        <v>0.209282572986973</v>
      </c>
      <c r="AZ11" s="17">
        <v>0.30941832363258698</v>
      </c>
      <c r="BA11" s="17">
        <v>0.23735558988223801</v>
      </c>
      <c r="BB11" s="17">
        <v>0.24413463091416701</v>
      </c>
      <c r="BC11" s="17">
        <v>0.25030818586060799</v>
      </c>
      <c r="BD11" s="17">
        <v>0.29806951518900399</v>
      </c>
      <c r="BE11" s="17">
        <v>0.41764966406993898</v>
      </c>
      <c r="BF11" s="17">
        <v>0.29503779693592302</v>
      </c>
      <c r="BG11" s="17">
        <v>0.139572596346663</v>
      </c>
    </row>
    <row r="12" spans="2:59" x14ac:dyDescent="0.35">
      <c r="B12" s="18" t="s">
        <v>194</v>
      </c>
      <c r="C12" s="17">
        <v>0.32492549820466499</v>
      </c>
      <c r="D12" s="17">
        <v>0.33686829739670499</v>
      </c>
      <c r="E12" s="17">
        <v>0.31307851139673398</v>
      </c>
      <c r="F12" s="17"/>
      <c r="G12" s="17">
        <v>0.39446578850623598</v>
      </c>
      <c r="H12" s="17">
        <v>0.35213235982175001</v>
      </c>
      <c r="I12" s="17">
        <v>0.33226514633765297</v>
      </c>
      <c r="J12" s="17">
        <v>0.30873892916137902</v>
      </c>
      <c r="K12" s="17">
        <v>0.29180485622533298</v>
      </c>
      <c r="L12" s="17">
        <v>0.31950892353754101</v>
      </c>
      <c r="M12" s="17"/>
      <c r="N12" s="17">
        <v>0.36275253468090501</v>
      </c>
      <c r="O12" s="17">
        <v>0.30401336343635399</v>
      </c>
      <c r="P12" s="17">
        <v>0.28725438197689901</v>
      </c>
      <c r="Q12" s="17">
        <v>0.35156139627074401</v>
      </c>
      <c r="R12" s="17">
        <v>0.28133537529075198</v>
      </c>
      <c r="S12" s="17"/>
      <c r="T12" s="17">
        <v>0.34221294192381602</v>
      </c>
      <c r="U12" s="17">
        <v>0.320571936583461</v>
      </c>
      <c r="V12" s="17"/>
      <c r="W12" s="17">
        <v>0.35666176736298899</v>
      </c>
      <c r="X12" s="17">
        <v>0.30457579631923698</v>
      </c>
      <c r="Y12" s="17"/>
      <c r="Z12" s="17">
        <v>0.354024594809699</v>
      </c>
      <c r="AA12" s="17">
        <v>0.32082614172588497</v>
      </c>
      <c r="AB12" s="17">
        <v>0.33492970171968001</v>
      </c>
      <c r="AC12" s="17"/>
      <c r="AD12" s="17">
        <v>0.35387328317306699</v>
      </c>
      <c r="AE12" s="17">
        <v>0.27058395235432398</v>
      </c>
      <c r="AF12" s="17"/>
      <c r="AG12" s="17">
        <v>0.31319785584048698</v>
      </c>
      <c r="AH12" s="17">
        <v>0.34737197509867701</v>
      </c>
      <c r="AI12" s="17">
        <v>0.31356433087588897</v>
      </c>
      <c r="AJ12" s="17"/>
      <c r="AK12" s="17">
        <v>0.29817214836703998</v>
      </c>
      <c r="AL12" s="17">
        <v>0.330175601887507</v>
      </c>
      <c r="AM12" s="17">
        <v>0.31916188931610801</v>
      </c>
      <c r="AN12" s="17"/>
      <c r="AO12" s="17">
        <v>0.21479131268707799</v>
      </c>
      <c r="AP12" s="17">
        <v>0.34992074432459203</v>
      </c>
      <c r="AQ12" s="17">
        <v>0.32308465430345801</v>
      </c>
      <c r="AR12" s="17"/>
      <c r="AS12" s="17">
        <v>0.28194535756026901</v>
      </c>
      <c r="AT12" s="17">
        <v>0.39061051508917299</v>
      </c>
      <c r="AU12" s="17">
        <v>0.37738283313930898</v>
      </c>
      <c r="AV12" s="17">
        <v>0.35600539666417402</v>
      </c>
      <c r="AW12" s="17">
        <v>0.29922247839823601</v>
      </c>
      <c r="AX12" s="17">
        <v>0.33203753637626199</v>
      </c>
      <c r="AY12" s="17">
        <v>0.29073804285888299</v>
      </c>
      <c r="AZ12" s="17">
        <v>0.35323426920995799</v>
      </c>
      <c r="BA12" s="17">
        <v>0.40769290832105098</v>
      </c>
      <c r="BB12" s="17">
        <v>0.29468077518019198</v>
      </c>
      <c r="BC12" s="17">
        <v>0.316314304648186</v>
      </c>
      <c r="BD12" s="17">
        <v>0.35769707158549702</v>
      </c>
      <c r="BE12" s="17">
        <v>0</v>
      </c>
      <c r="BF12" s="17">
        <v>0.35940123268108598</v>
      </c>
      <c r="BG12" s="17">
        <v>0.211384925296699</v>
      </c>
    </row>
    <row r="13" spans="2:59" x14ac:dyDescent="0.35">
      <c r="B13" s="18" t="s">
        <v>195</v>
      </c>
      <c r="C13" s="19">
        <v>0.201669299869459</v>
      </c>
      <c r="D13" s="19">
        <v>0.151936370466214</v>
      </c>
      <c r="E13" s="19">
        <v>0.24677055412605201</v>
      </c>
      <c r="F13" s="19"/>
      <c r="G13" s="19">
        <v>0.203356790438837</v>
      </c>
      <c r="H13" s="19">
        <v>0.14500304558396501</v>
      </c>
      <c r="I13" s="19">
        <v>0.213923432479388</v>
      </c>
      <c r="J13" s="19">
        <v>0.27485951393378799</v>
      </c>
      <c r="K13" s="19">
        <v>0.18614874657768299</v>
      </c>
      <c r="L13" s="19">
        <v>0.17945448355614799</v>
      </c>
      <c r="M13" s="19"/>
      <c r="N13" s="19">
        <v>0.173830707065527</v>
      </c>
      <c r="O13" s="19">
        <v>0.221253176986454</v>
      </c>
      <c r="P13" s="19">
        <v>0.21319377769818301</v>
      </c>
      <c r="Q13" s="19">
        <v>0.20992128514258501</v>
      </c>
      <c r="R13" s="19">
        <v>0.19679051271918699</v>
      </c>
      <c r="S13" s="19"/>
      <c r="T13" s="19">
        <v>0.16362185942252</v>
      </c>
      <c r="U13" s="19">
        <v>0.211250929126268</v>
      </c>
      <c r="V13" s="19"/>
      <c r="W13" s="19">
        <v>0.19091894172233101</v>
      </c>
      <c r="X13" s="19">
        <v>0.20666503878887199</v>
      </c>
      <c r="Y13" s="19"/>
      <c r="Z13" s="19">
        <v>0.19115395025569901</v>
      </c>
      <c r="AA13" s="19">
        <v>0.22634965507805699</v>
      </c>
      <c r="AB13" s="19">
        <v>0.172849551987698</v>
      </c>
      <c r="AC13" s="19"/>
      <c r="AD13" s="19">
        <v>0.19885238477032599</v>
      </c>
      <c r="AE13" s="19">
        <v>0.20695728722956899</v>
      </c>
      <c r="AF13" s="19"/>
      <c r="AG13" s="19">
        <v>0.124124989441889</v>
      </c>
      <c r="AH13" s="19">
        <v>9.9328849794962204E-2</v>
      </c>
      <c r="AI13" s="19">
        <v>0.30604228652083698</v>
      </c>
      <c r="AJ13" s="19"/>
      <c r="AK13" s="19">
        <v>0.19403980005214799</v>
      </c>
      <c r="AL13" s="19">
        <v>0.194774373263463</v>
      </c>
      <c r="AM13" s="19">
        <v>0.26800667099879</v>
      </c>
      <c r="AN13" s="19"/>
      <c r="AO13" s="19">
        <v>0.16328694076467901</v>
      </c>
      <c r="AP13" s="19">
        <v>0.15467211115198601</v>
      </c>
      <c r="AQ13" s="19">
        <v>0.26399257285269201</v>
      </c>
      <c r="AR13" s="19"/>
      <c r="AS13" s="19">
        <v>0.203368578304327</v>
      </c>
      <c r="AT13" s="19">
        <v>0.27358857088948701</v>
      </c>
      <c r="AU13" s="19">
        <v>0.38376194127317098</v>
      </c>
      <c r="AV13" s="19">
        <v>0.18974656387089001</v>
      </c>
      <c r="AW13" s="19">
        <v>0.26799809649567402</v>
      </c>
      <c r="AX13" s="19">
        <v>0.206797353538515</v>
      </c>
      <c r="AY13" s="19">
        <v>0.205161250859415</v>
      </c>
      <c r="AZ13" s="19">
        <v>0.103307535622897</v>
      </c>
      <c r="BA13" s="19">
        <v>5.22207463081205E-2</v>
      </c>
      <c r="BB13" s="19">
        <v>0.13634630446953</v>
      </c>
      <c r="BC13" s="19">
        <v>0.14729685793412201</v>
      </c>
      <c r="BD13" s="19">
        <v>8.2599207368192901E-2</v>
      </c>
      <c r="BE13" s="19">
        <v>0.17683810828183899</v>
      </c>
      <c r="BF13" s="19">
        <v>0.23718389545277099</v>
      </c>
      <c r="BG13" s="19">
        <v>0.21395519349168199</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1.24849921879853E-2</v>
      </c>
      <c r="D9" s="17">
        <v>1.02479557571403E-2</v>
      </c>
      <c r="E9" s="17">
        <v>1.4620412934666999E-2</v>
      </c>
      <c r="F9" s="17"/>
      <c r="G9" s="17">
        <v>1.32424402962006E-2</v>
      </c>
      <c r="H9" s="17">
        <v>1.5502311836897599E-2</v>
      </c>
      <c r="I9" s="17">
        <v>1.4160089211810001E-2</v>
      </c>
      <c r="J9" s="17">
        <v>0</v>
      </c>
      <c r="K9" s="17">
        <v>1.8039220133592701E-2</v>
      </c>
      <c r="L9" s="17">
        <v>1.51371372476879E-2</v>
      </c>
      <c r="M9" s="17"/>
      <c r="N9" s="17">
        <v>8.5781949965971493E-3</v>
      </c>
      <c r="O9" s="17">
        <v>1.04254528091904E-2</v>
      </c>
      <c r="P9" s="17">
        <v>2.0090897737387502E-2</v>
      </c>
      <c r="Q9" s="17">
        <v>1.74216334033791E-2</v>
      </c>
      <c r="R9" s="17">
        <v>1.51410818533391E-3</v>
      </c>
      <c r="S9" s="17"/>
      <c r="T9" s="17">
        <v>1.47202804534609E-2</v>
      </c>
      <c r="U9" s="17">
        <v>1.19220711822543E-2</v>
      </c>
      <c r="V9" s="17"/>
      <c r="W9" s="17">
        <v>1.21491679411725E-2</v>
      </c>
      <c r="X9" s="17">
        <v>1.23098623986675E-2</v>
      </c>
      <c r="Y9" s="17"/>
      <c r="Z9" s="17">
        <v>3.8918719913638099E-3</v>
      </c>
      <c r="AA9" s="17">
        <v>1.48706191211006E-2</v>
      </c>
      <c r="AB9" s="17">
        <v>2.1570407877903899E-2</v>
      </c>
      <c r="AC9" s="17"/>
      <c r="AD9" s="17">
        <v>8.9760840248889993E-3</v>
      </c>
      <c r="AE9" s="17">
        <v>1.9072007188880101E-2</v>
      </c>
      <c r="AF9" s="17"/>
      <c r="AG9" s="17">
        <v>2.1714546871110699E-2</v>
      </c>
      <c r="AH9" s="17">
        <v>1.16208886873916E-2</v>
      </c>
      <c r="AI9" s="17">
        <v>1.21398386753758E-2</v>
      </c>
      <c r="AJ9" s="17"/>
      <c r="AK9" s="17">
        <v>6.2375491267303096E-3</v>
      </c>
      <c r="AL9" s="17">
        <v>1.0565375607975E-2</v>
      </c>
      <c r="AM9" s="17">
        <v>3.57482086785137E-2</v>
      </c>
      <c r="AN9" s="17"/>
      <c r="AO9" s="17">
        <v>2.1381399071779598E-2</v>
      </c>
      <c r="AP9" s="17">
        <v>1.117301984098E-2</v>
      </c>
      <c r="AQ9" s="17">
        <v>1.37814140700066E-2</v>
      </c>
      <c r="AR9" s="17"/>
      <c r="AS9" s="17">
        <v>1.04687551612318E-2</v>
      </c>
      <c r="AT9" s="17">
        <v>1.09971885276405E-2</v>
      </c>
      <c r="AU9" s="17">
        <v>1.26594642495857E-2</v>
      </c>
      <c r="AV9" s="17">
        <v>0</v>
      </c>
      <c r="AW9" s="17">
        <v>2.3484149639279601E-2</v>
      </c>
      <c r="AX9" s="17">
        <v>1.32946712515109E-2</v>
      </c>
      <c r="AY9" s="17">
        <v>3.32451687688749E-2</v>
      </c>
      <c r="AZ9" s="17">
        <v>0</v>
      </c>
      <c r="BA9" s="17">
        <v>1.3287751551120599E-2</v>
      </c>
      <c r="BB9" s="17">
        <v>1.32438578726062E-2</v>
      </c>
      <c r="BC9" s="17">
        <v>0</v>
      </c>
      <c r="BD9" s="17">
        <v>4.7855421284667297E-3</v>
      </c>
      <c r="BE9" s="17">
        <v>0</v>
      </c>
      <c r="BF9" s="17">
        <v>0</v>
      </c>
      <c r="BG9" s="17">
        <v>3.5389878946900197E-2</v>
      </c>
    </row>
    <row r="10" spans="2:59" x14ac:dyDescent="0.35">
      <c r="B10" s="18" t="s">
        <v>192</v>
      </c>
      <c r="C10" s="17">
        <v>4.5185996337751E-2</v>
      </c>
      <c r="D10" s="17">
        <v>5.0410513020064197E-2</v>
      </c>
      <c r="E10" s="17">
        <v>4.0505087116494497E-2</v>
      </c>
      <c r="F10" s="17"/>
      <c r="G10" s="17">
        <v>4.0490145241042101E-2</v>
      </c>
      <c r="H10" s="17">
        <v>5.6876572726312198E-2</v>
      </c>
      <c r="I10" s="17">
        <v>7.2908831920138695E-2</v>
      </c>
      <c r="J10" s="17">
        <v>4.8226704089326403E-2</v>
      </c>
      <c r="K10" s="17">
        <v>3.9832870766077201E-2</v>
      </c>
      <c r="L10" s="17">
        <v>2.7578550213044398E-2</v>
      </c>
      <c r="M10" s="17"/>
      <c r="N10" s="17">
        <v>2.29458632288938E-2</v>
      </c>
      <c r="O10" s="17">
        <v>4.3962850768689901E-2</v>
      </c>
      <c r="P10" s="17">
        <v>5.6590279947236199E-2</v>
      </c>
      <c r="Q10" s="17">
        <v>6.4315003431906007E-2</v>
      </c>
      <c r="R10" s="17">
        <v>4.1122780146997003E-2</v>
      </c>
      <c r="S10" s="17"/>
      <c r="T10" s="17">
        <v>5.9201640494562897E-2</v>
      </c>
      <c r="U10" s="17">
        <v>4.16563842395807E-2</v>
      </c>
      <c r="V10" s="17"/>
      <c r="W10" s="17">
        <v>6.2774112008994604E-2</v>
      </c>
      <c r="X10" s="17">
        <v>3.1050691615884501E-2</v>
      </c>
      <c r="Y10" s="17"/>
      <c r="Z10" s="17">
        <v>4.4228410112732097E-2</v>
      </c>
      <c r="AA10" s="17">
        <v>6.2059432029564397E-2</v>
      </c>
      <c r="AB10" s="17">
        <v>4.3439529685006903E-2</v>
      </c>
      <c r="AC10" s="17"/>
      <c r="AD10" s="17">
        <v>4.2496629079649802E-2</v>
      </c>
      <c r="AE10" s="17">
        <v>5.0234547524794698E-2</v>
      </c>
      <c r="AF10" s="17"/>
      <c r="AG10" s="17">
        <v>5.2935138307100303E-2</v>
      </c>
      <c r="AH10" s="17">
        <v>4.72398576187135E-2</v>
      </c>
      <c r="AI10" s="17">
        <v>3.9321369221547997E-2</v>
      </c>
      <c r="AJ10" s="17"/>
      <c r="AK10" s="17">
        <v>4.6766850480846001E-2</v>
      </c>
      <c r="AL10" s="17">
        <v>3.3065509418970102E-2</v>
      </c>
      <c r="AM10" s="17">
        <v>6.9274282927368896E-2</v>
      </c>
      <c r="AN10" s="17"/>
      <c r="AO10" s="17">
        <v>6.4817126959516205E-2</v>
      </c>
      <c r="AP10" s="17">
        <v>4.0973452605543699E-2</v>
      </c>
      <c r="AQ10" s="17">
        <v>5.0115978363401398E-2</v>
      </c>
      <c r="AR10" s="17"/>
      <c r="AS10" s="17">
        <v>4.1551472444393903E-2</v>
      </c>
      <c r="AT10" s="17">
        <v>5.0641007081794399E-2</v>
      </c>
      <c r="AU10" s="17">
        <v>6.7403396140788593E-2</v>
      </c>
      <c r="AV10" s="17">
        <v>5.6693949868563097E-2</v>
      </c>
      <c r="AW10" s="17">
        <v>0</v>
      </c>
      <c r="AX10" s="17">
        <v>8.8470601625600498E-2</v>
      </c>
      <c r="AY10" s="17">
        <v>5.3114765857574402E-2</v>
      </c>
      <c r="AZ10" s="17">
        <v>6.7521405143346203E-2</v>
      </c>
      <c r="BA10" s="17">
        <v>3.4618947612131801E-2</v>
      </c>
      <c r="BB10" s="17">
        <v>2.0739475320450399E-2</v>
      </c>
      <c r="BC10" s="17">
        <v>3.3862114196596502E-2</v>
      </c>
      <c r="BD10" s="17">
        <v>8.4036585675498904E-2</v>
      </c>
      <c r="BE10" s="17">
        <v>5.1840717811221203E-2</v>
      </c>
      <c r="BF10" s="17">
        <v>0</v>
      </c>
      <c r="BG10" s="17">
        <v>4.3060492152676398E-2</v>
      </c>
    </row>
    <row r="11" spans="2:59" x14ac:dyDescent="0.35">
      <c r="B11" s="18" t="s">
        <v>193</v>
      </c>
      <c r="C11" s="17">
        <v>8.8943198798527898E-2</v>
      </c>
      <c r="D11" s="17">
        <v>0.10829635917217501</v>
      </c>
      <c r="E11" s="17">
        <v>7.1280563621673093E-2</v>
      </c>
      <c r="F11" s="17"/>
      <c r="G11" s="17">
        <v>8.89673826023996E-2</v>
      </c>
      <c r="H11" s="17">
        <v>0.136878915845423</v>
      </c>
      <c r="I11" s="17">
        <v>0.10380912419982299</v>
      </c>
      <c r="J11" s="17">
        <v>8.8458312771135E-2</v>
      </c>
      <c r="K11" s="17">
        <v>9.9434963084679903E-2</v>
      </c>
      <c r="L11" s="17">
        <v>5.31577092576722E-2</v>
      </c>
      <c r="M11" s="17"/>
      <c r="N11" s="17">
        <v>7.6195572688183694E-2</v>
      </c>
      <c r="O11" s="17">
        <v>0.116233877754559</v>
      </c>
      <c r="P11" s="17">
        <v>6.4223205830548094E-2</v>
      </c>
      <c r="Q11" s="17">
        <v>0.104339970820598</v>
      </c>
      <c r="R11" s="17">
        <v>8.39026601929483E-2</v>
      </c>
      <c r="S11" s="17"/>
      <c r="T11" s="17">
        <v>0.10127362808955701</v>
      </c>
      <c r="U11" s="17">
        <v>8.5837980664112301E-2</v>
      </c>
      <c r="V11" s="17"/>
      <c r="W11" s="17">
        <v>9.1417505029225396E-2</v>
      </c>
      <c r="X11" s="17">
        <v>8.3433746620887095E-2</v>
      </c>
      <c r="Y11" s="17"/>
      <c r="Z11" s="17">
        <v>5.41851463700216E-2</v>
      </c>
      <c r="AA11" s="17">
        <v>7.0189625627120694E-2</v>
      </c>
      <c r="AB11" s="17">
        <v>0.109280332800255</v>
      </c>
      <c r="AC11" s="17"/>
      <c r="AD11" s="17">
        <v>6.6126666254730501E-2</v>
      </c>
      <c r="AE11" s="17">
        <v>0.13177499579881599</v>
      </c>
      <c r="AF11" s="17"/>
      <c r="AG11" s="17">
        <v>0.17285264703824399</v>
      </c>
      <c r="AH11" s="17">
        <v>8.9897412436204194E-2</v>
      </c>
      <c r="AI11" s="17">
        <v>5.8633630489244401E-2</v>
      </c>
      <c r="AJ11" s="17"/>
      <c r="AK11" s="17">
        <v>5.2748635061782602E-2</v>
      </c>
      <c r="AL11" s="17">
        <v>9.8734124519644098E-2</v>
      </c>
      <c r="AM11" s="17">
        <v>0.107497254579033</v>
      </c>
      <c r="AN11" s="17"/>
      <c r="AO11" s="17">
        <v>0.10874023767711601</v>
      </c>
      <c r="AP11" s="17">
        <v>8.3555271173847201E-2</v>
      </c>
      <c r="AQ11" s="17">
        <v>8.2040441248087598E-2</v>
      </c>
      <c r="AR11" s="17"/>
      <c r="AS11" s="17">
        <v>0.119844795633886</v>
      </c>
      <c r="AT11" s="17">
        <v>4.1165335666245702E-2</v>
      </c>
      <c r="AU11" s="17">
        <v>8.2040569309238004E-2</v>
      </c>
      <c r="AV11" s="17">
        <v>8.1916591451871995E-2</v>
      </c>
      <c r="AW11" s="17">
        <v>8.6712140551084102E-2</v>
      </c>
      <c r="AX11" s="17">
        <v>6.7646796742497795E-2</v>
      </c>
      <c r="AY11" s="17">
        <v>6.6024679033784797E-2</v>
      </c>
      <c r="AZ11" s="17">
        <v>9.1307390296485894E-2</v>
      </c>
      <c r="BA11" s="17">
        <v>6.8143308329700697E-2</v>
      </c>
      <c r="BB11" s="17">
        <v>3.6178135556637202E-2</v>
      </c>
      <c r="BC11" s="17">
        <v>8.5946560521676901E-2</v>
      </c>
      <c r="BD11" s="17">
        <v>8.2205889245717298E-2</v>
      </c>
      <c r="BE11" s="17">
        <v>0.44661522765636003</v>
      </c>
      <c r="BF11" s="17">
        <v>0.25420911745140201</v>
      </c>
      <c r="BG11" s="17">
        <v>0.120274539474389</v>
      </c>
    </row>
    <row r="12" spans="2:59" x14ac:dyDescent="0.35">
      <c r="B12" s="18" t="s">
        <v>194</v>
      </c>
      <c r="C12" s="17">
        <v>0.41898778848193502</v>
      </c>
      <c r="D12" s="17">
        <v>0.45071480728016799</v>
      </c>
      <c r="E12" s="17">
        <v>0.391157618429399</v>
      </c>
      <c r="F12" s="17"/>
      <c r="G12" s="17">
        <v>0.463058116735589</v>
      </c>
      <c r="H12" s="17">
        <v>0.45564443136589</v>
      </c>
      <c r="I12" s="17">
        <v>0.315352797091425</v>
      </c>
      <c r="J12" s="17">
        <v>0.41622748937152898</v>
      </c>
      <c r="K12" s="17">
        <v>0.32779019403437398</v>
      </c>
      <c r="L12" s="17">
        <v>0.50337595855268902</v>
      </c>
      <c r="M12" s="17"/>
      <c r="N12" s="17">
        <v>0.42778691611313602</v>
      </c>
      <c r="O12" s="17">
        <v>0.38087091508063298</v>
      </c>
      <c r="P12" s="17">
        <v>0.399955768811392</v>
      </c>
      <c r="Q12" s="17">
        <v>0.43556284974438703</v>
      </c>
      <c r="R12" s="17">
        <v>0.46558457029844003</v>
      </c>
      <c r="S12" s="17"/>
      <c r="T12" s="17">
        <v>0.42298809735690002</v>
      </c>
      <c r="U12" s="17">
        <v>0.41798037573347202</v>
      </c>
      <c r="V12" s="17"/>
      <c r="W12" s="17">
        <v>0.40860568787774498</v>
      </c>
      <c r="X12" s="17">
        <v>0.422104828842229</v>
      </c>
      <c r="Y12" s="17"/>
      <c r="Z12" s="17">
        <v>0.42012150977435397</v>
      </c>
      <c r="AA12" s="17">
        <v>0.37431539572504002</v>
      </c>
      <c r="AB12" s="17">
        <v>0.46037127150225998</v>
      </c>
      <c r="AC12" s="17"/>
      <c r="AD12" s="17">
        <v>0.42897828084871598</v>
      </c>
      <c r="AE12" s="17">
        <v>0.40023337257033698</v>
      </c>
      <c r="AF12" s="17"/>
      <c r="AG12" s="17">
        <v>0.50865587661939105</v>
      </c>
      <c r="AH12" s="17">
        <v>0.50932754322001805</v>
      </c>
      <c r="AI12" s="17">
        <v>0.31771167027699299</v>
      </c>
      <c r="AJ12" s="17"/>
      <c r="AK12" s="17">
        <v>0.39890354798612199</v>
      </c>
      <c r="AL12" s="17">
        <v>0.44979233352776599</v>
      </c>
      <c r="AM12" s="17">
        <v>0.33927895548831799</v>
      </c>
      <c r="AN12" s="17"/>
      <c r="AO12" s="17">
        <v>0.40007880746337798</v>
      </c>
      <c r="AP12" s="17">
        <v>0.44562045562036101</v>
      </c>
      <c r="AQ12" s="17">
        <v>0.388013071660741</v>
      </c>
      <c r="AR12" s="17"/>
      <c r="AS12" s="17">
        <v>0.335196851199073</v>
      </c>
      <c r="AT12" s="17">
        <v>0.34730331228410999</v>
      </c>
      <c r="AU12" s="17">
        <v>0.38548783491440097</v>
      </c>
      <c r="AV12" s="17">
        <v>0.50333685404513295</v>
      </c>
      <c r="AW12" s="17">
        <v>0.34343815614099699</v>
      </c>
      <c r="AX12" s="17">
        <v>0.36590440143453801</v>
      </c>
      <c r="AY12" s="17">
        <v>0.38541613520778001</v>
      </c>
      <c r="AZ12" s="17">
        <v>0.43826432434790802</v>
      </c>
      <c r="BA12" s="17">
        <v>0.66634761603327497</v>
      </c>
      <c r="BB12" s="17">
        <v>0.56038807877475005</v>
      </c>
      <c r="BC12" s="17">
        <v>0.43079955170901801</v>
      </c>
      <c r="BD12" s="17">
        <v>0.47781352871860999</v>
      </c>
      <c r="BE12" s="17">
        <v>0.21085469448827099</v>
      </c>
      <c r="BF12" s="17">
        <v>0.49512877992038201</v>
      </c>
      <c r="BG12" s="17">
        <v>0.539598429290994</v>
      </c>
    </row>
    <row r="13" spans="2:59" x14ac:dyDescent="0.35">
      <c r="B13" s="18" t="s">
        <v>195</v>
      </c>
      <c r="C13" s="19">
        <v>0.43439802419380102</v>
      </c>
      <c r="D13" s="19">
        <v>0.38033036477045201</v>
      </c>
      <c r="E13" s="19">
        <v>0.48243631789776598</v>
      </c>
      <c r="F13" s="19"/>
      <c r="G13" s="19">
        <v>0.39424191512476803</v>
      </c>
      <c r="H13" s="19">
        <v>0.33509776822547699</v>
      </c>
      <c r="I13" s="19">
        <v>0.49376915757680301</v>
      </c>
      <c r="J13" s="19">
        <v>0.44708749376800999</v>
      </c>
      <c r="K13" s="19">
        <v>0.514902751981276</v>
      </c>
      <c r="L13" s="19">
        <v>0.40075064472890698</v>
      </c>
      <c r="M13" s="19"/>
      <c r="N13" s="19">
        <v>0.46449345297319</v>
      </c>
      <c r="O13" s="19">
        <v>0.44850690358692702</v>
      </c>
      <c r="P13" s="19">
        <v>0.45913984767343702</v>
      </c>
      <c r="Q13" s="19">
        <v>0.37836054259973001</v>
      </c>
      <c r="R13" s="19">
        <v>0.40787588117628099</v>
      </c>
      <c r="S13" s="19"/>
      <c r="T13" s="19">
        <v>0.40181635360551898</v>
      </c>
      <c r="U13" s="19">
        <v>0.44260318818057998</v>
      </c>
      <c r="V13" s="19"/>
      <c r="W13" s="19">
        <v>0.42505352714286299</v>
      </c>
      <c r="X13" s="19">
        <v>0.451100870522332</v>
      </c>
      <c r="Y13" s="19"/>
      <c r="Z13" s="19">
        <v>0.47757306175152903</v>
      </c>
      <c r="AA13" s="19">
        <v>0.478564927497174</v>
      </c>
      <c r="AB13" s="19">
        <v>0.365338458134573</v>
      </c>
      <c r="AC13" s="19"/>
      <c r="AD13" s="19">
        <v>0.45342233979201502</v>
      </c>
      <c r="AE13" s="19">
        <v>0.39868507691717098</v>
      </c>
      <c r="AF13" s="19"/>
      <c r="AG13" s="19">
        <v>0.243841791164153</v>
      </c>
      <c r="AH13" s="19">
        <v>0.34191429803767198</v>
      </c>
      <c r="AI13" s="19">
        <v>0.57219349133683906</v>
      </c>
      <c r="AJ13" s="19"/>
      <c r="AK13" s="19">
        <v>0.49534341734451898</v>
      </c>
      <c r="AL13" s="19">
        <v>0.40784265692564398</v>
      </c>
      <c r="AM13" s="19">
        <v>0.44820129832676597</v>
      </c>
      <c r="AN13" s="19"/>
      <c r="AO13" s="19">
        <v>0.40498242882821101</v>
      </c>
      <c r="AP13" s="19">
        <v>0.41867780075926803</v>
      </c>
      <c r="AQ13" s="19">
        <v>0.46604909465776301</v>
      </c>
      <c r="AR13" s="19"/>
      <c r="AS13" s="19">
        <v>0.49293812556141497</v>
      </c>
      <c r="AT13" s="19">
        <v>0.54989315644020997</v>
      </c>
      <c r="AU13" s="19">
        <v>0.45240873538598603</v>
      </c>
      <c r="AV13" s="19">
        <v>0.358052604634432</v>
      </c>
      <c r="AW13" s="19">
        <v>0.54636555366863904</v>
      </c>
      <c r="AX13" s="19">
        <v>0.46468352894585202</v>
      </c>
      <c r="AY13" s="19">
        <v>0.46219925113198601</v>
      </c>
      <c r="AZ13" s="19">
        <v>0.40290688021225901</v>
      </c>
      <c r="BA13" s="19">
        <v>0.21760237647377201</v>
      </c>
      <c r="BB13" s="19">
        <v>0.36945045247555702</v>
      </c>
      <c r="BC13" s="19">
        <v>0.44939177357270799</v>
      </c>
      <c r="BD13" s="19">
        <v>0.351158454231707</v>
      </c>
      <c r="BE13" s="19">
        <v>0.29068936004414803</v>
      </c>
      <c r="BF13" s="19">
        <v>0.25066210262821598</v>
      </c>
      <c r="BG13" s="19">
        <v>0.26167666013503998</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4.8863353514859098E-2</v>
      </c>
      <c r="D9" s="17">
        <v>5.0663783139813803E-2</v>
      </c>
      <c r="E9" s="17">
        <v>4.7387414607097597E-2</v>
      </c>
      <c r="F9" s="17"/>
      <c r="G9" s="17">
        <v>3.7155700915036102E-2</v>
      </c>
      <c r="H9" s="17">
        <v>3.3184772510677703E-2</v>
      </c>
      <c r="I9" s="17">
        <v>4.0968650733317902E-2</v>
      </c>
      <c r="J9" s="17">
        <v>3.8240998843802797E-2</v>
      </c>
      <c r="K9" s="17">
        <v>6.0521529944693203E-2</v>
      </c>
      <c r="L9" s="17">
        <v>6.3780476902244407E-2</v>
      </c>
      <c r="M9" s="17"/>
      <c r="N9" s="17">
        <v>2.2568039268242902E-2</v>
      </c>
      <c r="O9" s="17">
        <v>8.1594253042693202E-2</v>
      </c>
      <c r="P9" s="17">
        <v>6.4752612307027002E-2</v>
      </c>
      <c r="Q9" s="17">
        <v>5.2730078717516699E-2</v>
      </c>
      <c r="R9" s="17">
        <v>1.7768163127143601E-2</v>
      </c>
      <c r="S9" s="17"/>
      <c r="T9" s="17">
        <v>5.11301548543108E-2</v>
      </c>
      <c r="U9" s="17">
        <v>4.8292496453823601E-2</v>
      </c>
      <c r="V9" s="17"/>
      <c r="W9" s="17">
        <v>7.3903807969648502E-2</v>
      </c>
      <c r="X9" s="17">
        <v>3.36401477597114E-2</v>
      </c>
      <c r="Y9" s="17"/>
      <c r="Z9" s="17">
        <v>4.9290112766809502E-2</v>
      </c>
      <c r="AA9" s="17">
        <v>2.16597588425466E-2</v>
      </c>
      <c r="AB9" s="17">
        <v>6.5909340301820094E-2</v>
      </c>
      <c r="AC9" s="17"/>
      <c r="AD9" s="17">
        <v>5.0850637283574703E-2</v>
      </c>
      <c r="AE9" s="17">
        <v>4.5132771981481599E-2</v>
      </c>
      <c r="AF9" s="17"/>
      <c r="AG9" s="17">
        <v>9.9427230813795897E-2</v>
      </c>
      <c r="AH9" s="17">
        <v>3.9973486137507799E-2</v>
      </c>
      <c r="AI9" s="17">
        <v>4.6111268306852998E-2</v>
      </c>
      <c r="AJ9" s="17"/>
      <c r="AK9" s="17">
        <v>6.1166923408772098E-2</v>
      </c>
      <c r="AL9" s="17">
        <v>2.9860139778029399E-2</v>
      </c>
      <c r="AM9" s="17">
        <v>0.104919765195156</v>
      </c>
      <c r="AN9" s="17"/>
      <c r="AO9" s="17">
        <v>5.42280647448838E-2</v>
      </c>
      <c r="AP9" s="17">
        <v>4.6396383634836301E-2</v>
      </c>
      <c r="AQ9" s="17">
        <v>5.4397977933710803E-2</v>
      </c>
      <c r="AR9" s="17"/>
      <c r="AS9" s="17">
        <v>2.1341016927214001E-2</v>
      </c>
      <c r="AT9" s="17">
        <v>9.6079248117372798E-2</v>
      </c>
      <c r="AU9" s="17">
        <v>1.30717155338697E-2</v>
      </c>
      <c r="AV9" s="17">
        <v>5.3969549567365001E-2</v>
      </c>
      <c r="AW9" s="17">
        <v>5.7502052060890103E-2</v>
      </c>
      <c r="AX9" s="17">
        <v>3.1295357177052403E-2</v>
      </c>
      <c r="AY9" s="17">
        <v>2.18021394980937E-2</v>
      </c>
      <c r="AZ9" s="17">
        <v>7.48160270105898E-2</v>
      </c>
      <c r="BA9" s="17">
        <v>0.14126556378934099</v>
      </c>
      <c r="BB9" s="17">
        <v>8.3448229054520501E-3</v>
      </c>
      <c r="BC9" s="17">
        <v>5.4646886869481999E-2</v>
      </c>
      <c r="BD9" s="17">
        <v>6.2572514936739307E-2</v>
      </c>
      <c r="BE9" s="17">
        <v>0.115303736039921</v>
      </c>
      <c r="BF9" s="17">
        <v>4.4750468383038797E-2</v>
      </c>
      <c r="BG9" s="17">
        <v>9.5597046227011206E-2</v>
      </c>
    </row>
    <row r="10" spans="2:59" x14ac:dyDescent="0.35">
      <c r="B10" s="18" t="s">
        <v>192</v>
      </c>
      <c r="C10" s="17">
        <v>0.11597531538651799</v>
      </c>
      <c r="D10" s="17">
        <v>0.14370713265725399</v>
      </c>
      <c r="E10" s="17">
        <v>9.0618637245868106E-2</v>
      </c>
      <c r="F10" s="17"/>
      <c r="G10" s="17">
        <v>0.16110658095785099</v>
      </c>
      <c r="H10" s="17">
        <v>0.145461563900632</v>
      </c>
      <c r="I10" s="17">
        <v>9.3763762799103006E-2</v>
      </c>
      <c r="J10" s="17">
        <v>0.119038040796174</v>
      </c>
      <c r="K10" s="17">
        <v>8.7987276388559396E-2</v>
      </c>
      <c r="L10" s="17">
        <v>0.116366629799317</v>
      </c>
      <c r="M10" s="17"/>
      <c r="N10" s="17">
        <v>9.7495022606510398E-2</v>
      </c>
      <c r="O10" s="17">
        <v>0.112399497927047</v>
      </c>
      <c r="P10" s="17">
        <v>0.13162637516753201</v>
      </c>
      <c r="Q10" s="17">
        <v>0.13398744236561599</v>
      </c>
      <c r="R10" s="17">
        <v>0.10143903919148101</v>
      </c>
      <c r="S10" s="17"/>
      <c r="T10" s="17">
        <v>0.14967382597578099</v>
      </c>
      <c r="U10" s="17">
        <v>0.107488893404381</v>
      </c>
      <c r="V10" s="17"/>
      <c r="W10" s="17">
        <v>0.12548602514860999</v>
      </c>
      <c r="X10" s="17">
        <v>0.102226929593978</v>
      </c>
      <c r="Y10" s="17"/>
      <c r="Z10" s="17">
        <v>9.2775463554669604E-2</v>
      </c>
      <c r="AA10" s="17">
        <v>0.13066807953627499</v>
      </c>
      <c r="AB10" s="17">
        <v>0.139050361531592</v>
      </c>
      <c r="AC10" s="17"/>
      <c r="AD10" s="17">
        <v>0.11963890843059</v>
      </c>
      <c r="AE10" s="17">
        <v>0.109097921845053</v>
      </c>
      <c r="AF10" s="17"/>
      <c r="AG10" s="17">
        <v>0.247119570834515</v>
      </c>
      <c r="AH10" s="17">
        <v>0.14137424415480901</v>
      </c>
      <c r="AI10" s="17">
        <v>7.0289865390606401E-2</v>
      </c>
      <c r="AJ10" s="17"/>
      <c r="AK10" s="17">
        <v>0.13274024706927601</v>
      </c>
      <c r="AL10" s="17">
        <v>0.10718579724761799</v>
      </c>
      <c r="AM10" s="17">
        <v>0.12994080428990401</v>
      </c>
      <c r="AN10" s="17"/>
      <c r="AO10" s="17">
        <v>0.20952165636884301</v>
      </c>
      <c r="AP10" s="17">
        <v>0.119176637465757</v>
      </c>
      <c r="AQ10" s="17">
        <v>0.105037128898472</v>
      </c>
      <c r="AR10" s="17"/>
      <c r="AS10" s="17">
        <v>0.116141112427718</v>
      </c>
      <c r="AT10" s="17">
        <v>9.1904988369335305E-2</v>
      </c>
      <c r="AU10" s="17">
        <v>3.1071547561163499E-2</v>
      </c>
      <c r="AV10" s="17">
        <v>0.16086454332179001</v>
      </c>
      <c r="AW10" s="17">
        <v>0.10738458187092501</v>
      </c>
      <c r="AX10" s="17">
        <v>0.117409565098984</v>
      </c>
      <c r="AY10" s="17">
        <v>0.117127090734197</v>
      </c>
      <c r="AZ10" s="17">
        <v>0.16527492307627001</v>
      </c>
      <c r="BA10" s="17">
        <v>0.1346694727094</v>
      </c>
      <c r="BB10" s="17">
        <v>0.121867585592895</v>
      </c>
      <c r="BC10" s="17">
        <v>0.17205917160888901</v>
      </c>
      <c r="BD10" s="17">
        <v>5.8924359519949503E-2</v>
      </c>
      <c r="BE10" s="17">
        <v>0.220174810276664</v>
      </c>
      <c r="BF10" s="17">
        <v>0.203404004016495</v>
      </c>
      <c r="BG10" s="17">
        <v>0.11130146212568399</v>
      </c>
    </row>
    <row r="11" spans="2:59" x14ac:dyDescent="0.35">
      <c r="B11" s="18" t="s">
        <v>193</v>
      </c>
      <c r="C11" s="17">
        <v>0.185001272424858</v>
      </c>
      <c r="D11" s="17">
        <v>0.180494209781904</v>
      </c>
      <c r="E11" s="17">
        <v>0.18996215290618701</v>
      </c>
      <c r="F11" s="17"/>
      <c r="G11" s="17">
        <v>0.13668016838307701</v>
      </c>
      <c r="H11" s="17">
        <v>0.22518919428663101</v>
      </c>
      <c r="I11" s="17">
        <v>0.209832008356056</v>
      </c>
      <c r="J11" s="17">
        <v>0.148471068134711</v>
      </c>
      <c r="K11" s="17">
        <v>0.19216531369940401</v>
      </c>
      <c r="L11" s="17">
        <v>0.18854652247106601</v>
      </c>
      <c r="M11" s="17"/>
      <c r="N11" s="17">
        <v>0.20871780946621701</v>
      </c>
      <c r="O11" s="17">
        <v>0.154930084981523</v>
      </c>
      <c r="P11" s="17">
        <v>0.140258494930105</v>
      </c>
      <c r="Q11" s="17">
        <v>0.184149123136051</v>
      </c>
      <c r="R11" s="17">
        <v>0.264056954148088</v>
      </c>
      <c r="S11" s="17"/>
      <c r="T11" s="17">
        <v>0.18558774597021199</v>
      </c>
      <c r="U11" s="17">
        <v>0.184853578598033</v>
      </c>
      <c r="V11" s="17"/>
      <c r="W11" s="17">
        <v>0.158630594420125</v>
      </c>
      <c r="X11" s="17">
        <v>0.20149662601937199</v>
      </c>
      <c r="Y11" s="17"/>
      <c r="Z11" s="17">
        <v>0.12576428461205499</v>
      </c>
      <c r="AA11" s="17">
        <v>0.14942209017389499</v>
      </c>
      <c r="AB11" s="17">
        <v>0.25012338185431798</v>
      </c>
      <c r="AC11" s="17"/>
      <c r="AD11" s="17">
        <v>0.15121666633446201</v>
      </c>
      <c r="AE11" s="17">
        <v>0.24842262652504299</v>
      </c>
      <c r="AF11" s="17"/>
      <c r="AG11" s="17">
        <v>0.24039268162698099</v>
      </c>
      <c r="AH11" s="17">
        <v>0.21967701582600199</v>
      </c>
      <c r="AI11" s="17">
        <v>0.13178165170877601</v>
      </c>
      <c r="AJ11" s="17"/>
      <c r="AK11" s="17">
        <v>0.15416333400674101</v>
      </c>
      <c r="AL11" s="17">
        <v>0.18773981391146799</v>
      </c>
      <c r="AM11" s="17">
        <v>0.18606143081833201</v>
      </c>
      <c r="AN11" s="17"/>
      <c r="AO11" s="17">
        <v>0.17467438319964099</v>
      </c>
      <c r="AP11" s="17">
        <v>0.190375153510558</v>
      </c>
      <c r="AQ11" s="17">
        <v>0.17469298059075999</v>
      </c>
      <c r="AR11" s="17"/>
      <c r="AS11" s="17">
        <v>0.226353527495708</v>
      </c>
      <c r="AT11" s="17">
        <v>5.7247781901747098E-2</v>
      </c>
      <c r="AU11" s="17">
        <v>0.188384405098243</v>
      </c>
      <c r="AV11" s="17">
        <v>0.13568239225977899</v>
      </c>
      <c r="AW11" s="17">
        <v>0.171548626587986</v>
      </c>
      <c r="AX11" s="17">
        <v>0.20539678129323</v>
      </c>
      <c r="AY11" s="17">
        <v>0.21279979479275801</v>
      </c>
      <c r="AZ11" s="17">
        <v>0.16116164937299601</v>
      </c>
      <c r="BA11" s="17">
        <v>0.113669303138814</v>
      </c>
      <c r="BB11" s="17">
        <v>0.18108355152024</v>
      </c>
      <c r="BC11" s="17">
        <v>0.17244292926987201</v>
      </c>
      <c r="BD11" s="17">
        <v>0.32360503921776801</v>
      </c>
      <c r="BE11" s="17">
        <v>0.34067039917986403</v>
      </c>
      <c r="BF11" s="17">
        <v>0.38649992411696399</v>
      </c>
      <c r="BG11" s="17">
        <v>0.13018872273618701</v>
      </c>
    </row>
    <row r="12" spans="2:59" x14ac:dyDescent="0.35">
      <c r="B12" s="18" t="s">
        <v>194</v>
      </c>
      <c r="C12" s="17">
        <v>0.34732739960534698</v>
      </c>
      <c r="D12" s="17">
        <v>0.34720545219348198</v>
      </c>
      <c r="E12" s="17">
        <v>0.34681201417225599</v>
      </c>
      <c r="F12" s="17"/>
      <c r="G12" s="17">
        <v>0.379778692371394</v>
      </c>
      <c r="H12" s="17">
        <v>0.31354149396460901</v>
      </c>
      <c r="I12" s="17">
        <v>0.33273651306702401</v>
      </c>
      <c r="J12" s="17">
        <v>0.33282976066248599</v>
      </c>
      <c r="K12" s="17">
        <v>0.39585967024625701</v>
      </c>
      <c r="L12" s="17">
        <v>0.340760885736973</v>
      </c>
      <c r="M12" s="17"/>
      <c r="N12" s="17">
        <v>0.38033829250169998</v>
      </c>
      <c r="O12" s="17">
        <v>0.32638334810484798</v>
      </c>
      <c r="P12" s="17">
        <v>0.31800064102006298</v>
      </c>
      <c r="Q12" s="17">
        <v>0.34957102128283801</v>
      </c>
      <c r="R12" s="17">
        <v>0.35215259853263398</v>
      </c>
      <c r="S12" s="17"/>
      <c r="T12" s="17">
        <v>0.31074240121206897</v>
      </c>
      <c r="U12" s="17">
        <v>0.35654073660903302</v>
      </c>
      <c r="V12" s="17"/>
      <c r="W12" s="17">
        <v>0.32722457994256399</v>
      </c>
      <c r="X12" s="17">
        <v>0.35956864139875699</v>
      </c>
      <c r="Y12" s="17"/>
      <c r="Z12" s="17">
        <v>0.39878605741533002</v>
      </c>
      <c r="AA12" s="17">
        <v>0.31820854258137898</v>
      </c>
      <c r="AB12" s="17">
        <v>0.32330323293891899</v>
      </c>
      <c r="AC12" s="17"/>
      <c r="AD12" s="17">
        <v>0.35111932384732097</v>
      </c>
      <c r="AE12" s="17">
        <v>0.340209099352628</v>
      </c>
      <c r="AF12" s="17"/>
      <c r="AG12" s="17">
        <v>0.244358594971986</v>
      </c>
      <c r="AH12" s="17">
        <v>0.39912449851840198</v>
      </c>
      <c r="AI12" s="17">
        <v>0.318910630098167</v>
      </c>
      <c r="AJ12" s="17"/>
      <c r="AK12" s="17">
        <v>0.366305622112441</v>
      </c>
      <c r="AL12" s="17">
        <v>0.35399656283109698</v>
      </c>
      <c r="AM12" s="17">
        <v>0.28401866217612698</v>
      </c>
      <c r="AN12" s="17"/>
      <c r="AO12" s="17">
        <v>0.28661204282401598</v>
      </c>
      <c r="AP12" s="17">
        <v>0.35828440722703903</v>
      </c>
      <c r="AQ12" s="17">
        <v>0.33682824919931598</v>
      </c>
      <c r="AR12" s="17"/>
      <c r="AS12" s="17">
        <v>0.34827487259609302</v>
      </c>
      <c r="AT12" s="17">
        <v>0.35790304570922998</v>
      </c>
      <c r="AU12" s="17">
        <v>0.26914870204729202</v>
      </c>
      <c r="AV12" s="17">
        <v>0.406946945115361</v>
      </c>
      <c r="AW12" s="17">
        <v>0.28011790093258099</v>
      </c>
      <c r="AX12" s="17">
        <v>0.33875310518691798</v>
      </c>
      <c r="AY12" s="17">
        <v>0.36161223245379498</v>
      </c>
      <c r="AZ12" s="17">
        <v>0.42649186572147502</v>
      </c>
      <c r="BA12" s="17">
        <v>0.46828768058029002</v>
      </c>
      <c r="BB12" s="17">
        <v>0.38002447096210501</v>
      </c>
      <c r="BC12" s="17">
        <v>0.29386554286095401</v>
      </c>
      <c r="BD12" s="17">
        <v>0.34859799791519802</v>
      </c>
      <c r="BE12" s="17">
        <v>0.14846543049932401</v>
      </c>
      <c r="BF12" s="17">
        <v>4.4211008736334698E-2</v>
      </c>
      <c r="BG12" s="17">
        <v>0.398306765114046</v>
      </c>
    </row>
    <row r="13" spans="2:59" x14ac:dyDescent="0.35">
      <c r="B13" s="18" t="s">
        <v>195</v>
      </c>
      <c r="C13" s="19">
        <v>0.302832659068418</v>
      </c>
      <c r="D13" s="19">
        <v>0.27792942222754602</v>
      </c>
      <c r="E13" s="19">
        <v>0.32521978106859201</v>
      </c>
      <c r="F13" s="19"/>
      <c r="G13" s="19">
        <v>0.28527885737264203</v>
      </c>
      <c r="H13" s="19">
        <v>0.28262297533745101</v>
      </c>
      <c r="I13" s="19">
        <v>0.32269906504449902</v>
      </c>
      <c r="J13" s="19">
        <v>0.36142013156282599</v>
      </c>
      <c r="K13" s="19">
        <v>0.26346620972108697</v>
      </c>
      <c r="L13" s="19">
        <v>0.29054548509040001</v>
      </c>
      <c r="M13" s="19"/>
      <c r="N13" s="19">
        <v>0.29088083615733001</v>
      </c>
      <c r="O13" s="19">
        <v>0.32469281594388799</v>
      </c>
      <c r="P13" s="19">
        <v>0.34536187657527301</v>
      </c>
      <c r="Q13" s="19">
        <v>0.27956233449797901</v>
      </c>
      <c r="R13" s="19">
        <v>0.264583245000654</v>
      </c>
      <c r="S13" s="19"/>
      <c r="T13" s="19">
        <v>0.30286587198762699</v>
      </c>
      <c r="U13" s="19">
        <v>0.30282429493472901</v>
      </c>
      <c r="V13" s="19"/>
      <c r="W13" s="19">
        <v>0.31475499251905298</v>
      </c>
      <c r="X13" s="19">
        <v>0.30306765522818102</v>
      </c>
      <c r="Y13" s="19"/>
      <c r="Z13" s="19">
        <v>0.33338408165113598</v>
      </c>
      <c r="AA13" s="19">
        <v>0.38004152886590498</v>
      </c>
      <c r="AB13" s="19">
        <v>0.22161368337335</v>
      </c>
      <c r="AC13" s="19"/>
      <c r="AD13" s="19">
        <v>0.32717446410405299</v>
      </c>
      <c r="AE13" s="19">
        <v>0.25713758029579498</v>
      </c>
      <c r="AF13" s="19"/>
      <c r="AG13" s="19">
        <v>0.168701921752723</v>
      </c>
      <c r="AH13" s="19">
        <v>0.19985075536327901</v>
      </c>
      <c r="AI13" s="19">
        <v>0.43290658449559799</v>
      </c>
      <c r="AJ13" s="19"/>
      <c r="AK13" s="19">
        <v>0.28562387340277001</v>
      </c>
      <c r="AL13" s="19">
        <v>0.32121768623178698</v>
      </c>
      <c r="AM13" s="19">
        <v>0.29505933752048202</v>
      </c>
      <c r="AN13" s="19"/>
      <c r="AO13" s="19">
        <v>0.27496385286261699</v>
      </c>
      <c r="AP13" s="19">
        <v>0.28576741816181001</v>
      </c>
      <c r="AQ13" s="19">
        <v>0.32904366337774099</v>
      </c>
      <c r="AR13" s="19"/>
      <c r="AS13" s="19">
        <v>0.28788947055326702</v>
      </c>
      <c r="AT13" s="19">
        <v>0.39686493590231398</v>
      </c>
      <c r="AU13" s="19">
        <v>0.49832362975943301</v>
      </c>
      <c r="AV13" s="19">
        <v>0.242536569735706</v>
      </c>
      <c r="AW13" s="19">
        <v>0.38344683854761902</v>
      </c>
      <c r="AX13" s="19">
        <v>0.30714519124381501</v>
      </c>
      <c r="AY13" s="19">
        <v>0.28665874252115697</v>
      </c>
      <c r="AZ13" s="19">
        <v>0.17225553481866901</v>
      </c>
      <c r="BA13" s="19">
        <v>0.142107979782155</v>
      </c>
      <c r="BB13" s="19">
        <v>0.30867956901930799</v>
      </c>
      <c r="BC13" s="19">
        <v>0.30698546939080301</v>
      </c>
      <c r="BD13" s="19">
        <v>0.206300088410345</v>
      </c>
      <c r="BE13" s="19">
        <v>0.175385624004227</v>
      </c>
      <c r="BF13" s="19">
        <v>0.32113459474716699</v>
      </c>
      <c r="BG13" s="19">
        <v>0.264606003797072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0.409769552349948</v>
      </c>
      <c r="D9" s="17">
        <v>0.417689387780317</v>
      </c>
      <c r="E9" s="17">
        <v>0.40201983432279098</v>
      </c>
      <c r="F9" s="17"/>
      <c r="G9" s="17">
        <v>0.38647552001174001</v>
      </c>
      <c r="H9" s="17">
        <v>0.37809526755685202</v>
      </c>
      <c r="I9" s="17">
        <v>0.43169740551207098</v>
      </c>
      <c r="J9" s="17">
        <v>0.49499068139695601</v>
      </c>
      <c r="K9" s="17">
        <v>0.42991055058035998</v>
      </c>
      <c r="L9" s="17">
        <v>0.34825129480336797</v>
      </c>
      <c r="M9" s="17"/>
      <c r="N9" s="17">
        <v>0.39021528447694898</v>
      </c>
      <c r="O9" s="17">
        <v>0.42481421140671899</v>
      </c>
      <c r="P9" s="17">
        <v>0.47789471930079402</v>
      </c>
      <c r="Q9" s="17">
        <v>0.37674867982532001</v>
      </c>
      <c r="R9" s="17">
        <v>0.37650803645306902</v>
      </c>
      <c r="S9" s="17"/>
      <c r="T9" s="17">
        <v>0.400651493138524</v>
      </c>
      <c r="U9" s="17">
        <v>0.41206578731028198</v>
      </c>
      <c r="V9" s="17"/>
      <c r="W9" s="17">
        <v>0.42158721695753898</v>
      </c>
      <c r="X9" s="17">
        <v>0.41572754957772001</v>
      </c>
      <c r="Y9" s="17"/>
      <c r="Z9" s="17">
        <v>0.494843443276203</v>
      </c>
      <c r="AA9" s="17">
        <v>0.49649623783843799</v>
      </c>
      <c r="AB9" s="17">
        <v>0.27918523407381701</v>
      </c>
      <c r="AC9" s="17"/>
      <c r="AD9" s="17">
        <v>0.43800300730678998</v>
      </c>
      <c r="AE9" s="17">
        <v>0.35676896564787403</v>
      </c>
      <c r="AF9" s="17"/>
      <c r="AG9" s="17">
        <v>0.183288957975976</v>
      </c>
      <c r="AH9" s="17">
        <v>0.31366965369664401</v>
      </c>
      <c r="AI9" s="17">
        <v>0.55961382909317203</v>
      </c>
      <c r="AJ9" s="17"/>
      <c r="AK9" s="17">
        <v>0.46774819274010798</v>
      </c>
      <c r="AL9" s="17">
        <v>0.40685901425501703</v>
      </c>
      <c r="AM9" s="17">
        <v>0.373139860749094</v>
      </c>
      <c r="AN9" s="17"/>
      <c r="AO9" s="17">
        <v>0.38131425721337098</v>
      </c>
      <c r="AP9" s="17">
        <v>0.42368831856241401</v>
      </c>
      <c r="AQ9" s="17">
        <v>0.41086509121655201</v>
      </c>
      <c r="AR9" s="17"/>
      <c r="AS9" s="17">
        <v>0.36984361431149299</v>
      </c>
      <c r="AT9" s="17">
        <v>0.48201504101276599</v>
      </c>
      <c r="AU9" s="17">
        <v>0.54293795311557502</v>
      </c>
      <c r="AV9" s="17">
        <v>0.35171451138715598</v>
      </c>
      <c r="AW9" s="17">
        <v>0.454542981643896</v>
      </c>
      <c r="AX9" s="17">
        <v>0.411260179181684</v>
      </c>
      <c r="AY9" s="17">
        <v>0.379305181934876</v>
      </c>
      <c r="AZ9" s="17">
        <v>0.44517562939666899</v>
      </c>
      <c r="BA9" s="17">
        <v>0.39961491807746602</v>
      </c>
      <c r="BB9" s="17">
        <v>0.42387239899693002</v>
      </c>
      <c r="BC9" s="17">
        <v>0.412658568931557</v>
      </c>
      <c r="BD9" s="17">
        <v>0.227782867207033</v>
      </c>
      <c r="BE9" s="17">
        <v>0.315833884752242</v>
      </c>
      <c r="BF9" s="17">
        <v>0.33891186951947699</v>
      </c>
      <c r="BG9" s="17">
        <v>0.30917510136016002</v>
      </c>
    </row>
    <row r="10" spans="2:59" x14ac:dyDescent="0.35">
      <c r="B10" s="18" t="s">
        <v>192</v>
      </c>
      <c r="C10" s="17">
        <v>0.33876201428091202</v>
      </c>
      <c r="D10" s="17">
        <v>0.33456117107553901</v>
      </c>
      <c r="E10" s="17">
        <v>0.34407109856080198</v>
      </c>
      <c r="F10" s="17"/>
      <c r="G10" s="17">
        <v>0.28031187713661998</v>
      </c>
      <c r="H10" s="17">
        <v>0.33865890695515399</v>
      </c>
      <c r="I10" s="17">
        <v>0.25693900653071999</v>
      </c>
      <c r="J10" s="17">
        <v>0.32382300748048698</v>
      </c>
      <c r="K10" s="17">
        <v>0.32816798265782499</v>
      </c>
      <c r="L10" s="17">
        <v>0.41715687092992598</v>
      </c>
      <c r="M10" s="17"/>
      <c r="N10" s="17">
        <v>0.37434275915106902</v>
      </c>
      <c r="O10" s="17">
        <v>0.290535274562575</v>
      </c>
      <c r="P10" s="17">
        <v>0.239321116954649</v>
      </c>
      <c r="Q10" s="17">
        <v>0.40517555867260702</v>
      </c>
      <c r="R10" s="17">
        <v>0.37864117916581003</v>
      </c>
      <c r="S10" s="17"/>
      <c r="T10" s="17">
        <v>0.31496320719465398</v>
      </c>
      <c r="U10" s="17">
        <v>0.34475535689676601</v>
      </c>
      <c r="V10" s="17"/>
      <c r="W10" s="17">
        <v>0.31974231085198901</v>
      </c>
      <c r="X10" s="17">
        <v>0.345881171264527</v>
      </c>
      <c r="Y10" s="17"/>
      <c r="Z10" s="17">
        <v>0.32751036370708098</v>
      </c>
      <c r="AA10" s="17">
        <v>0.26549277877694799</v>
      </c>
      <c r="AB10" s="17">
        <v>0.41652856064620902</v>
      </c>
      <c r="AC10" s="17"/>
      <c r="AD10" s="17">
        <v>0.323321963357102</v>
      </c>
      <c r="AE10" s="17">
        <v>0.36774648532502302</v>
      </c>
      <c r="AF10" s="17"/>
      <c r="AG10" s="17">
        <v>0.40648046600792398</v>
      </c>
      <c r="AH10" s="17">
        <v>0.42199591437626199</v>
      </c>
      <c r="AI10" s="17">
        <v>0.25885415629990499</v>
      </c>
      <c r="AJ10" s="17"/>
      <c r="AK10" s="17">
        <v>0.367869978265567</v>
      </c>
      <c r="AL10" s="17">
        <v>0.35474718800702099</v>
      </c>
      <c r="AM10" s="17">
        <v>0.23681639435996801</v>
      </c>
      <c r="AN10" s="17"/>
      <c r="AO10" s="17">
        <v>0.31650652608754598</v>
      </c>
      <c r="AP10" s="17">
        <v>0.36361657211970799</v>
      </c>
      <c r="AQ10" s="17">
        <v>0.320053367669344</v>
      </c>
      <c r="AR10" s="17"/>
      <c r="AS10" s="17">
        <v>0.26893553062458397</v>
      </c>
      <c r="AT10" s="17">
        <v>0.186277972624038</v>
      </c>
      <c r="AU10" s="17">
        <v>0.30783697549753303</v>
      </c>
      <c r="AV10" s="17">
        <v>0.38178758829193798</v>
      </c>
      <c r="AW10" s="17">
        <v>0.278328421545182</v>
      </c>
      <c r="AX10" s="17">
        <v>0.336550928475017</v>
      </c>
      <c r="AY10" s="17">
        <v>0.38244807066731401</v>
      </c>
      <c r="AZ10" s="17">
        <v>0.33895299244995197</v>
      </c>
      <c r="BA10" s="17">
        <v>0.426171583058014</v>
      </c>
      <c r="BB10" s="17">
        <v>0.392989958502516</v>
      </c>
      <c r="BC10" s="17">
        <v>0.29030222726371002</v>
      </c>
      <c r="BD10" s="17">
        <v>0.52983969293469702</v>
      </c>
      <c r="BE10" s="17">
        <v>0.37602798908139601</v>
      </c>
      <c r="BF10" s="17">
        <v>0.454707500830837</v>
      </c>
      <c r="BG10" s="17">
        <v>0.48800271880685298</v>
      </c>
    </row>
    <row r="11" spans="2:59" x14ac:dyDescent="0.35">
      <c r="B11" s="18" t="s">
        <v>193</v>
      </c>
      <c r="C11" s="17">
        <v>0.119960833767548</v>
      </c>
      <c r="D11" s="17">
        <v>0.102314906236337</v>
      </c>
      <c r="E11" s="17">
        <v>0.136893695512463</v>
      </c>
      <c r="F11" s="17"/>
      <c r="G11" s="17">
        <v>0.12729555659533801</v>
      </c>
      <c r="H11" s="17">
        <v>0.121305743143494</v>
      </c>
      <c r="I11" s="17">
        <v>0.14941248605118801</v>
      </c>
      <c r="J11" s="17">
        <v>8.7289176846834293E-2</v>
      </c>
      <c r="K11" s="17">
        <v>0.11410801783579599</v>
      </c>
      <c r="L11" s="17">
        <v>0.12732077187284599</v>
      </c>
      <c r="M11" s="17"/>
      <c r="N11" s="17">
        <v>0.11066545137622701</v>
      </c>
      <c r="O11" s="17">
        <v>0.117488742638352</v>
      </c>
      <c r="P11" s="17">
        <v>0.105874974141175</v>
      </c>
      <c r="Q11" s="17">
        <v>0.135104789120331</v>
      </c>
      <c r="R11" s="17">
        <v>0.141119216663326</v>
      </c>
      <c r="S11" s="17"/>
      <c r="T11" s="17">
        <v>0.12666689810467999</v>
      </c>
      <c r="U11" s="17">
        <v>0.118272020499273</v>
      </c>
      <c r="V11" s="17"/>
      <c r="W11" s="17">
        <v>0.114011667240347</v>
      </c>
      <c r="X11" s="17">
        <v>0.11914971577841101</v>
      </c>
      <c r="Y11" s="17"/>
      <c r="Z11" s="17">
        <v>6.6672154417910204E-2</v>
      </c>
      <c r="AA11" s="17">
        <v>9.8333237360636497E-2</v>
      </c>
      <c r="AB11" s="17">
        <v>0.16171365000888099</v>
      </c>
      <c r="AC11" s="17"/>
      <c r="AD11" s="17">
        <v>9.90677703734794E-2</v>
      </c>
      <c r="AE11" s="17">
        <v>0.15918184372123501</v>
      </c>
      <c r="AF11" s="17"/>
      <c r="AG11" s="17">
        <v>0.20538959925429301</v>
      </c>
      <c r="AH11" s="17">
        <v>0.155652533129848</v>
      </c>
      <c r="AI11" s="17">
        <v>6.2872828964767605E-2</v>
      </c>
      <c r="AJ11" s="17"/>
      <c r="AK11" s="17">
        <v>6.0924741707436302E-2</v>
      </c>
      <c r="AL11" s="17">
        <v>0.12080135559577999</v>
      </c>
      <c r="AM11" s="17">
        <v>0.17592088384282301</v>
      </c>
      <c r="AN11" s="17"/>
      <c r="AO11" s="17">
        <v>0.118030841480913</v>
      </c>
      <c r="AP11" s="17">
        <v>0.11464335085649301</v>
      </c>
      <c r="AQ11" s="17">
        <v>0.110077324731084</v>
      </c>
      <c r="AR11" s="17"/>
      <c r="AS11" s="17">
        <v>0.17688692349076199</v>
      </c>
      <c r="AT11" s="17">
        <v>9.1447940744827302E-2</v>
      </c>
      <c r="AU11" s="17">
        <v>4.2722865070800697E-2</v>
      </c>
      <c r="AV11" s="17">
        <v>0.107628650065311</v>
      </c>
      <c r="AW11" s="17">
        <v>0.16639457216150899</v>
      </c>
      <c r="AX11" s="17">
        <v>9.1844710038302302E-2</v>
      </c>
      <c r="AY11" s="17">
        <v>0.12301884000504899</v>
      </c>
      <c r="AZ11" s="17">
        <v>0.11435526754099699</v>
      </c>
      <c r="BA11" s="17">
        <v>8.8541340320411499E-2</v>
      </c>
      <c r="BB11" s="17">
        <v>0.12745979435511001</v>
      </c>
      <c r="BC11" s="17">
        <v>0.136873193949131</v>
      </c>
      <c r="BD11" s="17">
        <v>0.180329835652697</v>
      </c>
      <c r="BE11" s="17">
        <v>0.26179648526520799</v>
      </c>
      <c r="BF11" s="17">
        <v>0.16985271453838299</v>
      </c>
      <c r="BG11" s="17">
        <v>6.3294457929398501E-2</v>
      </c>
    </row>
    <row r="12" spans="2:59" x14ac:dyDescent="0.35">
      <c r="B12" s="18" t="s">
        <v>194</v>
      </c>
      <c r="C12" s="17">
        <v>9.1849359943015907E-2</v>
      </c>
      <c r="D12" s="17">
        <v>0.103100488138124</v>
      </c>
      <c r="E12" s="17">
        <v>7.9686481105941495E-2</v>
      </c>
      <c r="F12" s="17"/>
      <c r="G12" s="17">
        <v>0.13492995780212999</v>
      </c>
      <c r="H12" s="17">
        <v>0.14212430577658999</v>
      </c>
      <c r="I12" s="17">
        <v>0.121750854345269</v>
      </c>
      <c r="J12" s="17">
        <v>7.0275885901287596E-2</v>
      </c>
      <c r="K12" s="17">
        <v>8.7767721539224797E-2</v>
      </c>
      <c r="L12" s="17">
        <v>5.7529164323238E-2</v>
      </c>
      <c r="M12" s="17"/>
      <c r="N12" s="17">
        <v>9.3031478544278595E-2</v>
      </c>
      <c r="O12" s="17">
        <v>0.12088322743763499</v>
      </c>
      <c r="P12" s="17">
        <v>0.108322364540408</v>
      </c>
      <c r="Q12" s="17">
        <v>5.58275414333523E-2</v>
      </c>
      <c r="R12" s="17">
        <v>8.2775550739851794E-2</v>
      </c>
      <c r="S12" s="17"/>
      <c r="T12" s="17">
        <v>9.1782467474450097E-2</v>
      </c>
      <c r="U12" s="17">
        <v>9.1866205723608305E-2</v>
      </c>
      <c r="V12" s="17"/>
      <c r="W12" s="17">
        <v>0.10307408950991399</v>
      </c>
      <c r="X12" s="17">
        <v>7.9556562358254299E-2</v>
      </c>
      <c r="Y12" s="17"/>
      <c r="Z12" s="17">
        <v>7.2483535700061399E-2</v>
      </c>
      <c r="AA12" s="17">
        <v>9.6876951526985194E-2</v>
      </c>
      <c r="AB12" s="17">
        <v>0.100918984879214</v>
      </c>
      <c r="AC12" s="17"/>
      <c r="AD12" s="17">
        <v>9.2977266726216798E-2</v>
      </c>
      <c r="AE12" s="17">
        <v>8.9732023565081406E-2</v>
      </c>
      <c r="AF12" s="17"/>
      <c r="AG12" s="17">
        <v>0.162507385098728</v>
      </c>
      <c r="AH12" s="17">
        <v>8.5071599191237898E-2</v>
      </c>
      <c r="AI12" s="17">
        <v>6.9367133524174895E-2</v>
      </c>
      <c r="AJ12" s="17"/>
      <c r="AK12" s="17">
        <v>7.0743230912982694E-2</v>
      </c>
      <c r="AL12" s="17">
        <v>7.0949366808578995E-2</v>
      </c>
      <c r="AM12" s="17">
        <v>0.17958356597188799</v>
      </c>
      <c r="AN12" s="17"/>
      <c r="AO12" s="17">
        <v>0.10630066423401199</v>
      </c>
      <c r="AP12" s="17">
        <v>6.3143719680774202E-2</v>
      </c>
      <c r="AQ12" s="17">
        <v>0.122118981093949</v>
      </c>
      <c r="AR12" s="17"/>
      <c r="AS12" s="17">
        <v>0.13678208306791201</v>
      </c>
      <c r="AT12" s="17">
        <v>0.17308545220867499</v>
      </c>
      <c r="AU12" s="17">
        <v>9.4166863495410605E-2</v>
      </c>
      <c r="AV12" s="17">
        <v>6.5551982527914401E-2</v>
      </c>
      <c r="AW12" s="17">
        <v>6.3709837465375799E-2</v>
      </c>
      <c r="AX12" s="17">
        <v>0.111812715140631</v>
      </c>
      <c r="AY12" s="17">
        <v>8.3352178409288297E-2</v>
      </c>
      <c r="AZ12" s="17">
        <v>9.4899136805277604E-2</v>
      </c>
      <c r="BA12" s="17">
        <v>5.8189280851118498E-2</v>
      </c>
      <c r="BB12" s="17">
        <v>5.5677848145444603E-2</v>
      </c>
      <c r="BC12" s="17">
        <v>8.8606109397385502E-2</v>
      </c>
      <c r="BD12" s="17">
        <v>4.5875243145535601E-2</v>
      </c>
      <c r="BE12" s="17">
        <v>4.6341640901154099E-2</v>
      </c>
      <c r="BF12" s="17">
        <v>3.6527915111302503E-2</v>
      </c>
      <c r="BG12" s="17">
        <v>9.5318384688122995E-2</v>
      </c>
    </row>
    <row r="13" spans="2:59" x14ac:dyDescent="0.35">
      <c r="B13" s="18" t="s">
        <v>195</v>
      </c>
      <c r="C13" s="19">
        <v>3.9658239658576101E-2</v>
      </c>
      <c r="D13" s="19">
        <v>4.2334046769683803E-2</v>
      </c>
      <c r="E13" s="19">
        <v>3.7328890498002601E-2</v>
      </c>
      <c r="F13" s="19"/>
      <c r="G13" s="19">
        <v>7.0987088454170899E-2</v>
      </c>
      <c r="H13" s="19">
        <v>1.98157765679088E-2</v>
      </c>
      <c r="I13" s="19">
        <v>4.0200247560751398E-2</v>
      </c>
      <c r="J13" s="19">
        <v>2.36212483744353E-2</v>
      </c>
      <c r="K13" s="19">
        <v>4.00457273867936E-2</v>
      </c>
      <c r="L13" s="19">
        <v>4.9741898070622598E-2</v>
      </c>
      <c r="M13" s="19"/>
      <c r="N13" s="19">
        <v>3.1745026451476803E-2</v>
      </c>
      <c r="O13" s="19">
        <v>4.6278543954718997E-2</v>
      </c>
      <c r="P13" s="19">
        <v>6.8586825062973603E-2</v>
      </c>
      <c r="Q13" s="19">
        <v>2.7143430948390099E-2</v>
      </c>
      <c r="R13" s="19">
        <v>2.0956016977943599E-2</v>
      </c>
      <c r="S13" s="19"/>
      <c r="T13" s="19">
        <v>6.5935934087690801E-2</v>
      </c>
      <c r="U13" s="19">
        <v>3.3040629570070403E-2</v>
      </c>
      <c r="V13" s="19"/>
      <c r="W13" s="19">
        <v>4.15847154402115E-2</v>
      </c>
      <c r="X13" s="19">
        <v>3.9685001021087803E-2</v>
      </c>
      <c r="Y13" s="19"/>
      <c r="Z13" s="19">
        <v>3.84905028987442E-2</v>
      </c>
      <c r="AA13" s="19">
        <v>4.2800794496992998E-2</v>
      </c>
      <c r="AB13" s="19">
        <v>4.1653570391878801E-2</v>
      </c>
      <c r="AC13" s="19"/>
      <c r="AD13" s="19">
        <v>4.6629992236411601E-2</v>
      </c>
      <c r="AE13" s="19">
        <v>2.6570681740786101E-2</v>
      </c>
      <c r="AF13" s="19"/>
      <c r="AG13" s="19">
        <v>4.2333591663079199E-2</v>
      </c>
      <c r="AH13" s="19">
        <v>2.3610299606007801E-2</v>
      </c>
      <c r="AI13" s="19">
        <v>4.92920521179806E-2</v>
      </c>
      <c r="AJ13" s="19"/>
      <c r="AK13" s="19">
        <v>3.2713856373906003E-2</v>
      </c>
      <c r="AL13" s="19">
        <v>4.6643075333602201E-2</v>
      </c>
      <c r="AM13" s="19">
        <v>3.45392950762268E-2</v>
      </c>
      <c r="AN13" s="19"/>
      <c r="AO13" s="19">
        <v>7.7847710984157797E-2</v>
      </c>
      <c r="AP13" s="19">
        <v>3.4908038780610003E-2</v>
      </c>
      <c r="AQ13" s="19">
        <v>3.6885235289070402E-2</v>
      </c>
      <c r="AR13" s="19"/>
      <c r="AS13" s="19">
        <v>4.75518485052491E-2</v>
      </c>
      <c r="AT13" s="19">
        <v>6.7173593409694296E-2</v>
      </c>
      <c r="AU13" s="19">
        <v>1.2335342820680901E-2</v>
      </c>
      <c r="AV13" s="19">
        <v>9.3317267727680606E-2</v>
      </c>
      <c r="AW13" s="19">
        <v>3.7024187184037903E-2</v>
      </c>
      <c r="AX13" s="19">
        <v>4.8531467164365599E-2</v>
      </c>
      <c r="AY13" s="19">
        <v>3.1875728983472802E-2</v>
      </c>
      <c r="AZ13" s="19">
        <v>6.6169738071049297E-3</v>
      </c>
      <c r="BA13" s="19">
        <v>2.74828776929903E-2</v>
      </c>
      <c r="BB13" s="19">
        <v>0</v>
      </c>
      <c r="BC13" s="19">
        <v>7.1559900458216197E-2</v>
      </c>
      <c r="BD13" s="19">
        <v>1.61723610600382E-2</v>
      </c>
      <c r="BE13" s="19">
        <v>0</v>
      </c>
      <c r="BF13" s="19">
        <v>0</v>
      </c>
      <c r="BG13" s="19">
        <v>4.4209337215465598E-2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0.42517225258466201</v>
      </c>
      <c r="D9" s="17">
        <v>0.42528500056373197</v>
      </c>
      <c r="E9" s="17">
        <v>0.42475893878322801</v>
      </c>
      <c r="F9" s="17"/>
      <c r="G9" s="17">
        <v>0.40897177815186497</v>
      </c>
      <c r="H9" s="17">
        <v>0.40720908494105101</v>
      </c>
      <c r="I9" s="17">
        <v>0.42407636360967499</v>
      </c>
      <c r="J9" s="17">
        <v>0.51102682121980103</v>
      </c>
      <c r="K9" s="17">
        <v>0.44989033895295699</v>
      </c>
      <c r="L9" s="17">
        <v>0.36451271993204398</v>
      </c>
      <c r="M9" s="17"/>
      <c r="N9" s="17">
        <v>0.40655424196038498</v>
      </c>
      <c r="O9" s="17">
        <v>0.49387601872396603</v>
      </c>
      <c r="P9" s="17">
        <v>0.43796600633327298</v>
      </c>
      <c r="Q9" s="17">
        <v>0.39161328497884601</v>
      </c>
      <c r="R9" s="17">
        <v>0.39514920314190899</v>
      </c>
      <c r="S9" s="17"/>
      <c r="T9" s="17">
        <v>0.39203995249184698</v>
      </c>
      <c r="U9" s="17">
        <v>0.43351608365937999</v>
      </c>
      <c r="V9" s="17"/>
      <c r="W9" s="17">
        <v>0.43078373115323099</v>
      </c>
      <c r="X9" s="17">
        <v>0.44036599331437598</v>
      </c>
      <c r="Y9" s="17"/>
      <c r="Z9" s="17">
        <v>0.48676045119845202</v>
      </c>
      <c r="AA9" s="17">
        <v>0.49884445538760802</v>
      </c>
      <c r="AB9" s="17">
        <v>0.317170671642034</v>
      </c>
      <c r="AC9" s="17"/>
      <c r="AD9" s="17">
        <v>0.45440525805537402</v>
      </c>
      <c r="AE9" s="17">
        <v>0.37029528328065298</v>
      </c>
      <c r="AF9" s="17"/>
      <c r="AG9" s="17">
        <v>0.303491772536155</v>
      </c>
      <c r="AH9" s="17">
        <v>0.34580337687137502</v>
      </c>
      <c r="AI9" s="17">
        <v>0.53820778085440402</v>
      </c>
      <c r="AJ9" s="17"/>
      <c r="AK9" s="17">
        <v>0.51962403442778404</v>
      </c>
      <c r="AL9" s="17">
        <v>0.41003064628538199</v>
      </c>
      <c r="AM9" s="17">
        <v>0.36304692859897297</v>
      </c>
      <c r="AN9" s="17"/>
      <c r="AO9" s="17">
        <v>0.37611710039389901</v>
      </c>
      <c r="AP9" s="17">
        <v>0.44018035029083802</v>
      </c>
      <c r="AQ9" s="17">
        <v>0.43483117859308701</v>
      </c>
      <c r="AR9" s="17"/>
      <c r="AS9" s="17">
        <v>0.34433895519947699</v>
      </c>
      <c r="AT9" s="17">
        <v>0.40730182513187102</v>
      </c>
      <c r="AU9" s="17">
        <v>0.55389704652549598</v>
      </c>
      <c r="AV9" s="17">
        <v>0.44329979913149797</v>
      </c>
      <c r="AW9" s="17">
        <v>0.50518268514991405</v>
      </c>
      <c r="AX9" s="17">
        <v>0.36406809091995301</v>
      </c>
      <c r="AY9" s="17">
        <v>0.40921222659533701</v>
      </c>
      <c r="AZ9" s="17">
        <v>0.439181695577749</v>
      </c>
      <c r="BA9" s="17">
        <v>0.35907695941037998</v>
      </c>
      <c r="BB9" s="17">
        <v>0.413251416833607</v>
      </c>
      <c r="BC9" s="17">
        <v>0.34049555811619397</v>
      </c>
      <c r="BD9" s="17">
        <v>0.327328058453286</v>
      </c>
      <c r="BE9" s="17">
        <v>0.26169874730741</v>
      </c>
      <c r="BF9" s="17">
        <v>0.47912422672045801</v>
      </c>
      <c r="BG9" s="17">
        <v>0.35358539952926998</v>
      </c>
    </row>
    <row r="10" spans="2:59" x14ac:dyDescent="0.35">
      <c r="B10" s="18" t="s">
        <v>192</v>
      </c>
      <c r="C10" s="17">
        <v>0.32417620057317198</v>
      </c>
      <c r="D10" s="17">
        <v>0.337068511710164</v>
      </c>
      <c r="E10" s="17">
        <v>0.31350150720825898</v>
      </c>
      <c r="F10" s="17"/>
      <c r="G10" s="17">
        <v>0.31123141373293001</v>
      </c>
      <c r="H10" s="17">
        <v>0.29530689100539997</v>
      </c>
      <c r="I10" s="17">
        <v>0.28287618775161499</v>
      </c>
      <c r="J10" s="17">
        <v>0.31015611287239803</v>
      </c>
      <c r="K10" s="17">
        <v>0.34005758462193802</v>
      </c>
      <c r="L10" s="17">
        <v>0.36315340658633599</v>
      </c>
      <c r="M10" s="17"/>
      <c r="N10" s="17">
        <v>0.36475157788275298</v>
      </c>
      <c r="O10" s="17">
        <v>0.25197580945982201</v>
      </c>
      <c r="P10" s="17">
        <v>0.27220451694519099</v>
      </c>
      <c r="Q10" s="17">
        <v>0.36103320793638199</v>
      </c>
      <c r="R10" s="17">
        <v>0.37073503221061999</v>
      </c>
      <c r="S10" s="17"/>
      <c r="T10" s="17">
        <v>0.33630538148182498</v>
      </c>
      <c r="U10" s="17">
        <v>0.321121663571727</v>
      </c>
      <c r="V10" s="17"/>
      <c r="W10" s="17">
        <v>0.30675041901858002</v>
      </c>
      <c r="X10" s="17">
        <v>0.33086418868334599</v>
      </c>
      <c r="Y10" s="17"/>
      <c r="Z10" s="17">
        <v>0.30865461241800801</v>
      </c>
      <c r="AA10" s="17">
        <v>0.26484194593469002</v>
      </c>
      <c r="AB10" s="17">
        <v>0.39739749020899201</v>
      </c>
      <c r="AC10" s="17"/>
      <c r="AD10" s="17">
        <v>0.31532358905827201</v>
      </c>
      <c r="AE10" s="17">
        <v>0.34079455652190399</v>
      </c>
      <c r="AF10" s="17"/>
      <c r="AG10" s="17">
        <v>0.32329004188428101</v>
      </c>
      <c r="AH10" s="17">
        <v>0.40068852632063301</v>
      </c>
      <c r="AI10" s="17">
        <v>0.26455016637725998</v>
      </c>
      <c r="AJ10" s="17"/>
      <c r="AK10" s="17">
        <v>0.32492898626672001</v>
      </c>
      <c r="AL10" s="17">
        <v>0.34609823883705298</v>
      </c>
      <c r="AM10" s="17">
        <v>0.258622389534296</v>
      </c>
      <c r="AN10" s="17"/>
      <c r="AO10" s="17">
        <v>0.26388831343209901</v>
      </c>
      <c r="AP10" s="17">
        <v>0.34776750420158697</v>
      </c>
      <c r="AQ10" s="17">
        <v>0.316985302234501</v>
      </c>
      <c r="AR10" s="17"/>
      <c r="AS10" s="17">
        <v>0.20560403410710601</v>
      </c>
      <c r="AT10" s="17">
        <v>0.185456376619345</v>
      </c>
      <c r="AU10" s="17">
        <v>0.27776586828101602</v>
      </c>
      <c r="AV10" s="17">
        <v>0.32938009174900001</v>
      </c>
      <c r="AW10" s="17">
        <v>0.31624620540154702</v>
      </c>
      <c r="AX10" s="17">
        <v>0.34213661809064699</v>
      </c>
      <c r="AY10" s="17">
        <v>0.411337550952666</v>
      </c>
      <c r="AZ10" s="17">
        <v>0.33191049835494502</v>
      </c>
      <c r="BA10" s="17">
        <v>0.40054305906861298</v>
      </c>
      <c r="BB10" s="17">
        <v>0.40189814712370298</v>
      </c>
      <c r="BC10" s="17">
        <v>0.344221635361394</v>
      </c>
      <c r="BD10" s="17">
        <v>0.54156811995185405</v>
      </c>
      <c r="BE10" s="17">
        <v>0.27951180150101601</v>
      </c>
      <c r="BF10" s="17">
        <v>0.31449514362985598</v>
      </c>
      <c r="BG10" s="17">
        <v>0.48780175785320901</v>
      </c>
    </row>
    <row r="11" spans="2:59" x14ac:dyDescent="0.35">
      <c r="B11" s="18" t="s">
        <v>193</v>
      </c>
      <c r="C11" s="17">
        <v>0.11727813258108601</v>
      </c>
      <c r="D11" s="17">
        <v>9.6992577173602004E-2</v>
      </c>
      <c r="E11" s="17">
        <v>0.13665897352933801</v>
      </c>
      <c r="F11" s="17"/>
      <c r="G11" s="17">
        <v>9.26762453232787E-2</v>
      </c>
      <c r="H11" s="17">
        <v>0.14855152928218801</v>
      </c>
      <c r="I11" s="17">
        <v>0.14860006584368199</v>
      </c>
      <c r="J11" s="17">
        <v>0.10272847276599199</v>
      </c>
      <c r="K11" s="17">
        <v>8.1332356971714995E-2</v>
      </c>
      <c r="L11" s="17">
        <v>0.12578507735105701</v>
      </c>
      <c r="M11" s="17"/>
      <c r="N11" s="17">
        <v>0.114114024325281</v>
      </c>
      <c r="O11" s="17">
        <v>0.109911520697777</v>
      </c>
      <c r="P11" s="17">
        <v>9.0592594410808705E-2</v>
      </c>
      <c r="Q11" s="17">
        <v>0.15098510723081399</v>
      </c>
      <c r="R11" s="17">
        <v>0.115774653569456</v>
      </c>
      <c r="S11" s="17"/>
      <c r="T11" s="17">
        <v>0.117083958287361</v>
      </c>
      <c r="U11" s="17">
        <v>0.117327032219848</v>
      </c>
      <c r="V11" s="17"/>
      <c r="W11" s="17">
        <v>0.116547641694512</v>
      </c>
      <c r="X11" s="17">
        <v>0.114371474239415</v>
      </c>
      <c r="Y11" s="17"/>
      <c r="Z11" s="17">
        <v>6.9795225235869396E-2</v>
      </c>
      <c r="AA11" s="17">
        <v>9.5086111138042495E-2</v>
      </c>
      <c r="AB11" s="17">
        <v>0.151940623400037</v>
      </c>
      <c r="AC11" s="17"/>
      <c r="AD11" s="17">
        <v>8.6568315507371402E-2</v>
      </c>
      <c r="AE11" s="17">
        <v>0.17492741159806299</v>
      </c>
      <c r="AF11" s="17"/>
      <c r="AG11" s="17">
        <v>0.219179974486792</v>
      </c>
      <c r="AH11" s="17">
        <v>0.12626461403147399</v>
      </c>
      <c r="AI11" s="17">
        <v>8.0135130135091798E-2</v>
      </c>
      <c r="AJ11" s="17"/>
      <c r="AK11" s="17">
        <v>3.8840091083628903E-2</v>
      </c>
      <c r="AL11" s="17">
        <v>0.135905526840359</v>
      </c>
      <c r="AM11" s="17">
        <v>0.16178108793271501</v>
      </c>
      <c r="AN11" s="17"/>
      <c r="AO11" s="17">
        <v>0.16061937745625601</v>
      </c>
      <c r="AP11" s="17">
        <v>0.106745227424296</v>
      </c>
      <c r="AQ11" s="17">
        <v>0.114178365486376</v>
      </c>
      <c r="AR11" s="17"/>
      <c r="AS11" s="17">
        <v>0.21115204562954301</v>
      </c>
      <c r="AT11" s="17">
        <v>0.15942894861023901</v>
      </c>
      <c r="AU11" s="17">
        <v>2.6312278005351099E-2</v>
      </c>
      <c r="AV11" s="17">
        <v>0.110688034328859</v>
      </c>
      <c r="AW11" s="17">
        <v>0.103585530916598</v>
      </c>
      <c r="AX11" s="17">
        <v>0.126172635955457</v>
      </c>
      <c r="AY11" s="17">
        <v>0.113640865511152</v>
      </c>
      <c r="AZ11" s="17">
        <v>0.114201807658231</v>
      </c>
      <c r="BA11" s="17">
        <v>8.8274166836985996E-2</v>
      </c>
      <c r="BB11" s="17">
        <v>6.6901362756654995E-2</v>
      </c>
      <c r="BC11" s="17">
        <v>0.18614822141220799</v>
      </c>
      <c r="BD11" s="17">
        <v>0.120867777330284</v>
      </c>
      <c r="BE11" s="17">
        <v>0.29781805788122101</v>
      </c>
      <c r="BF11" s="17">
        <v>0.100154521658483</v>
      </c>
      <c r="BG11" s="17">
        <v>0</v>
      </c>
    </row>
    <row r="12" spans="2:59" x14ac:dyDescent="0.35">
      <c r="B12" s="18" t="s">
        <v>194</v>
      </c>
      <c r="C12" s="17">
        <v>8.5544213459684798E-2</v>
      </c>
      <c r="D12" s="17">
        <v>9.5253872189980798E-2</v>
      </c>
      <c r="E12" s="17">
        <v>7.6851293836458806E-2</v>
      </c>
      <c r="F12" s="17"/>
      <c r="G12" s="17">
        <v>0.16210943327236599</v>
      </c>
      <c r="H12" s="17">
        <v>0.10425377265732499</v>
      </c>
      <c r="I12" s="17">
        <v>9.9722954149715104E-2</v>
      </c>
      <c r="J12" s="17">
        <v>5.5417625434771099E-2</v>
      </c>
      <c r="K12" s="17">
        <v>6.8544488735911999E-2</v>
      </c>
      <c r="L12" s="17">
        <v>7.7797435506925902E-2</v>
      </c>
      <c r="M12" s="17"/>
      <c r="N12" s="17">
        <v>7.6063719618090803E-2</v>
      </c>
      <c r="O12" s="17">
        <v>8.1261287767579099E-2</v>
      </c>
      <c r="P12" s="17">
        <v>0.123942150663836</v>
      </c>
      <c r="Q12" s="17">
        <v>6.8872771045007497E-2</v>
      </c>
      <c r="R12" s="17">
        <v>8.1877236349702995E-2</v>
      </c>
      <c r="S12" s="17"/>
      <c r="T12" s="17">
        <v>9.8545735253669303E-2</v>
      </c>
      <c r="U12" s="17">
        <v>8.2269991589806094E-2</v>
      </c>
      <c r="V12" s="17"/>
      <c r="W12" s="17">
        <v>9.88161462973495E-2</v>
      </c>
      <c r="X12" s="17">
        <v>6.8038940738274004E-2</v>
      </c>
      <c r="Y12" s="17"/>
      <c r="Z12" s="17">
        <v>8.7069763247944895E-2</v>
      </c>
      <c r="AA12" s="17">
        <v>8.2684751661940795E-2</v>
      </c>
      <c r="AB12" s="17">
        <v>8.7794325872858903E-2</v>
      </c>
      <c r="AC12" s="17"/>
      <c r="AD12" s="17">
        <v>8.9833984983135703E-2</v>
      </c>
      <c r="AE12" s="17">
        <v>7.7491341152406204E-2</v>
      </c>
      <c r="AF12" s="17"/>
      <c r="AG12" s="17">
        <v>0.115601175451977</v>
      </c>
      <c r="AH12" s="17">
        <v>9.5918245079008799E-2</v>
      </c>
      <c r="AI12" s="17">
        <v>5.5236753561919101E-2</v>
      </c>
      <c r="AJ12" s="17"/>
      <c r="AK12" s="17">
        <v>8.0582283592215795E-2</v>
      </c>
      <c r="AL12" s="17">
        <v>5.4750346824445198E-2</v>
      </c>
      <c r="AM12" s="17">
        <v>0.15685060306892801</v>
      </c>
      <c r="AN12" s="17"/>
      <c r="AO12" s="17">
        <v>0.112906626538112</v>
      </c>
      <c r="AP12" s="17">
        <v>6.8911207936858898E-2</v>
      </c>
      <c r="AQ12" s="17">
        <v>8.6952476050536007E-2</v>
      </c>
      <c r="AR12" s="17"/>
      <c r="AS12" s="17">
        <v>0.19889592253134999</v>
      </c>
      <c r="AT12" s="17">
        <v>0.140146707185864</v>
      </c>
      <c r="AU12" s="17">
        <v>0.11775579775651</v>
      </c>
      <c r="AV12" s="17">
        <v>6.2431944047369903E-2</v>
      </c>
      <c r="AW12" s="17">
        <v>3.6759624234208699E-2</v>
      </c>
      <c r="AX12" s="17">
        <v>0.10693418736160799</v>
      </c>
      <c r="AY12" s="17">
        <v>4.09361394222863E-2</v>
      </c>
      <c r="AZ12" s="17">
        <v>6.0890424461256198E-2</v>
      </c>
      <c r="BA12" s="17">
        <v>0.11133518543991</v>
      </c>
      <c r="BB12" s="17">
        <v>9.4489364691432307E-2</v>
      </c>
      <c r="BC12" s="17">
        <v>3.66155551868017E-2</v>
      </c>
      <c r="BD12" s="17">
        <v>1.0236044264575901E-2</v>
      </c>
      <c r="BE12" s="17">
        <v>9.9780246835928302E-2</v>
      </c>
      <c r="BF12" s="17">
        <v>0.106226107991202</v>
      </c>
      <c r="BG12" s="17">
        <v>9.4013358400873104E-2</v>
      </c>
    </row>
    <row r="13" spans="2:59" x14ac:dyDescent="0.35">
      <c r="B13" s="18" t="s">
        <v>195</v>
      </c>
      <c r="C13" s="19">
        <v>4.7829200801395501E-2</v>
      </c>
      <c r="D13" s="19">
        <v>4.5400038362521197E-2</v>
      </c>
      <c r="E13" s="19">
        <v>4.8229286642716397E-2</v>
      </c>
      <c r="F13" s="19"/>
      <c r="G13" s="19">
        <v>2.5011129519559899E-2</v>
      </c>
      <c r="H13" s="19">
        <v>4.4678722114036298E-2</v>
      </c>
      <c r="I13" s="19">
        <v>4.4724428645312397E-2</v>
      </c>
      <c r="J13" s="19">
        <v>2.0670967707037802E-2</v>
      </c>
      <c r="K13" s="19">
        <v>6.0175230717478899E-2</v>
      </c>
      <c r="L13" s="19">
        <v>6.8751360623637195E-2</v>
      </c>
      <c r="M13" s="19"/>
      <c r="N13" s="19">
        <v>3.8516436213491302E-2</v>
      </c>
      <c r="O13" s="19">
        <v>6.29753633508566E-2</v>
      </c>
      <c r="P13" s="19">
        <v>7.5294731646891905E-2</v>
      </c>
      <c r="Q13" s="19">
        <v>2.74956288089508E-2</v>
      </c>
      <c r="R13" s="19">
        <v>3.6463874728312001E-2</v>
      </c>
      <c r="S13" s="19"/>
      <c r="T13" s="19">
        <v>5.6024972485297198E-2</v>
      </c>
      <c r="U13" s="19">
        <v>4.5765228959239401E-2</v>
      </c>
      <c r="V13" s="19"/>
      <c r="W13" s="19">
        <v>4.7102061836327799E-2</v>
      </c>
      <c r="X13" s="19">
        <v>4.6359403024589498E-2</v>
      </c>
      <c r="Y13" s="19"/>
      <c r="Z13" s="19">
        <v>4.7719947899725099E-2</v>
      </c>
      <c r="AA13" s="19">
        <v>5.8542735877718403E-2</v>
      </c>
      <c r="AB13" s="19">
        <v>4.5696888876077597E-2</v>
      </c>
      <c r="AC13" s="19"/>
      <c r="AD13" s="19">
        <v>5.3868852395847003E-2</v>
      </c>
      <c r="AE13" s="19">
        <v>3.6491407446973802E-2</v>
      </c>
      <c r="AF13" s="19"/>
      <c r="AG13" s="19">
        <v>3.8437035640795598E-2</v>
      </c>
      <c r="AH13" s="19">
        <v>3.1325237697509001E-2</v>
      </c>
      <c r="AI13" s="19">
        <v>6.1870169071324602E-2</v>
      </c>
      <c r="AJ13" s="19"/>
      <c r="AK13" s="19">
        <v>3.6024604629651201E-2</v>
      </c>
      <c r="AL13" s="19">
        <v>5.3215241212761298E-2</v>
      </c>
      <c r="AM13" s="19">
        <v>5.9698990865088397E-2</v>
      </c>
      <c r="AN13" s="19"/>
      <c r="AO13" s="19">
        <v>8.6468582179633505E-2</v>
      </c>
      <c r="AP13" s="19">
        <v>3.6395710146419298E-2</v>
      </c>
      <c r="AQ13" s="19">
        <v>4.7052677635500098E-2</v>
      </c>
      <c r="AR13" s="19"/>
      <c r="AS13" s="19">
        <v>4.0009042532524103E-2</v>
      </c>
      <c r="AT13" s="19">
        <v>0.107666142452682</v>
      </c>
      <c r="AU13" s="19">
        <v>2.4269009431626701E-2</v>
      </c>
      <c r="AV13" s="19">
        <v>5.42001307432739E-2</v>
      </c>
      <c r="AW13" s="19">
        <v>3.8225954297732199E-2</v>
      </c>
      <c r="AX13" s="19">
        <v>6.0688467672335697E-2</v>
      </c>
      <c r="AY13" s="19">
        <v>2.48732175185589E-2</v>
      </c>
      <c r="AZ13" s="19">
        <v>5.3815573947819002E-2</v>
      </c>
      <c r="BA13" s="19">
        <v>4.0770629244110901E-2</v>
      </c>
      <c r="BB13" s="19">
        <v>2.3459708594602301E-2</v>
      </c>
      <c r="BC13" s="19">
        <v>9.2519029923401497E-2</v>
      </c>
      <c r="BD13" s="19">
        <v>0</v>
      </c>
      <c r="BE13" s="19">
        <v>6.1191146474424599E-2</v>
      </c>
      <c r="BF13" s="19">
        <v>0</v>
      </c>
      <c r="BG13" s="19">
        <v>6.4599484216648406E-2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H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8" width="20.6328125" customWidth="1"/>
  </cols>
  <sheetData>
    <row r="2" spans="2:8" ht="40" customHeight="1" x14ac:dyDescent="0.35">
      <c r="D2" s="30" t="s">
        <v>182</v>
      </c>
      <c r="E2" s="26"/>
      <c r="F2" s="26"/>
      <c r="G2" s="26"/>
      <c r="H2" s="26"/>
    </row>
    <row r="6" spans="2:8" ht="50" customHeight="1" x14ac:dyDescent="0.35">
      <c r="B6" s="20" t="s">
        <v>12</v>
      </c>
      <c r="C6" s="20" t="s">
        <v>203</v>
      </c>
      <c r="D6" s="20" t="s">
        <v>204</v>
      </c>
      <c r="E6" s="20" t="s">
        <v>205</v>
      </c>
      <c r="F6" s="20" t="s">
        <v>206</v>
      </c>
      <c r="G6" s="20" t="s">
        <v>207</v>
      </c>
    </row>
    <row r="7" spans="2:8" x14ac:dyDescent="0.35">
      <c r="B7" s="18" t="s">
        <v>174</v>
      </c>
      <c r="C7" s="17">
        <v>0.62044136800432204</v>
      </c>
      <c r="D7" s="17">
        <v>0.341832756230319</v>
      </c>
      <c r="E7" s="17">
        <v>0.16486472828571799</v>
      </c>
      <c r="F7" s="17">
        <v>5.4456841496849102E-2</v>
      </c>
      <c r="G7" s="17">
        <v>3.4721480902371399E-2</v>
      </c>
    </row>
    <row r="8" spans="2:8" x14ac:dyDescent="0.35">
      <c r="B8" s="18" t="s">
        <v>175</v>
      </c>
      <c r="C8" s="17">
        <v>0.22512178238463501</v>
      </c>
      <c r="D8" s="17">
        <v>0.31390686042911797</v>
      </c>
      <c r="E8" s="17">
        <v>0.280620516169997</v>
      </c>
      <c r="F8" s="17">
        <v>0.199968872752811</v>
      </c>
      <c r="G8" s="17">
        <v>0.13083331125060599</v>
      </c>
    </row>
    <row r="9" spans="2:8" x14ac:dyDescent="0.35">
      <c r="B9" s="18" t="s">
        <v>113</v>
      </c>
      <c r="C9" s="17">
        <v>9.0510668173592101E-2</v>
      </c>
      <c r="D9" s="17">
        <v>0.16897137612259899</v>
      </c>
      <c r="E9" s="17">
        <v>0.26930039892928298</v>
      </c>
      <c r="F9" s="17">
        <v>0.35031888975750097</v>
      </c>
      <c r="G9" s="17">
        <v>0.25240590540535801</v>
      </c>
    </row>
    <row r="10" spans="2:8" x14ac:dyDescent="0.35">
      <c r="B10" s="18" t="s">
        <v>176</v>
      </c>
      <c r="C10" s="17">
        <v>3.02384241619824E-2</v>
      </c>
      <c r="D10" s="17">
        <v>8.3031775220067799E-2</v>
      </c>
      <c r="E10" s="17">
        <v>0.135384427552043</v>
      </c>
      <c r="F10" s="17">
        <v>0.19887375463797799</v>
      </c>
      <c r="G10" s="17">
        <v>0.23145379381211001</v>
      </c>
    </row>
    <row r="11" spans="2:8" x14ac:dyDescent="0.35">
      <c r="B11" s="18" t="s">
        <v>177</v>
      </c>
      <c r="C11" s="17">
        <v>1.7716140243728001E-2</v>
      </c>
      <c r="D11" s="17">
        <v>6.8935583571102799E-2</v>
      </c>
      <c r="E11" s="17">
        <v>0.13401881026780299</v>
      </c>
      <c r="F11" s="17">
        <v>0.16762732042877701</v>
      </c>
      <c r="G11" s="17">
        <v>0.32801995848147902</v>
      </c>
    </row>
    <row r="12" spans="2:8" x14ac:dyDescent="0.35">
      <c r="B12" s="18" t="s">
        <v>133</v>
      </c>
      <c r="C12" s="17">
        <v>1.5971617031739702E-2</v>
      </c>
      <c r="D12" s="17">
        <v>2.3321648426793299E-2</v>
      </c>
      <c r="E12" s="17">
        <v>1.5811118795156301E-2</v>
      </c>
      <c r="F12" s="17">
        <v>2.8754320926084001E-2</v>
      </c>
      <c r="G12" s="17">
        <v>2.2565550148076E-2</v>
      </c>
    </row>
    <row r="13" spans="2:8" x14ac:dyDescent="0.35">
      <c r="B13" s="23" t="s">
        <v>118</v>
      </c>
      <c r="C13" s="21">
        <v>0.84556315038895802</v>
      </c>
      <c r="D13" s="21">
        <v>0.65573961665943703</v>
      </c>
      <c r="E13" s="21">
        <v>0.44548524445571502</v>
      </c>
      <c r="F13" s="21">
        <v>0.25442571424965998</v>
      </c>
      <c r="G13" s="21">
        <v>0.165554792152977</v>
      </c>
    </row>
    <row r="14" spans="2:8" x14ac:dyDescent="0.35">
      <c r="B14" s="23" t="s">
        <v>119</v>
      </c>
      <c r="C14" s="21">
        <v>4.7954564405710401E-2</v>
      </c>
      <c r="D14" s="21">
        <v>0.15196735879117099</v>
      </c>
      <c r="E14" s="21">
        <v>0.26940323781984599</v>
      </c>
      <c r="F14" s="21">
        <v>0.366501075066755</v>
      </c>
      <c r="G14" s="21">
        <v>0.55947375229358898</v>
      </c>
    </row>
    <row r="15" spans="2:8" x14ac:dyDescent="0.35">
      <c r="B15" s="23" t="s">
        <v>120</v>
      </c>
      <c r="C15" s="22">
        <v>0.79760858598324702</v>
      </c>
      <c r="D15" s="22">
        <v>0.50377225786826596</v>
      </c>
      <c r="E15" s="22">
        <v>0.17608200663586901</v>
      </c>
      <c r="F15" s="22">
        <v>-0.112075360817095</v>
      </c>
      <c r="G15" s="22">
        <v>-0.39391896014061201</v>
      </c>
    </row>
    <row r="16" spans="2:8" x14ac:dyDescent="0.35">
      <c r="B16" s="16"/>
      <c r="C16" s="16"/>
      <c r="D16" s="16"/>
      <c r="E16" s="16"/>
      <c r="F16" s="16"/>
      <c r="G16" s="16"/>
    </row>
    <row r="17" spans="2:2" x14ac:dyDescent="0.35">
      <c r="B17" t="s">
        <v>87</v>
      </c>
    </row>
    <row r="18" spans="2:2" x14ac:dyDescent="0.35">
      <c r="B18" t="s">
        <v>88</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0.341832756230319</v>
      </c>
      <c r="D9" s="17">
        <v>0.37189176883008901</v>
      </c>
      <c r="E9" s="17">
        <v>0.31317867469697303</v>
      </c>
      <c r="F9" s="17"/>
      <c r="G9" s="17">
        <v>0.234086978131581</v>
      </c>
      <c r="H9" s="17">
        <v>0.26369161541615999</v>
      </c>
      <c r="I9" s="17">
        <v>0.30971536371434499</v>
      </c>
      <c r="J9" s="17">
        <v>0.35745479385510098</v>
      </c>
      <c r="K9" s="17">
        <v>0.40661466424854797</v>
      </c>
      <c r="L9" s="17">
        <v>0.37582663520007298</v>
      </c>
      <c r="M9" s="17"/>
      <c r="N9" s="17">
        <v>0.32216163075768101</v>
      </c>
      <c r="O9" s="17">
        <v>0.37985232477891401</v>
      </c>
      <c r="P9" s="17">
        <v>0.416908862403642</v>
      </c>
      <c r="Q9" s="17">
        <v>0.279373305418193</v>
      </c>
      <c r="R9" s="17">
        <v>0.31710139398284398</v>
      </c>
      <c r="S9" s="17"/>
      <c r="T9" s="17">
        <v>0.339278721261286</v>
      </c>
      <c r="U9" s="17">
        <v>0.34247594841078399</v>
      </c>
      <c r="V9" s="17"/>
      <c r="W9" s="17">
        <v>0.323434447640707</v>
      </c>
      <c r="X9" s="17">
        <v>0.35525545805145098</v>
      </c>
      <c r="Y9" s="17"/>
      <c r="Z9" s="17">
        <v>0.46452182795716601</v>
      </c>
      <c r="AA9" s="17">
        <v>0.29699655020083798</v>
      </c>
      <c r="AB9" s="17">
        <v>0.25648782669534598</v>
      </c>
      <c r="AC9" s="17"/>
      <c r="AD9" s="17">
        <v>0.37163686746689101</v>
      </c>
      <c r="AE9" s="17">
        <v>0.285883692111638</v>
      </c>
      <c r="AF9" s="17"/>
      <c r="AG9" s="17">
        <v>0.274802269488992</v>
      </c>
      <c r="AH9" s="17">
        <v>0.233018921508577</v>
      </c>
      <c r="AI9" s="17">
        <v>0.47438047084442397</v>
      </c>
      <c r="AJ9" s="17"/>
      <c r="AK9" s="17">
        <v>0.44142661357576901</v>
      </c>
      <c r="AL9" s="17">
        <v>0.31991014509813598</v>
      </c>
      <c r="AM9" s="17">
        <v>0.27207184061539003</v>
      </c>
      <c r="AN9" s="17"/>
      <c r="AO9" s="17">
        <v>0.61244655609206</v>
      </c>
      <c r="AP9" s="17">
        <v>0.33241520727203</v>
      </c>
      <c r="AQ9" s="17">
        <v>0.32345092056527802</v>
      </c>
      <c r="AR9" s="17"/>
      <c r="AS9" s="17">
        <v>0.33404491511425299</v>
      </c>
      <c r="AT9" s="17">
        <v>0.50888378984420701</v>
      </c>
      <c r="AU9" s="17">
        <v>0.46069718475007498</v>
      </c>
      <c r="AV9" s="17">
        <v>0.35214913461543501</v>
      </c>
      <c r="AW9" s="17">
        <v>0.34272364962476798</v>
      </c>
      <c r="AX9" s="17">
        <v>0.37570009751232603</v>
      </c>
      <c r="AY9" s="17">
        <v>0.27429569826157402</v>
      </c>
      <c r="AZ9" s="17">
        <v>0.35792222812294699</v>
      </c>
      <c r="BA9" s="17">
        <v>0.39815123136779501</v>
      </c>
      <c r="BB9" s="17">
        <v>0.29566043403837799</v>
      </c>
      <c r="BC9" s="17">
        <v>0.33532063683802399</v>
      </c>
      <c r="BD9" s="17">
        <v>0.157422628753182</v>
      </c>
      <c r="BE9" s="17">
        <v>0.24022850758394301</v>
      </c>
      <c r="BF9" s="17">
        <v>0.19518758511057599</v>
      </c>
      <c r="BG9" s="17">
        <v>0.31664142667755801</v>
      </c>
    </row>
    <row r="10" spans="2:59" x14ac:dyDescent="0.35">
      <c r="B10" s="18" t="s">
        <v>175</v>
      </c>
      <c r="C10" s="17">
        <v>0.31390686042911797</v>
      </c>
      <c r="D10" s="17">
        <v>0.32105486919521797</v>
      </c>
      <c r="E10" s="17">
        <v>0.30648122200068501</v>
      </c>
      <c r="F10" s="17"/>
      <c r="G10" s="17">
        <v>0.28978376312707599</v>
      </c>
      <c r="H10" s="17">
        <v>0.38002039944359201</v>
      </c>
      <c r="I10" s="17">
        <v>0.33977415521155002</v>
      </c>
      <c r="J10" s="17">
        <v>0.25576582795893799</v>
      </c>
      <c r="K10" s="17">
        <v>0.287659671266773</v>
      </c>
      <c r="L10" s="17">
        <v>0.33343557936759299</v>
      </c>
      <c r="M10" s="17"/>
      <c r="N10" s="17">
        <v>0.31236534170877001</v>
      </c>
      <c r="O10" s="17">
        <v>0.31993033707225399</v>
      </c>
      <c r="P10" s="17">
        <v>0.30006056434366801</v>
      </c>
      <c r="Q10" s="17">
        <v>0.33728464444416201</v>
      </c>
      <c r="R10" s="17">
        <v>0.282651749426163</v>
      </c>
      <c r="S10" s="17"/>
      <c r="T10" s="17">
        <v>0.33360983793642501</v>
      </c>
      <c r="U10" s="17">
        <v>0.30894498589793801</v>
      </c>
      <c r="V10" s="17"/>
      <c r="W10" s="17">
        <v>0.359920457016149</v>
      </c>
      <c r="X10" s="17">
        <v>0.29559697724449902</v>
      </c>
      <c r="Y10" s="17"/>
      <c r="Z10" s="17">
        <v>0.35135689011666099</v>
      </c>
      <c r="AA10" s="17">
        <v>0.34099522432032803</v>
      </c>
      <c r="AB10" s="17">
        <v>0.29137291883454602</v>
      </c>
      <c r="AC10" s="17"/>
      <c r="AD10" s="17">
        <v>0.31142379846656698</v>
      </c>
      <c r="AE10" s="17">
        <v>0.31856812987113298</v>
      </c>
      <c r="AF10" s="17"/>
      <c r="AG10" s="17">
        <v>0.24254270177812301</v>
      </c>
      <c r="AH10" s="17">
        <v>0.36389915164850001</v>
      </c>
      <c r="AI10" s="17">
        <v>0.291404414292878</v>
      </c>
      <c r="AJ10" s="17"/>
      <c r="AK10" s="17">
        <v>0.32803493036690001</v>
      </c>
      <c r="AL10" s="17">
        <v>0.32125363138344598</v>
      </c>
      <c r="AM10" s="17">
        <v>0.313360166005618</v>
      </c>
      <c r="AN10" s="17"/>
      <c r="AO10" s="17">
        <v>0.20070343266333601</v>
      </c>
      <c r="AP10" s="17">
        <v>0.35858569093154702</v>
      </c>
      <c r="AQ10" s="17">
        <v>0.29830264518176303</v>
      </c>
      <c r="AR10" s="17"/>
      <c r="AS10" s="17">
        <v>0.37210745829758402</v>
      </c>
      <c r="AT10" s="17">
        <v>0.208812162702006</v>
      </c>
      <c r="AU10" s="17">
        <v>0.32242795723115503</v>
      </c>
      <c r="AV10" s="17">
        <v>0.33293347297848502</v>
      </c>
      <c r="AW10" s="17">
        <v>0.33699930401218398</v>
      </c>
      <c r="AX10" s="17">
        <v>0.271499238010457</v>
      </c>
      <c r="AY10" s="17">
        <v>0.38006138417623198</v>
      </c>
      <c r="AZ10" s="17">
        <v>0.30513106186802103</v>
      </c>
      <c r="BA10" s="17">
        <v>0.22873405914754499</v>
      </c>
      <c r="BB10" s="17">
        <v>0.37215073831636802</v>
      </c>
      <c r="BC10" s="17">
        <v>0.19332234300359599</v>
      </c>
      <c r="BD10" s="17">
        <v>0.32390754292780799</v>
      </c>
      <c r="BE10" s="17">
        <v>0.34177860257862303</v>
      </c>
      <c r="BF10" s="17">
        <v>0.34691526938407302</v>
      </c>
      <c r="BG10" s="17">
        <v>0.328387631207397</v>
      </c>
    </row>
    <row r="11" spans="2:59" x14ac:dyDescent="0.35">
      <c r="B11" s="18" t="s">
        <v>113</v>
      </c>
      <c r="C11" s="17">
        <v>0.16897137612259899</v>
      </c>
      <c r="D11" s="17">
        <v>0.15818505191749199</v>
      </c>
      <c r="E11" s="17">
        <v>0.179715866873531</v>
      </c>
      <c r="F11" s="17"/>
      <c r="G11" s="17">
        <v>0.22099019672065301</v>
      </c>
      <c r="H11" s="17">
        <v>0.152437431587023</v>
      </c>
      <c r="I11" s="17">
        <v>0.22041230835519501</v>
      </c>
      <c r="J11" s="17">
        <v>0.16128255958190099</v>
      </c>
      <c r="K11" s="17">
        <v>0.16821451070656099</v>
      </c>
      <c r="L11" s="17">
        <v>0.13891906523045</v>
      </c>
      <c r="M11" s="17"/>
      <c r="N11" s="17">
        <v>0.15716651312386001</v>
      </c>
      <c r="O11" s="17">
        <v>0.18040943871345599</v>
      </c>
      <c r="P11" s="17">
        <v>0.149925821075891</v>
      </c>
      <c r="Q11" s="17">
        <v>0.16885298394540499</v>
      </c>
      <c r="R11" s="17">
        <v>0.212672984748598</v>
      </c>
      <c r="S11" s="17"/>
      <c r="T11" s="17">
        <v>0.13331730747112899</v>
      </c>
      <c r="U11" s="17">
        <v>0.17795027360695501</v>
      </c>
      <c r="V11" s="17"/>
      <c r="W11" s="17">
        <v>0.15568786037240401</v>
      </c>
      <c r="X11" s="17">
        <v>0.17197273906403501</v>
      </c>
      <c r="Y11" s="17"/>
      <c r="Z11" s="17">
        <v>0.107054178799671</v>
      </c>
      <c r="AA11" s="17">
        <v>0.203646243563222</v>
      </c>
      <c r="AB11" s="17">
        <v>0.20791496405542001</v>
      </c>
      <c r="AC11" s="17"/>
      <c r="AD11" s="17">
        <v>0.15711882601729499</v>
      </c>
      <c r="AE11" s="17">
        <v>0.19122129595908799</v>
      </c>
      <c r="AF11" s="17"/>
      <c r="AG11" s="17">
        <v>0.20313402319785101</v>
      </c>
      <c r="AH11" s="17">
        <v>0.21941745502529</v>
      </c>
      <c r="AI11" s="17">
        <v>0.110369545202086</v>
      </c>
      <c r="AJ11" s="17"/>
      <c r="AK11" s="17">
        <v>0.116158449493168</v>
      </c>
      <c r="AL11" s="17">
        <v>0.192516823558988</v>
      </c>
      <c r="AM11" s="17">
        <v>0.14626924856749199</v>
      </c>
      <c r="AN11" s="17"/>
      <c r="AO11" s="17">
        <v>9.5668057617821198E-2</v>
      </c>
      <c r="AP11" s="17">
        <v>0.14898138532069399</v>
      </c>
      <c r="AQ11" s="17">
        <v>0.18335666767341999</v>
      </c>
      <c r="AR11" s="17"/>
      <c r="AS11" s="17">
        <v>0.19528205619312</v>
      </c>
      <c r="AT11" s="17">
        <v>0.15709300362622999</v>
      </c>
      <c r="AU11" s="17">
        <v>0.101490436547877</v>
      </c>
      <c r="AV11" s="17">
        <v>0.19719316117306199</v>
      </c>
      <c r="AW11" s="17">
        <v>0.12719691278624801</v>
      </c>
      <c r="AX11" s="17">
        <v>0.119558369108893</v>
      </c>
      <c r="AY11" s="17">
        <v>0.18724861628262099</v>
      </c>
      <c r="AZ11" s="17">
        <v>0.18194761449013699</v>
      </c>
      <c r="BA11" s="17">
        <v>0.22964973913944001</v>
      </c>
      <c r="BB11" s="17">
        <v>0.160161566385745</v>
      </c>
      <c r="BC11" s="17">
        <v>0.229756944638734</v>
      </c>
      <c r="BD11" s="17">
        <v>0.14617881453193299</v>
      </c>
      <c r="BE11" s="17">
        <v>9.0595229979707495E-2</v>
      </c>
      <c r="BF11" s="17">
        <v>0.271689207731375</v>
      </c>
      <c r="BG11" s="17">
        <v>0.16874333013141299</v>
      </c>
    </row>
    <row r="12" spans="2:59" x14ac:dyDescent="0.35">
      <c r="B12" s="18" t="s">
        <v>176</v>
      </c>
      <c r="C12" s="17">
        <v>8.3031775220067799E-2</v>
      </c>
      <c r="D12" s="17">
        <v>7.8682070126454701E-2</v>
      </c>
      <c r="E12" s="17">
        <v>8.7425964226375094E-2</v>
      </c>
      <c r="F12" s="17"/>
      <c r="G12" s="17">
        <v>0.116766011946354</v>
      </c>
      <c r="H12" s="17">
        <v>0.118896759291754</v>
      </c>
      <c r="I12" s="17">
        <v>7.3969267649036802E-2</v>
      </c>
      <c r="J12" s="17">
        <v>0.100961738754042</v>
      </c>
      <c r="K12" s="17">
        <v>6.9539889519056E-2</v>
      </c>
      <c r="L12" s="17">
        <v>5.7703229329247901E-2</v>
      </c>
      <c r="M12" s="17"/>
      <c r="N12" s="17">
        <v>9.48150745097424E-2</v>
      </c>
      <c r="O12" s="17">
        <v>6.6005700949443802E-2</v>
      </c>
      <c r="P12" s="17">
        <v>7.77006691414905E-2</v>
      </c>
      <c r="Q12" s="17">
        <v>9.43407230461355E-2</v>
      </c>
      <c r="R12" s="17">
        <v>7.0316734107725001E-2</v>
      </c>
      <c r="S12" s="17"/>
      <c r="T12" s="17">
        <v>8.8187071260950198E-2</v>
      </c>
      <c r="U12" s="17">
        <v>8.1733497732999594E-2</v>
      </c>
      <c r="V12" s="17"/>
      <c r="W12" s="17">
        <v>8.0853210110144694E-2</v>
      </c>
      <c r="X12" s="17">
        <v>8.4026355272281694E-2</v>
      </c>
      <c r="Y12" s="17"/>
      <c r="Z12" s="17">
        <v>4.8109402086202999E-2</v>
      </c>
      <c r="AA12" s="17">
        <v>8.5538498959625106E-2</v>
      </c>
      <c r="AB12" s="17">
        <v>0.111342695475524</v>
      </c>
      <c r="AC12" s="17"/>
      <c r="AD12" s="17">
        <v>7.8351575898557194E-2</v>
      </c>
      <c r="AE12" s="17">
        <v>9.1817568892924806E-2</v>
      </c>
      <c r="AF12" s="17"/>
      <c r="AG12" s="17">
        <v>0.122606737135089</v>
      </c>
      <c r="AH12" s="17">
        <v>9.1384321942094504E-2</v>
      </c>
      <c r="AI12" s="17">
        <v>6.4449176705707698E-2</v>
      </c>
      <c r="AJ12" s="17"/>
      <c r="AK12" s="17">
        <v>4.7536444586724999E-2</v>
      </c>
      <c r="AL12" s="17">
        <v>0.104184967743417</v>
      </c>
      <c r="AM12" s="17">
        <v>7.3686967389574407E-2</v>
      </c>
      <c r="AN12" s="17"/>
      <c r="AO12" s="17">
        <v>3.4346572944008003E-2</v>
      </c>
      <c r="AP12" s="17">
        <v>8.1135772066353098E-2</v>
      </c>
      <c r="AQ12" s="17">
        <v>9.3221210365012699E-2</v>
      </c>
      <c r="AR12" s="17"/>
      <c r="AS12" s="17">
        <v>6.3320403202971595E-2</v>
      </c>
      <c r="AT12" s="17">
        <v>5.4004209416535699E-2</v>
      </c>
      <c r="AU12" s="17">
        <v>4.0361795786052403E-2</v>
      </c>
      <c r="AV12" s="17">
        <v>7.0808518820432403E-2</v>
      </c>
      <c r="AW12" s="17">
        <v>0.111442646931286</v>
      </c>
      <c r="AX12" s="17">
        <v>9.6100681136629604E-2</v>
      </c>
      <c r="AY12" s="17">
        <v>6.5401369424801403E-2</v>
      </c>
      <c r="AZ12" s="17">
        <v>8.9872586222784004E-2</v>
      </c>
      <c r="BA12" s="17">
        <v>6.9428001995869307E-2</v>
      </c>
      <c r="BB12" s="17">
        <v>0.10536462679990299</v>
      </c>
      <c r="BC12" s="17">
        <v>7.1840400443640706E-2</v>
      </c>
      <c r="BD12" s="17">
        <v>0.16086446142601499</v>
      </c>
      <c r="BE12" s="17">
        <v>7.7322490657569395E-2</v>
      </c>
      <c r="BF12" s="17">
        <v>0.11315210755137101</v>
      </c>
      <c r="BG12" s="17">
        <v>4.1594621119522501E-2</v>
      </c>
    </row>
    <row r="13" spans="2:59" x14ac:dyDescent="0.35">
      <c r="B13" s="18" t="s">
        <v>177</v>
      </c>
      <c r="C13" s="17">
        <v>6.8935583571102799E-2</v>
      </c>
      <c r="D13" s="17">
        <v>5.0896580523401298E-2</v>
      </c>
      <c r="E13" s="17">
        <v>8.6024410834114204E-2</v>
      </c>
      <c r="F13" s="17"/>
      <c r="G13" s="17">
        <v>7.8202021329324495E-2</v>
      </c>
      <c r="H13" s="17">
        <v>5.9399563751448697E-2</v>
      </c>
      <c r="I13" s="17">
        <v>4.2975965681759397E-2</v>
      </c>
      <c r="J13" s="17">
        <v>0.102757053752424</v>
      </c>
      <c r="K13" s="17">
        <v>5.36042678690122E-2</v>
      </c>
      <c r="L13" s="17">
        <v>7.0719365651043406E-2</v>
      </c>
      <c r="M13" s="17"/>
      <c r="N13" s="17">
        <v>9.3406060488710502E-2</v>
      </c>
      <c r="O13" s="17">
        <v>3.2141279562527797E-2</v>
      </c>
      <c r="P13" s="17">
        <v>5.1150491469942903E-2</v>
      </c>
      <c r="Q13" s="17">
        <v>8.0944437050335702E-2</v>
      </c>
      <c r="R13" s="17">
        <v>8.1709498865148694E-2</v>
      </c>
      <c r="S13" s="17"/>
      <c r="T13" s="17">
        <v>8.9345785915199996E-2</v>
      </c>
      <c r="U13" s="17">
        <v>6.3795605963665097E-2</v>
      </c>
      <c r="V13" s="17"/>
      <c r="W13" s="17">
        <v>6.4500765824909906E-2</v>
      </c>
      <c r="X13" s="17">
        <v>6.7474082161961504E-2</v>
      </c>
      <c r="Y13" s="17"/>
      <c r="Z13" s="17">
        <v>1.7607896974733899E-2</v>
      </c>
      <c r="AA13" s="17">
        <v>6.1523400942885102E-2</v>
      </c>
      <c r="AB13" s="17">
        <v>0.123244364393036</v>
      </c>
      <c r="AC13" s="17"/>
      <c r="AD13" s="17">
        <v>6.7182750777381894E-2</v>
      </c>
      <c r="AE13" s="17">
        <v>7.2226047547256297E-2</v>
      </c>
      <c r="AF13" s="17"/>
      <c r="AG13" s="17">
        <v>0.15691426839994499</v>
      </c>
      <c r="AH13" s="17">
        <v>7.2740897289125597E-2</v>
      </c>
      <c r="AI13" s="17">
        <v>4.3084280218304599E-2</v>
      </c>
      <c r="AJ13" s="17"/>
      <c r="AK13" s="17">
        <v>5.7409228969790997E-2</v>
      </c>
      <c r="AL13" s="17">
        <v>5.2388129506811099E-2</v>
      </c>
      <c r="AM13" s="17">
        <v>0.15654261204661701</v>
      </c>
      <c r="AN13" s="17"/>
      <c r="AO13" s="17">
        <v>4.96615709040516E-2</v>
      </c>
      <c r="AP13" s="17">
        <v>6.6490626444796294E-2</v>
      </c>
      <c r="AQ13" s="17">
        <v>7.7878639776859895E-2</v>
      </c>
      <c r="AR13" s="17"/>
      <c r="AS13" s="17">
        <v>2.4055477934082198E-3</v>
      </c>
      <c r="AT13" s="17">
        <v>4.0662230818215399E-2</v>
      </c>
      <c r="AU13" s="17">
        <v>5.1336587894470299E-2</v>
      </c>
      <c r="AV13" s="17">
        <v>2.3214180913108701E-2</v>
      </c>
      <c r="AW13" s="17">
        <v>6.0716798994985097E-2</v>
      </c>
      <c r="AX13" s="17">
        <v>0.107100104627711</v>
      </c>
      <c r="AY13" s="17">
        <v>8.1183898996812998E-2</v>
      </c>
      <c r="AZ13" s="17">
        <v>5.8509535489006198E-2</v>
      </c>
      <c r="BA13" s="17">
        <v>7.4036968349350696E-2</v>
      </c>
      <c r="BB13" s="17">
        <v>4.9931529455936201E-2</v>
      </c>
      <c r="BC13" s="17">
        <v>0.134132253429529</v>
      </c>
      <c r="BD13" s="17">
        <v>0.21162655236106301</v>
      </c>
      <c r="BE13" s="17">
        <v>0.25007516920015599</v>
      </c>
      <c r="BF13" s="17">
        <v>3.6527915111302503E-2</v>
      </c>
      <c r="BG13" s="17">
        <v>0.14463299086410999</v>
      </c>
    </row>
    <row r="14" spans="2:59" x14ac:dyDescent="0.35">
      <c r="B14" s="18" t="s">
        <v>133</v>
      </c>
      <c r="C14" s="17">
        <v>2.3321648426793299E-2</v>
      </c>
      <c r="D14" s="17">
        <v>1.9289659407345498E-2</v>
      </c>
      <c r="E14" s="17">
        <v>2.71738613683223E-2</v>
      </c>
      <c r="F14" s="17"/>
      <c r="G14" s="17">
        <v>6.0171028745011401E-2</v>
      </c>
      <c r="H14" s="17">
        <v>2.55542305100212E-2</v>
      </c>
      <c r="I14" s="17">
        <v>1.3152939388113899E-2</v>
      </c>
      <c r="J14" s="17">
        <v>2.1778026097593699E-2</v>
      </c>
      <c r="K14" s="17">
        <v>1.43669963900502E-2</v>
      </c>
      <c r="L14" s="17">
        <v>2.3396125221592502E-2</v>
      </c>
      <c r="M14" s="17"/>
      <c r="N14" s="17">
        <v>2.0085379411236299E-2</v>
      </c>
      <c r="O14" s="17">
        <v>2.1660918923403799E-2</v>
      </c>
      <c r="P14" s="17">
        <v>4.2535915653651099E-3</v>
      </c>
      <c r="Q14" s="17">
        <v>3.9203906095768501E-2</v>
      </c>
      <c r="R14" s="17">
        <v>3.5547638869522502E-2</v>
      </c>
      <c r="S14" s="17"/>
      <c r="T14" s="17">
        <v>1.6261276155008799E-2</v>
      </c>
      <c r="U14" s="17">
        <v>2.50996883876583E-2</v>
      </c>
      <c r="V14" s="17"/>
      <c r="W14" s="17">
        <v>1.56032590356857E-2</v>
      </c>
      <c r="X14" s="17">
        <v>2.5674388205771101E-2</v>
      </c>
      <c r="Y14" s="17"/>
      <c r="Z14" s="17">
        <v>1.13498040655654E-2</v>
      </c>
      <c r="AA14" s="17">
        <v>1.1300082013102E-2</v>
      </c>
      <c r="AB14" s="17">
        <v>9.6372305461275704E-3</v>
      </c>
      <c r="AC14" s="17"/>
      <c r="AD14" s="17">
        <v>1.42861813733075E-2</v>
      </c>
      <c r="AE14" s="17">
        <v>4.0283265617960202E-2</v>
      </c>
      <c r="AF14" s="17"/>
      <c r="AG14" s="17">
        <v>0</v>
      </c>
      <c r="AH14" s="17">
        <v>1.9539252586413002E-2</v>
      </c>
      <c r="AI14" s="17">
        <v>1.6312112736598799E-2</v>
      </c>
      <c r="AJ14" s="17"/>
      <c r="AK14" s="17">
        <v>9.4343330076472002E-3</v>
      </c>
      <c r="AL14" s="17">
        <v>9.7463027092009793E-3</v>
      </c>
      <c r="AM14" s="17">
        <v>3.8069165375308703E-2</v>
      </c>
      <c r="AN14" s="17"/>
      <c r="AO14" s="17">
        <v>7.1738097787227796E-3</v>
      </c>
      <c r="AP14" s="17">
        <v>1.2391317964579301E-2</v>
      </c>
      <c r="AQ14" s="17">
        <v>2.3789916437666699E-2</v>
      </c>
      <c r="AR14" s="17"/>
      <c r="AS14" s="17">
        <v>3.2839619398662902E-2</v>
      </c>
      <c r="AT14" s="17">
        <v>3.0544603592806301E-2</v>
      </c>
      <c r="AU14" s="17">
        <v>2.3686037790369999E-2</v>
      </c>
      <c r="AV14" s="17">
        <v>2.37015314994771E-2</v>
      </c>
      <c r="AW14" s="17">
        <v>2.0920687650528898E-2</v>
      </c>
      <c r="AX14" s="17">
        <v>3.00415096039824E-2</v>
      </c>
      <c r="AY14" s="17">
        <v>1.18090328579593E-2</v>
      </c>
      <c r="AZ14" s="17">
        <v>6.6169738071049297E-3</v>
      </c>
      <c r="BA14" s="17">
        <v>0</v>
      </c>
      <c r="BB14" s="17">
        <v>1.6731105003668999E-2</v>
      </c>
      <c r="BC14" s="17">
        <v>3.5627421646477003E-2</v>
      </c>
      <c r="BD14" s="17">
        <v>0</v>
      </c>
      <c r="BE14" s="17">
        <v>0</v>
      </c>
      <c r="BF14" s="17">
        <v>3.6527915111302503E-2</v>
      </c>
      <c r="BG14" s="17">
        <v>0</v>
      </c>
    </row>
    <row r="15" spans="2:59" x14ac:dyDescent="0.35">
      <c r="B15" s="18" t="s">
        <v>118</v>
      </c>
      <c r="C15" s="21">
        <v>0.65573961665943703</v>
      </c>
      <c r="D15" s="21">
        <v>0.69294663802530698</v>
      </c>
      <c r="E15" s="21">
        <v>0.61965989669765797</v>
      </c>
      <c r="F15" s="21"/>
      <c r="G15" s="21">
        <v>0.52387074125865696</v>
      </c>
      <c r="H15" s="21">
        <v>0.64371201485975305</v>
      </c>
      <c r="I15" s="21">
        <v>0.64948951892589502</v>
      </c>
      <c r="J15" s="21">
        <v>0.61322062181403902</v>
      </c>
      <c r="K15" s="21">
        <v>0.69427433551532103</v>
      </c>
      <c r="L15" s="21">
        <v>0.70926221456766603</v>
      </c>
      <c r="M15" s="21"/>
      <c r="N15" s="21">
        <v>0.63452697246645096</v>
      </c>
      <c r="O15" s="21">
        <v>0.699782661851169</v>
      </c>
      <c r="P15" s="21">
        <v>0.71696942674731001</v>
      </c>
      <c r="Q15" s="21">
        <v>0.616657949862355</v>
      </c>
      <c r="R15" s="21">
        <v>0.59975314340900598</v>
      </c>
      <c r="S15" s="21"/>
      <c r="T15" s="21">
        <v>0.67288855919771196</v>
      </c>
      <c r="U15" s="21">
        <v>0.65142093430872205</v>
      </c>
      <c r="V15" s="21"/>
      <c r="W15" s="21">
        <v>0.683354904656856</v>
      </c>
      <c r="X15" s="21">
        <v>0.65085243529595105</v>
      </c>
      <c r="Y15" s="21"/>
      <c r="Z15" s="21">
        <v>0.81587871807382695</v>
      </c>
      <c r="AA15" s="21">
        <v>0.63799177452116596</v>
      </c>
      <c r="AB15" s="21">
        <v>0.54786074552989195</v>
      </c>
      <c r="AC15" s="21"/>
      <c r="AD15" s="21">
        <v>0.68306066593345804</v>
      </c>
      <c r="AE15" s="21">
        <v>0.60445182198277103</v>
      </c>
      <c r="AF15" s="21"/>
      <c r="AG15" s="21">
        <v>0.51734497126711598</v>
      </c>
      <c r="AH15" s="21">
        <v>0.59691807315707701</v>
      </c>
      <c r="AI15" s="21">
        <v>0.76578488513730303</v>
      </c>
      <c r="AJ15" s="21"/>
      <c r="AK15" s="21">
        <v>0.76946154394266897</v>
      </c>
      <c r="AL15" s="21">
        <v>0.64116377648158196</v>
      </c>
      <c r="AM15" s="21">
        <v>0.58543200662100803</v>
      </c>
      <c r="AN15" s="21"/>
      <c r="AO15" s="21">
        <v>0.81314998875539601</v>
      </c>
      <c r="AP15" s="21">
        <v>0.69100089820357702</v>
      </c>
      <c r="AQ15" s="21">
        <v>0.62175356574703999</v>
      </c>
      <c r="AR15" s="21"/>
      <c r="AS15" s="21">
        <v>0.70615237341183701</v>
      </c>
      <c r="AT15" s="21">
        <v>0.71769595254621299</v>
      </c>
      <c r="AU15" s="21">
        <v>0.78312514198122996</v>
      </c>
      <c r="AV15" s="21">
        <v>0.68508260759392003</v>
      </c>
      <c r="AW15" s="21">
        <v>0.67972295363695201</v>
      </c>
      <c r="AX15" s="21">
        <v>0.64719933552278397</v>
      </c>
      <c r="AY15" s="21">
        <v>0.65435708243780599</v>
      </c>
      <c r="AZ15" s="21">
        <v>0.66305328999096802</v>
      </c>
      <c r="BA15" s="21">
        <v>0.62688529051534003</v>
      </c>
      <c r="BB15" s="21">
        <v>0.66781117235474596</v>
      </c>
      <c r="BC15" s="21">
        <v>0.52864297984162001</v>
      </c>
      <c r="BD15" s="21">
        <v>0.48133017168099002</v>
      </c>
      <c r="BE15" s="21">
        <v>0.58200711016256701</v>
      </c>
      <c r="BF15" s="21">
        <v>0.54210285449464801</v>
      </c>
      <c r="BG15" s="21">
        <v>0.64502905788495501</v>
      </c>
    </row>
    <row r="16" spans="2:59" x14ac:dyDescent="0.35">
      <c r="B16" s="18" t="s">
        <v>119</v>
      </c>
      <c r="C16" s="21">
        <v>0.15196735879117099</v>
      </c>
      <c r="D16" s="21">
        <v>0.12957865064985599</v>
      </c>
      <c r="E16" s="21">
        <v>0.17345037506048899</v>
      </c>
      <c r="F16" s="21"/>
      <c r="G16" s="21">
        <v>0.19496803327567799</v>
      </c>
      <c r="H16" s="21">
        <v>0.178296323043203</v>
      </c>
      <c r="I16" s="21">
        <v>0.116945233330796</v>
      </c>
      <c r="J16" s="21">
        <v>0.20371879250646599</v>
      </c>
      <c r="K16" s="21">
        <v>0.123144157388068</v>
      </c>
      <c r="L16" s="21">
        <v>0.12842259498029099</v>
      </c>
      <c r="M16" s="21"/>
      <c r="N16" s="21">
        <v>0.188221134998453</v>
      </c>
      <c r="O16" s="21">
        <v>9.8146980511971502E-2</v>
      </c>
      <c r="P16" s="21">
        <v>0.12885116061143301</v>
      </c>
      <c r="Q16" s="21">
        <v>0.17528516009647099</v>
      </c>
      <c r="R16" s="21">
        <v>0.15202623297287399</v>
      </c>
      <c r="S16" s="21"/>
      <c r="T16" s="21">
        <v>0.17753285717615</v>
      </c>
      <c r="U16" s="21">
        <v>0.145529103696665</v>
      </c>
      <c r="V16" s="21"/>
      <c r="W16" s="21">
        <v>0.145353975935055</v>
      </c>
      <c r="X16" s="21">
        <v>0.15150043743424299</v>
      </c>
      <c r="Y16" s="21"/>
      <c r="Z16" s="21">
        <v>6.5717299060936901E-2</v>
      </c>
      <c r="AA16" s="21">
        <v>0.14706189990251001</v>
      </c>
      <c r="AB16" s="21">
        <v>0.23458705986855999</v>
      </c>
      <c r="AC16" s="21"/>
      <c r="AD16" s="21">
        <v>0.14553432667593899</v>
      </c>
      <c r="AE16" s="21">
        <v>0.16404361644018101</v>
      </c>
      <c r="AF16" s="21"/>
      <c r="AG16" s="21">
        <v>0.27952100553503301</v>
      </c>
      <c r="AH16" s="21">
        <v>0.16412521923122</v>
      </c>
      <c r="AI16" s="21">
        <v>0.10753345692401201</v>
      </c>
      <c r="AJ16" s="21"/>
      <c r="AK16" s="21">
        <v>0.104945673556516</v>
      </c>
      <c r="AL16" s="21">
        <v>0.156573097250228</v>
      </c>
      <c r="AM16" s="21">
        <v>0.23022957943619099</v>
      </c>
      <c r="AN16" s="21"/>
      <c r="AO16" s="21">
        <v>8.4008143848059602E-2</v>
      </c>
      <c r="AP16" s="21">
        <v>0.147626398511149</v>
      </c>
      <c r="AQ16" s="21">
        <v>0.17109985014187301</v>
      </c>
      <c r="AR16" s="21"/>
      <c r="AS16" s="21">
        <v>6.57259509963799E-2</v>
      </c>
      <c r="AT16" s="21">
        <v>9.4666440234751098E-2</v>
      </c>
      <c r="AU16" s="21">
        <v>9.1698383680522702E-2</v>
      </c>
      <c r="AV16" s="21">
        <v>9.4022699733541104E-2</v>
      </c>
      <c r="AW16" s="21">
        <v>0.172159445926272</v>
      </c>
      <c r="AX16" s="21">
        <v>0.203200785764341</v>
      </c>
      <c r="AY16" s="21">
        <v>0.14658526842161401</v>
      </c>
      <c r="AZ16" s="21">
        <v>0.14838212171178999</v>
      </c>
      <c r="BA16" s="21">
        <v>0.14346497034521999</v>
      </c>
      <c r="BB16" s="21">
        <v>0.15529615625583901</v>
      </c>
      <c r="BC16" s="21">
        <v>0.20597265387316899</v>
      </c>
      <c r="BD16" s="21">
        <v>0.372491013787078</v>
      </c>
      <c r="BE16" s="21">
        <v>0.32739765985772601</v>
      </c>
      <c r="BF16" s="21">
        <v>0.14968002266267399</v>
      </c>
      <c r="BG16" s="21">
        <v>0.186227611983633</v>
      </c>
    </row>
    <row r="17" spans="2:59" x14ac:dyDescent="0.35">
      <c r="B17" s="18" t="s">
        <v>120</v>
      </c>
      <c r="C17" s="22">
        <v>0.50377225786826596</v>
      </c>
      <c r="D17" s="22">
        <v>0.56336798737545102</v>
      </c>
      <c r="E17" s="22">
        <v>0.44620952163716898</v>
      </c>
      <c r="F17" s="22"/>
      <c r="G17" s="22">
        <v>0.32890270798297899</v>
      </c>
      <c r="H17" s="22">
        <v>0.46541569181655001</v>
      </c>
      <c r="I17" s="22">
        <v>0.53254428559509803</v>
      </c>
      <c r="J17" s="22">
        <v>0.40950182930757301</v>
      </c>
      <c r="K17" s="22">
        <v>0.57113017812725297</v>
      </c>
      <c r="L17" s="22">
        <v>0.58083961958737496</v>
      </c>
      <c r="M17" s="22"/>
      <c r="N17" s="22">
        <v>0.44630583746799801</v>
      </c>
      <c r="O17" s="22">
        <v>0.60163568133919698</v>
      </c>
      <c r="P17" s="22">
        <v>0.58811826613587703</v>
      </c>
      <c r="Q17" s="22">
        <v>0.44137278976588401</v>
      </c>
      <c r="R17" s="22">
        <v>0.447726910436133</v>
      </c>
      <c r="S17" s="22"/>
      <c r="T17" s="22">
        <v>0.49535570202156098</v>
      </c>
      <c r="U17" s="22">
        <v>0.505891830612057</v>
      </c>
      <c r="V17" s="22"/>
      <c r="W17" s="22">
        <v>0.53800092872180105</v>
      </c>
      <c r="X17" s="22">
        <v>0.49935199786170698</v>
      </c>
      <c r="Y17" s="22"/>
      <c r="Z17" s="22">
        <v>0.75016141901289002</v>
      </c>
      <c r="AA17" s="22">
        <v>0.490929874618655</v>
      </c>
      <c r="AB17" s="22">
        <v>0.31327368566133201</v>
      </c>
      <c r="AC17" s="22"/>
      <c r="AD17" s="22">
        <v>0.53752633925751903</v>
      </c>
      <c r="AE17" s="22">
        <v>0.44040820554258903</v>
      </c>
      <c r="AF17" s="22"/>
      <c r="AG17" s="22">
        <v>0.237823965732082</v>
      </c>
      <c r="AH17" s="22">
        <v>0.43279285392585698</v>
      </c>
      <c r="AI17" s="22">
        <v>0.65825142821328997</v>
      </c>
      <c r="AJ17" s="22"/>
      <c r="AK17" s="22">
        <v>0.66451587038615301</v>
      </c>
      <c r="AL17" s="22">
        <v>0.48459067923135402</v>
      </c>
      <c r="AM17" s="22">
        <v>0.35520242718481698</v>
      </c>
      <c r="AN17" s="22"/>
      <c r="AO17" s="22">
        <v>0.72914184490733702</v>
      </c>
      <c r="AP17" s="22">
        <v>0.54337449969242801</v>
      </c>
      <c r="AQ17" s="22">
        <v>0.45065371560516798</v>
      </c>
      <c r="AR17" s="22"/>
      <c r="AS17" s="22">
        <v>0.640426422415457</v>
      </c>
      <c r="AT17" s="22">
        <v>0.62302951231146098</v>
      </c>
      <c r="AU17" s="22">
        <v>0.69142675830070699</v>
      </c>
      <c r="AV17" s="22">
        <v>0.59105990786037899</v>
      </c>
      <c r="AW17" s="22">
        <v>0.50756350771068004</v>
      </c>
      <c r="AX17" s="22">
        <v>0.443998549758443</v>
      </c>
      <c r="AY17" s="22">
        <v>0.50777181401619098</v>
      </c>
      <c r="AZ17" s="22">
        <v>0.51467116827917803</v>
      </c>
      <c r="BA17" s="22">
        <v>0.48342032017011999</v>
      </c>
      <c r="BB17" s="22">
        <v>0.51251501609890704</v>
      </c>
      <c r="BC17" s="22">
        <v>0.32267032596845002</v>
      </c>
      <c r="BD17" s="22">
        <v>0.10883915789391201</v>
      </c>
      <c r="BE17" s="22">
        <v>0.254609450304841</v>
      </c>
      <c r="BF17" s="22">
        <v>0.39242283183197502</v>
      </c>
      <c r="BG17" s="22">
        <v>0.45880144590132199</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3.4721480902371399E-2</v>
      </c>
      <c r="D9" s="17">
        <v>3.5477453235301999E-2</v>
      </c>
      <c r="E9" s="17">
        <v>3.41602777791691E-2</v>
      </c>
      <c r="F9" s="17"/>
      <c r="G9" s="17">
        <v>3.5103167431417302E-2</v>
      </c>
      <c r="H9" s="17">
        <v>7.5755857807503199E-2</v>
      </c>
      <c r="I9" s="17">
        <v>3.6365587286535397E-2</v>
      </c>
      <c r="J9" s="17">
        <v>1.9497265938952402E-2</v>
      </c>
      <c r="K9" s="17">
        <v>4.2190873085607497E-2</v>
      </c>
      <c r="L9" s="17">
        <v>2.1054654097135601E-2</v>
      </c>
      <c r="M9" s="17"/>
      <c r="N9" s="17">
        <v>2.1804415301237098E-2</v>
      </c>
      <c r="O9" s="17">
        <v>5.3906680548727E-2</v>
      </c>
      <c r="P9" s="17">
        <v>7.0273014177166498E-2</v>
      </c>
      <c r="Q9" s="17">
        <v>1.3889623511440999E-2</v>
      </c>
      <c r="R9" s="17">
        <v>1.1277538366171101E-2</v>
      </c>
      <c r="S9" s="17"/>
      <c r="T9" s="17">
        <v>6.9001101369126794E-2</v>
      </c>
      <c r="U9" s="17">
        <v>2.60887158459513E-2</v>
      </c>
      <c r="V9" s="17"/>
      <c r="W9" s="17">
        <v>5.9140475552503902E-2</v>
      </c>
      <c r="X9" s="17">
        <v>1.8476393729463601E-2</v>
      </c>
      <c r="Y9" s="17"/>
      <c r="Z9" s="17">
        <v>3.8390831214520603E-2</v>
      </c>
      <c r="AA9" s="17">
        <v>3.19576768629206E-2</v>
      </c>
      <c r="AB9" s="17">
        <v>4.3302674675760197E-2</v>
      </c>
      <c r="AC9" s="17"/>
      <c r="AD9" s="17">
        <v>4.0880547930160799E-2</v>
      </c>
      <c r="AE9" s="17">
        <v>2.3159517745214998E-2</v>
      </c>
      <c r="AF9" s="17"/>
      <c r="AG9" s="17">
        <v>0.112462043991172</v>
      </c>
      <c r="AH9" s="17">
        <v>2.8689120397457399E-2</v>
      </c>
      <c r="AI9" s="17">
        <v>1.8158819854276E-2</v>
      </c>
      <c r="AJ9" s="17"/>
      <c r="AK9" s="17">
        <v>5.0231958173189803E-2</v>
      </c>
      <c r="AL9" s="17">
        <v>2.3069299899440499E-2</v>
      </c>
      <c r="AM9" s="17">
        <v>3.8555102269464701E-2</v>
      </c>
      <c r="AN9" s="17"/>
      <c r="AO9" s="17">
        <v>0.13868138811813599</v>
      </c>
      <c r="AP9" s="17">
        <v>2.1101642999250301E-2</v>
      </c>
      <c r="AQ9" s="17">
        <v>3.5226656380111299E-2</v>
      </c>
      <c r="AR9" s="17"/>
      <c r="AS9" s="17">
        <v>5.05835611374389E-2</v>
      </c>
      <c r="AT9" s="17">
        <v>3.1204212233007102E-2</v>
      </c>
      <c r="AU9" s="17">
        <v>5.1661006270519901E-2</v>
      </c>
      <c r="AV9" s="17">
        <v>2.3861471464608201E-2</v>
      </c>
      <c r="AW9" s="17">
        <v>5.4294824656410199E-3</v>
      </c>
      <c r="AX9" s="17">
        <v>8.0676332438467793E-2</v>
      </c>
      <c r="AY9" s="17">
        <v>1.04977744920205E-2</v>
      </c>
      <c r="AZ9" s="17">
        <v>3.8330539358483601E-2</v>
      </c>
      <c r="BA9" s="17">
        <v>0</v>
      </c>
      <c r="BB9" s="17">
        <v>2.3120693412676301E-2</v>
      </c>
      <c r="BC9" s="17">
        <v>5.3657379282385703E-2</v>
      </c>
      <c r="BD9" s="17">
        <v>1.6987294069147198E-2</v>
      </c>
      <c r="BE9" s="17">
        <v>0.123361861795257</v>
      </c>
      <c r="BF9" s="17">
        <v>0</v>
      </c>
      <c r="BG9" s="17">
        <v>7.8664461978939906E-2</v>
      </c>
    </row>
    <row r="10" spans="2:59" x14ac:dyDescent="0.35">
      <c r="B10" s="18" t="s">
        <v>175</v>
      </c>
      <c r="C10" s="17">
        <v>0.13083331125060599</v>
      </c>
      <c r="D10" s="17">
        <v>0.136392880622282</v>
      </c>
      <c r="E10" s="17">
        <v>0.126193127582168</v>
      </c>
      <c r="F10" s="17"/>
      <c r="G10" s="17">
        <v>0.184133783168691</v>
      </c>
      <c r="H10" s="17">
        <v>0.18567530009104599</v>
      </c>
      <c r="I10" s="17">
        <v>9.4485772129186393E-2</v>
      </c>
      <c r="J10" s="17">
        <v>8.2582040538158E-2</v>
      </c>
      <c r="K10" s="17">
        <v>8.2903959534630603E-2</v>
      </c>
      <c r="L10" s="17">
        <v>0.172503512813342</v>
      </c>
      <c r="M10" s="17"/>
      <c r="N10" s="17">
        <v>0.133122690985645</v>
      </c>
      <c r="O10" s="17">
        <v>0.11193258638466599</v>
      </c>
      <c r="P10" s="17">
        <v>0.13539858633768201</v>
      </c>
      <c r="Q10" s="17">
        <v>0.13708390891059299</v>
      </c>
      <c r="R10" s="17">
        <v>0.13764726118901999</v>
      </c>
      <c r="S10" s="17"/>
      <c r="T10" s="17">
        <v>0.177486215360458</v>
      </c>
      <c r="U10" s="17">
        <v>0.119084535887978</v>
      </c>
      <c r="V10" s="17"/>
      <c r="W10" s="17">
        <v>0.16482754318074799</v>
      </c>
      <c r="X10" s="17">
        <v>0.104709449741282</v>
      </c>
      <c r="Y10" s="17"/>
      <c r="Z10" s="17">
        <v>0.112180168075286</v>
      </c>
      <c r="AA10" s="17">
        <v>0.109338342419708</v>
      </c>
      <c r="AB10" s="17">
        <v>0.178542351731966</v>
      </c>
      <c r="AC10" s="17"/>
      <c r="AD10" s="17">
        <v>0.13895592095381201</v>
      </c>
      <c r="AE10" s="17">
        <v>0.11558533396692</v>
      </c>
      <c r="AF10" s="17"/>
      <c r="AG10" s="17">
        <v>0.23625285904373899</v>
      </c>
      <c r="AH10" s="17">
        <v>0.18670803639446501</v>
      </c>
      <c r="AI10" s="17">
        <v>6.5366447078543402E-2</v>
      </c>
      <c r="AJ10" s="17"/>
      <c r="AK10" s="17">
        <v>0.12721215567466301</v>
      </c>
      <c r="AL10" s="17">
        <v>0.13446034283203501</v>
      </c>
      <c r="AM10" s="17">
        <v>0.14828130766354999</v>
      </c>
      <c r="AN10" s="17"/>
      <c r="AO10" s="17">
        <v>0.12742968865618001</v>
      </c>
      <c r="AP10" s="17">
        <v>0.16302820764038101</v>
      </c>
      <c r="AQ10" s="17">
        <v>0.10318971143265999</v>
      </c>
      <c r="AR10" s="17"/>
      <c r="AS10" s="17">
        <v>0.15724754091818099</v>
      </c>
      <c r="AT10" s="17">
        <v>0.118702641405399</v>
      </c>
      <c r="AU10" s="17">
        <v>0.11400081242641701</v>
      </c>
      <c r="AV10" s="17">
        <v>0.104586421743353</v>
      </c>
      <c r="AW10" s="17">
        <v>7.6244270206697301E-2</v>
      </c>
      <c r="AX10" s="17">
        <v>0.103622139608296</v>
      </c>
      <c r="AY10" s="17">
        <v>0.17918886808239201</v>
      </c>
      <c r="AZ10" s="17">
        <v>0.144369901016321</v>
      </c>
      <c r="BA10" s="17">
        <v>0.176641858027622</v>
      </c>
      <c r="BB10" s="17">
        <v>0.14655502161394901</v>
      </c>
      <c r="BC10" s="17">
        <v>0.126020877711887</v>
      </c>
      <c r="BD10" s="17">
        <v>0.143338435964764</v>
      </c>
      <c r="BE10" s="17">
        <v>0.60132342580770104</v>
      </c>
      <c r="BF10" s="17">
        <v>0.117539927963471</v>
      </c>
      <c r="BG10" s="17">
        <v>0.22401579571000199</v>
      </c>
    </row>
    <row r="11" spans="2:59" x14ac:dyDescent="0.35">
      <c r="B11" s="18" t="s">
        <v>113</v>
      </c>
      <c r="C11" s="17">
        <v>0.25240590540535801</v>
      </c>
      <c r="D11" s="17">
        <v>0.266364413893173</v>
      </c>
      <c r="E11" s="17">
        <v>0.240442277610038</v>
      </c>
      <c r="F11" s="17"/>
      <c r="G11" s="17">
        <v>0.22925149127562899</v>
      </c>
      <c r="H11" s="17">
        <v>0.27395630497811102</v>
      </c>
      <c r="I11" s="17">
        <v>0.27059672249290001</v>
      </c>
      <c r="J11" s="17">
        <v>0.26190405848195097</v>
      </c>
      <c r="K11" s="17">
        <v>0.24463503920188001</v>
      </c>
      <c r="L11" s="17">
        <v>0.23805593119559201</v>
      </c>
      <c r="M11" s="17"/>
      <c r="N11" s="17">
        <v>0.25469452055001501</v>
      </c>
      <c r="O11" s="17">
        <v>0.231176534097842</v>
      </c>
      <c r="P11" s="17">
        <v>0.234664985933704</v>
      </c>
      <c r="Q11" s="17">
        <v>0.25314059126770899</v>
      </c>
      <c r="R11" s="17">
        <v>0.31588876351719902</v>
      </c>
      <c r="S11" s="17"/>
      <c r="T11" s="17">
        <v>0.25577444371951102</v>
      </c>
      <c r="U11" s="17">
        <v>0.25155759380057102</v>
      </c>
      <c r="V11" s="17"/>
      <c r="W11" s="17">
        <v>0.25597098668998203</v>
      </c>
      <c r="X11" s="17">
        <v>0.244798896883169</v>
      </c>
      <c r="Y11" s="17"/>
      <c r="Z11" s="17">
        <v>0.18064887523495499</v>
      </c>
      <c r="AA11" s="17">
        <v>0.273481375547311</v>
      </c>
      <c r="AB11" s="17">
        <v>0.31736995669021401</v>
      </c>
      <c r="AC11" s="17"/>
      <c r="AD11" s="17">
        <v>0.21607330002944999</v>
      </c>
      <c r="AE11" s="17">
        <v>0.320610431003858</v>
      </c>
      <c r="AF11" s="17"/>
      <c r="AG11" s="17">
        <v>0.32365961780914998</v>
      </c>
      <c r="AH11" s="17">
        <v>0.32223710777749098</v>
      </c>
      <c r="AI11" s="17">
        <v>0.16127847107486301</v>
      </c>
      <c r="AJ11" s="17"/>
      <c r="AK11" s="17">
        <v>0.22850665143902801</v>
      </c>
      <c r="AL11" s="17">
        <v>0.23465523349408399</v>
      </c>
      <c r="AM11" s="17">
        <v>0.30379616209054799</v>
      </c>
      <c r="AN11" s="17"/>
      <c r="AO11" s="17">
        <v>0.30877478130059899</v>
      </c>
      <c r="AP11" s="17">
        <v>0.25590129338902201</v>
      </c>
      <c r="AQ11" s="17">
        <v>0.22842774604572499</v>
      </c>
      <c r="AR11" s="17"/>
      <c r="AS11" s="17">
        <v>0.26329621718473301</v>
      </c>
      <c r="AT11" s="17">
        <v>0.22315419780340801</v>
      </c>
      <c r="AU11" s="17">
        <v>0.16651396276330099</v>
      </c>
      <c r="AV11" s="17">
        <v>0.22119810756722499</v>
      </c>
      <c r="AW11" s="17">
        <v>0.298836856119854</v>
      </c>
      <c r="AX11" s="17">
        <v>0.20957823916562601</v>
      </c>
      <c r="AY11" s="17">
        <v>0.29292196745709298</v>
      </c>
      <c r="AZ11" s="17">
        <v>0.34662384612696301</v>
      </c>
      <c r="BA11" s="17">
        <v>0.28114724794592499</v>
      </c>
      <c r="BB11" s="17">
        <v>0.271969774226681</v>
      </c>
      <c r="BC11" s="17">
        <v>0.17236182422815799</v>
      </c>
      <c r="BD11" s="17">
        <v>0.33462610575089502</v>
      </c>
      <c r="BE11" s="17">
        <v>0.12279576371739399</v>
      </c>
      <c r="BF11" s="17">
        <v>0.39253357125872002</v>
      </c>
      <c r="BG11" s="17">
        <v>0.22497868557182499</v>
      </c>
    </row>
    <row r="12" spans="2:59" x14ac:dyDescent="0.35">
      <c r="B12" s="18" t="s">
        <v>176</v>
      </c>
      <c r="C12" s="17">
        <v>0.23145379381211001</v>
      </c>
      <c r="D12" s="17">
        <v>0.221491530544839</v>
      </c>
      <c r="E12" s="17">
        <v>0.239628093106007</v>
      </c>
      <c r="F12" s="17"/>
      <c r="G12" s="17">
        <v>0.24391687276148399</v>
      </c>
      <c r="H12" s="17">
        <v>0.18177561051556301</v>
      </c>
      <c r="I12" s="17">
        <v>0.306473133701681</v>
      </c>
      <c r="J12" s="17">
        <v>0.18317162483352301</v>
      </c>
      <c r="K12" s="17">
        <v>0.22994528585451701</v>
      </c>
      <c r="L12" s="17">
        <v>0.243755535180251</v>
      </c>
      <c r="M12" s="17"/>
      <c r="N12" s="17">
        <v>0.27241586024706099</v>
      </c>
      <c r="O12" s="17">
        <v>0.202410405250978</v>
      </c>
      <c r="P12" s="17">
        <v>0.16169447552664201</v>
      </c>
      <c r="Q12" s="17">
        <v>0.29355654275292598</v>
      </c>
      <c r="R12" s="17">
        <v>0.178278790236999</v>
      </c>
      <c r="S12" s="17"/>
      <c r="T12" s="17">
        <v>0.211282351937506</v>
      </c>
      <c r="U12" s="17">
        <v>0.23653364347735301</v>
      </c>
      <c r="V12" s="17"/>
      <c r="W12" s="17">
        <v>0.21289535221063299</v>
      </c>
      <c r="X12" s="17">
        <v>0.25071022815444399</v>
      </c>
      <c r="Y12" s="17"/>
      <c r="Z12" s="17">
        <v>0.222187644055544</v>
      </c>
      <c r="AA12" s="17">
        <v>0.25236289077458501</v>
      </c>
      <c r="AB12" s="17">
        <v>0.22601129317745999</v>
      </c>
      <c r="AC12" s="17"/>
      <c r="AD12" s="17">
        <v>0.23591751123784299</v>
      </c>
      <c r="AE12" s="17">
        <v>0.223074385666782</v>
      </c>
      <c r="AF12" s="17"/>
      <c r="AG12" s="17">
        <v>0.19155974091135</v>
      </c>
      <c r="AH12" s="17">
        <v>0.25441822550603199</v>
      </c>
      <c r="AI12" s="17">
        <v>0.22342078360339501</v>
      </c>
      <c r="AJ12" s="17"/>
      <c r="AK12" s="17">
        <v>0.247839160433101</v>
      </c>
      <c r="AL12" s="17">
        <v>0.247002261029235</v>
      </c>
      <c r="AM12" s="17">
        <v>0.16840780501084701</v>
      </c>
      <c r="AN12" s="17"/>
      <c r="AO12" s="17">
        <v>0.16460401444168599</v>
      </c>
      <c r="AP12" s="17">
        <v>0.25244171778053598</v>
      </c>
      <c r="AQ12" s="17">
        <v>0.22029430630077901</v>
      </c>
      <c r="AR12" s="17"/>
      <c r="AS12" s="17">
        <v>0.12922583547989</v>
      </c>
      <c r="AT12" s="17">
        <v>0.157961846321762</v>
      </c>
      <c r="AU12" s="17">
        <v>0.19783808036196801</v>
      </c>
      <c r="AV12" s="17">
        <v>0.26863053405857001</v>
      </c>
      <c r="AW12" s="17">
        <v>0.21582391030568801</v>
      </c>
      <c r="AX12" s="17">
        <v>0.16054930137718401</v>
      </c>
      <c r="AY12" s="17">
        <v>0.26047705130099802</v>
      </c>
      <c r="AZ12" s="17">
        <v>0.18436162621887101</v>
      </c>
      <c r="BA12" s="17">
        <v>0.37795815083769002</v>
      </c>
      <c r="BB12" s="17">
        <v>0.29872994872883801</v>
      </c>
      <c r="BC12" s="17">
        <v>0.38018628194955401</v>
      </c>
      <c r="BD12" s="17">
        <v>0.32572606009071797</v>
      </c>
      <c r="BE12" s="17">
        <v>0</v>
      </c>
      <c r="BF12" s="17">
        <v>0.202694734155203</v>
      </c>
      <c r="BG12" s="17">
        <v>0.200321406835651</v>
      </c>
    </row>
    <row r="13" spans="2:59" x14ac:dyDescent="0.35">
      <c r="B13" s="18" t="s">
        <v>177</v>
      </c>
      <c r="C13" s="17">
        <v>0.32801995848147902</v>
      </c>
      <c r="D13" s="17">
        <v>0.32088026537187597</v>
      </c>
      <c r="E13" s="17">
        <v>0.33396263931060399</v>
      </c>
      <c r="F13" s="17"/>
      <c r="G13" s="17">
        <v>0.25502060649570901</v>
      </c>
      <c r="H13" s="17">
        <v>0.24911926284063299</v>
      </c>
      <c r="I13" s="17">
        <v>0.27944083238933998</v>
      </c>
      <c r="J13" s="17">
        <v>0.43150968683919799</v>
      </c>
      <c r="K13" s="17">
        <v>0.37066467801319197</v>
      </c>
      <c r="L13" s="17">
        <v>0.31422203539209198</v>
      </c>
      <c r="M13" s="17"/>
      <c r="N13" s="17">
        <v>0.29863770643746002</v>
      </c>
      <c r="O13" s="17">
        <v>0.36469610379912099</v>
      </c>
      <c r="P13" s="17">
        <v>0.39616813190390798</v>
      </c>
      <c r="Q13" s="17">
        <v>0.27665578414324898</v>
      </c>
      <c r="R13" s="17">
        <v>0.31893337278227502</v>
      </c>
      <c r="S13" s="17"/>
      <c r="T13" s="17">
        <v>0.26992093908127501</v>
      </c>
      <c r="U13" s="17">
        <v>0.34265125187566198</v>
      </c>
      <c r="V13" s="17"/>
      <c r="W13" s="17">
        <v>0.29740301698407801</v>
      </c>
      <c r="X13" s="17">
        <v>0.35663579810646201</v>
      </c>
      <c r="Y13" s="17"/>
      <c r="Z13" s="17">
        <v>0.439005751085078</v>
      </c>
      <c r="AA13" s="17">
        <v>0.32750447793787402</v>
      </c>
      <c r="AB13" s="17">
        <v>0.22230617531257299</v>
      </c>
      <c r="AC13" s="17"/>
      <c r="AD13" s="17">
        <v>0.35657749846824499</v>
      </c>
      <c r="AE13" s="17">
        <v>0.27441099080889902</v>
      </c>
      <c r="AF13" s="17"/>
      <c r="AG13" s="17">
        <v>0.13373311519019501</v>
      </c>
      <c r="AH13" s="17">
        <v>0.19574491477230799</v>
      </c>
      <c r="AI13" s="17">
        <v>0.51232070821977804</v>
      </c>
      <c r="AJ13" s="17"/>
      <c r="AK13" s="17">
        <v>0.33204750017368101</v>
      </c>
      <c r="AL13" s="17">
        <v>0.34591641087846597</v>
      </c>
      <c r="AM13" s="17">
        <v>0.31818336698065702</v>
      </c>
      <c r="AN13" s="17"/>
      <c r="AO13" s="17">
        <v>0.25812003842267001</v>
      </c>
      <c r="AP13" s="17">
        <v>0.29471205018410501</v>
      </c>
      <c r="AQ13" s="17">
        <v>0.38581771861073</v>
      </c>
      <c r="AR13" s="17"/>
      <c r="AS13" s="17">
        <v>0.34939641144599498</v>
      </c>
      <c r="AT13" s="17">
        <v>0.44055020826452002</v>
      </c>
      <c r="AU13" s="17">
        <v>0.45231404527048702</v>
      </c>
      <c r="AV13" s="17">
        <v>0.35045498940858399</v>
      </c>
      <c r="AW13" s="17">
        <v>0.391126983653941</v>
      </c>
      <c r="AX13" s="17">
        <v>0.39241995873007202</v>
      </c>
      <c r="AY13" s="17">
        <v>0.25514168912298402</v>
      </c>
      <c r="AZ13" s="17">
        <v>0.27969711347225601</v>
      </c>
      <c r="BA13" s="17">
        <v>0.16425274318876301</v>
      </c>
      <c r="BB13" s="17">
        <v>0.259624562017856</v>
      </c>
      <c r="BC13" s="17">
        <v>0.238254931109006</v>
      </c>
      <c r="BD13" s="17">
        <v>0.174536561996009</v>
      </c>
      <c r="BE13" s="17">
        <v>0.15251894867964799</v>
      </c>
      <c r="BF13" s="17">
        <v>0.28723176662260602</v>
      </c>
      <c r="BG13" s="17">
        <v>0.27201964990358202</v>
      </c>
    </row>
    <row r="14" spans="2:59" x14ac:dyDescent="0.35">
      <c r="B14" s="18" t="s">
        <v>133</v>
      </c>
      <c r="C14" s="17">
        <v>2.2565550148076E-2</v>
      </c>
      <c r="D14" s="17">
        <v>1.9393456332528501E-2</v>
      </c>
      <c r="E14" s="17">
        <v>2.5613584612013501E-2</v>
      </c>
      <c r="F14" s="17"/>
      <c r="G14" s="17">
        <v>5.2574078867070898E-2</v>
      </c>
      <c r="H14" s="17">
        <v>3.3717663767143802E-2</v>
      </c>
      <c r="I14" s="17">
        <v>1.2637952000357E-2</v>
      </c>
      <c r="J14" s="17">
        <v>2.1335323368217401E-2</v>
      </c>
      <c r="K14" s="17">
        <v>2.96601643101733E-2</v>
      </c>
      <c r="L14" s="17">
        <v>1.04083313215885E-2</v>
      </c>
      <c r="M14" s="17"/>
      <c r="N14" s="17">
        <v>1.9324806478583499E-2</v>
      </c>
      <c r="O14" s="17">
        <v>3.58776899186658E-2</v>
      </c>
      <c r="P14" s="17">
        <v>1.80080612089697E-3</v>
      </c>
      <c r="Q14" s="17">
        <v>2.5673549414080801E-2</v>
      </c>
      <c r="R14" s="17">
        <v>3.7974273908335701E-2</v>
      </c>
      <c r="S14" s="17"/>
      <c r="T14" s="17">
        <v>1.6534948532122899E-2</v>
      </c>
      <c r="U14" s="17">
        <v>2.4084259112484799E-2</v>
      </c>
      <c r="V14" s="17"/>
      <c r="W14" s="17">
        <v>9.7626253820547095E-3</v>
      </c>
      <c r="X14" s="17">
        <v>2.4669233385179099E-2</v>
      </c>
      <c r="Y14" s="17"/>
      <c r="Z14" s="17">
        <v>7.5867303346161298E-3</v>
      </c>
      <c r="AA14" s="17">
        <v>5.3552364576015497E-3</v>
      </c>
      <c r="AB14" s="17">
        <v>1.2467548412026601E-2</v>
      </c>
      <c r="AC14" s="17"/>
      <c r="AD14" s="17">
        <v>1.1595221380488E-2</v>
      </c>
      <c r="AE14" s="17">
        <v>4.31593408083265E-2</v>
      </c>
      <c r="AF14" s="17"/>
      <c r="AG14" s="17">
        <v>2.33262305439414E-3</v>
      </c>
      <c r="AH14" s="17">
        <v>1.22025951522459E-2</v>
      </c>
      <c r="AI14" s="17">
        <v>1.9454770169145E-2</v>
      </c>
      <c r="AJ14" s="17"/>
      <c r="AK14" s="17">
        <v>1.41625741063374E-2</v>
      </c>
      <c r="AL14" s="17">
        <v>1.4896451866740001E-2</v>
      </c>
      <c r="AM14" s="17">
        <v>2.27762559849327E-2</v>
      </c>
      <c r="AN14" s="17"/>
      <c r="AO14" s="17">
        <v>2.3900890607278999E-3</v>
      </c>
      <c r="AP14" s="17">
        <v>1.28150880067062E-2</v>
      </c>
      <c r="AQ14" s="17">
        <v>2.70438612299954E-2</v>
      </c>
      <c r="AR14" s="17"/>
      <c r="AS14" s="17">
        <v>5.0250433833761099E-2</v>
      </c>
      <c r="AT14" s="17">
        <v>2.8426893971904E-2</v>
      </c>
      <c r="AU14" s="17">
        <v>1.7672092907306699E-2</v>
      </c>
      <c r="AV14" s="17">
        <v>3.1268475757659703E-2</v>
      </c>
      <c r="AW14" s="17">
        <v>1.25384972481777E-2</v>
      </c>
      <c r="AX14" s="17">
        <v>5.3154028680353203E-2</v>
      </c>
      <c r="AY14" s="17">
        <v>1.77264954451258E-3</v>
      </c>
      <c r="AZ14" s="17">
        <v>6.6169738071049297E-3</v>
      </c>
      <c r="BA14" s="17">
        <v>0</v>
      </c>
      <c r="BB14" s="17">
        <v>0</v>
      </c>
      <c r="BC14" s="17">
        <v>2.9518705719008598E-2</v>
      </c>
      <c r="BD14" s="17">
        <v>4.7855421284667297E-3</v>
      </c>
      <c r="BE14" s="17">
        <v>0</v>
      </c>
      <c r="BF14" s="17">
        <v>0</v>
      </c>
      <c r="BG14" s="17">
        <v>0</v>
      </c>
    </row>
    <row r="15" spans="2:59" x14ac:dyDescent="0.35">
      <c r="B15" s="18" t="s">
        <v>118</v>
      </c>
      <c r="C15" s="21">
        <v>0.165554792152977</v>
      </c>
      <c r="D15" s="21">
        <v>0.17187033385758399</v>
      </c>
      <c r="E15" s="21">
        <v>0.16035340536133699</v>
      </c>
      <c r="F15" s="21"/>
      <c r="G15" s="21">
        <v>0.219236950600108</v>
      </c>
      <c r="H15" s="21">
        <v>0.26143115789854898</v>
      </c>
      <c r="I15" s="21">
        <v>0.13085135941572201</v>
      </c>
      <c r="J15" s="21">
        <v>0.10207930647711</v>
      </c>
      <c r="K15" s="21">
        <v>0.12509483262023799</v>
      </c>
      <c r="L15" s="21">
        <v>0.193558166910477</v>
      </c>
      <c r="M15" s="21"/>
      <c r="N15" s="21">
        <v>0.154927106286882</v>
      </c>
      <c r="O15" s="21">
        <v>0.16583926693339299</v>
      </c>
      <c r="P15" s="21">
        <v>0.20567160051484901</v>
      </c>
      <c r="Q15" s="21">
        <v>0.15097353242203401</v>
      </c>
      <c r="R15" s="21">
        <v>0.148924799555191</v>
      </c>
      <c r="S15" s="21"/>
      <c r="T15" s="21">
        <v>0.24648731672958399</v>
      </c>
      <c r="U15" s="21">
        <v>0.14517325173393</v>
      </c>
      <c r="V15" s="21"/>
      <c r="W15" s="21">
        <v>0.22396801873325201</v>
      </c>
      <c r="X15" s="21">
        <v>0.123185843470745</v>
      </c>
      <c r="Y15" s="21"/>
      <c r="Z15" s="21">
        <v>0.150570999289806</v>
      </c>
      <c r="AA15" s="21">
        <v>0.141296019282628</v>
      </c>
      <c r="AB15" s="21">
        <v>0.22184502640772699</v>
      </c>
      <c r="AC15" s="21"/>
      <c r="AD15" s="21">
        <v>0.17983646888397301</v>
      </c>
      <c r="AE15" s="21">
        <v>0.13874485171213499</v>
      </c>
      <c r="AF15" s="21"/>
      <c r="AG15" s="21">
        <v>0.34871490303491098</v>
      </c>
      <c r="AH15" s="21">
        <v>0.21539715679192301</v>
      </c>
      <c r="AI15" s="21">
        <v>8.3525266932819406E-2</v>
      </c>
      <c r="AJ15" s="21"/>
      <c r="AK15" s="21">
        <v>0.177444113847853</v>
      </c>
      <c r="AL15" s="21">
        <v>0.15752964273147499</v>
      </c>
      <c r="AM15" s="21">
        <v>0.18683640993301501</v>
      </c>
      <c r="AN15" s="21"/>
      <c r="AO15" s="21">
        <v>0.266111076774316</v>
      </c>
      <c r="AP15" s="21">
        <v>0.184129850639631</v>
      </c>
      <c r="AQ15" s="21">
        <v>0.138416367812771</v>
      </c>
      <c r="AR15" s="21"/>
      <c r="AS15" s="21">
        <v>0.20783110205562</v>
      </c>
      <c r="AT15" s="21">
        <v>0.149906853638406</v>
      </c>
      <c r="AU15" s="21">
        <v>0.165661818696937</v>
      </c>
      <c r="AV15" s="21">
        <v>0.12844789320796099</v>
      </c>
      <c r="AW15" s="21">
        <v>8.1673752672338298E-2</v>
      </c>
      <c r="AX15" s="21">
        <v>0.184298472046764</v>
      </c>
      <c r="AY15" s="21">
        <v>0.18968664257441301</v>
      </c>
      <c r="AZ15" s="21">
        <v>0.18270044037480501</v>
      </c>
      <c r="BA15" s="21">
        <v>0.176641858027622</v>
      </c>
      <c r="BB15" s="21">
        <v>0.16967571502662501</v>
      </c>
      <c r="BC15" s="21">
        <v>0.17967825699427301</v>
      </c>
      <c r="BD15" s="21">
        <v>0.16032573003391101</v>
      </c>
      <c r="BE15" s="21">
        <v>0.72468528760295803</v>
      </c>
      <c r="BF15" s="21">
        <v>0.117539927963471</v>
      </c>
      <c r="BG15" s="21">
        <v>0.30268025768894102</v>
      </c>
    </row>
    <row r="16" spans="2:59" x14ac:dyDescent="0.35">
      <c r="B16" s="18" t="s">
        <v>119</v>
      </c>
      <c r="C16" s="21">
        <v>0.55947375229358898</v>
      </c>
      <c r="D16" s="21">
        <v>0.54237179591671503</v>
      </c>
      <c r="E16" s="21">
        <v>0.57359073241661096</v>
      </c>
      <c r="F16" s="21"/>
      <c r="G16" s="21">
        <v>0.49893747925719201</v>
      </c>
      <c r="H16" s="21">
        <v>0.43089487335619597</v>
      </c>
      <c r="I16" s="21">
        <v>0.58591396609102098</v>
      </c>
      <c r="J16" s="21">
        <v>0.614681311672721</v>
      </c>
      <c r="K16" s="21">
        <v>0.60060996386770904</v>
      </c>
      <c r="L16" s="21">
        <v>0.55797757057234199</v>
      </c>
      <c r="M16" s="21"/>
      <c r="N16" s="21">
        <v>0.57105356668452001</v>
      </c>
      <c r="O16" s="21">
        <v>0.56710650905009896</v>
      </c>
      <c r="P16" s="21">
        <v>0.55786260743055005</v>
      </c>
      <c r="Q16" s="21">
        <v>0.57021232689617596</v>
      </c>
      <c r="R16" s="21">
        <v>0.49721216301927501</v>
      </c>
      <c r="S16" s="21"/>
      <c r="T16" s="21">
        <v>0.48120329101878101</v>
      </c>
      <c r="U16" s="21">
        <v>0.57918489535301498</v>
      </c>
      <c r="V16" s="21"/>
      <c r="W16" s="21">
        <v>0.51029836919471105</v>
      </c>
      <c r="X16" s="21">
        <v>0.60734602626090695</v>
      </c>
      <c r="Y16" s="21"/>
      <c r="Z16" s="21">
        <v>0.66119339514062303</v>
      </c>
      <c r="AA16" s="21">
        <v>0.57986736871245903</v>
      </c>
      <c r="AB16" s="21">
        <v>0.44831746849003301</v>
      </c>
      <c r="AC16" s="21"/>
      <c r="AD16" s="21">
        <v>0.59249500970608904</v>
      </c>
      <c r="AE16" s="21">
        <v>0.49748537647568097</v>
      </c>
      <c r="AF16" s="21"/>
      <c r="AG16" s="21">
        <v>0.32529285610154501</v>
      </c>
      <c r="AH16" s="21">
        <v>0.45016314027833998</v>
      </c>
      <c r="AI16" s="21">
        <v>0.73574149182317305</v>
      </c>
      <c r="AJ16" s="21"/>
      <c r="AK16" s="21">
        <v>0.57988666060678096</v>
      </c>
      <c r="AL16" s="21">
        <v>0.59291867190770098</v>
      </c>
      <c r="AM16" s="21">
        <v>0.48659117199150498</v>
      </c>
      <c r="AN16" s="21"/>
      <c r="AO16" s="21">
        <v>0.42272405286435699</v>
      </c>
      <c r="AP16" s="21">
        <v>0.54715376796464099</v>
      </c>
      <c r="AQ16" s="21">
        <v>0.60611202491150895</v>
      </c>
      <c r="AR16" s="21"/>
      <c r="AS16" s="21">
        <v>0.47862224692588601</v>
      </c>
      <c r="AT16" s="21">
        <v>0.59851205458628198</v>
      </c>
      <c r="AU16" s="21">
        <v>0.65015212563245495</v>
      </c>
      <c r="AV16" s="21">
        <v>0.61908552346715495</v>
      </c>
      <c r="AW16" s="21">
        <v>0.60695089395962998</v>
      </c>
      <c r="AX16" s="21">
        <v>0.552969260107257</v>
      </c>
      <c r="AY16" s="21">
        <v>0.51561874042398204</v>
      </c>
      <c r="AZ16" s="21">
        <v>0.46405873969112699</v>
      </c>
      <c r="BA16" s="21">
        <v>0.54221089402645295</v>
      </c>
      <c r="BB16" s="21">
        <v>0.55835451074669296</v>
      </c>
      <c r="BC16" s="21">
        <v>0.61844121305856004</v>
      </c>
      <c r="BD16" s="21">
        <v>0.500262622086727</v>
      </c>
      <c r="BE16" s="21">
        <v>0.15251894867964799</v>
      </c>
      <c r="BF16" s="21">
        <v>0.48992650077780903</v>
      </c>
      <c r="BG16" s="21">
        <v>0.47234105673923299</v>
      </c>
    </row>
    <row r="17" spans="2:59" x14ac:dyDescent="0.35">
      <c r="B17" s="18" t="s">
        <v>120</v>
      </c>
      <c r="C17" s="22">
        <v>-0.39391896014061201</v>
      </c>
      <c r="D17" s="22">
        <v>-0.37050146205913198</v>
      </c>
      <c r="E17" s="22">
        <v>-0.413237327055274</v>
      </c>
      <c r="F17" s="22"/>
      <c r="G17" s="22">
        <v>-0.279700528657084</v>
      </c>
      <c r="H17" s="22">
        <v>-0.16946371545764699</v>
      </c>
      <c r="I17" s="22">
        <v>-0.45506260667529902</v>
      </c>
      <c r="J17" s="22">
        <v>-0.51260200519561105</v>
      </c>
      <c r="K17" s="22">
        <v>-0.47551513124747102</v>
      </c>
      <c r="L17" s="22">
        <v>-0.36441940366186498</v>
      </c>
      <c r="M17" s="22"/>
      <c r="N17" s="22">
        <v>-0.41612646039763901</v>
      </c>
      <c r="O17" s="22">
        <v>-0.401267242116706</v>
      </c>
      <c r="P17" s="22">
        <v>-0.35219100691570199</v>
      </c>
      <c r="Q17" s="22">
        <v>-0.41923879447414197</v>
      </c>
      <c r="R17" s="22">
        <v>-0.34828736346408401</v>
      </c>
      <c r="S17" s="22"/>
      <c r="T17" s="22">
        <v>-0.23471597428919699</v>
      </c>
      <c r="U17" s="22">
        <v>-0.43401164361908501</v>
      </c>
      <c r="V17" s="22"/>
      <c r="W17" s="22">
        <v>-0.28633035046145899</v>
      </c>
      <c r="X17" s="22">
        <v>-0.48416018279016199</v>
      </c>
      <c r="Y17" s="22"/>
      <c r="Z17" s="22">
        <v>-0.51062239585081604</v>
      </c>
      <c r="AA17" s="22">
        <v>-0.438571349429831</v>
      </c>
      <c r="AB17" s="22">
        <v>-0.22647244208230699</v>
      </c>
      <c r="AC17" s="22"/>
      <c r="AD17" s="22">
        <v>-0.412658540822116</v>
      </c>
      <c r="AE17" s="22">
        <v>-0.35874052476354601</v>
      </c>
      <c r="AF17" s="22"/>
      <c r="AG17" s="22">
        <v>2.3422046933366299E-2</v>
      </c>
      <c r="AH17" s="22">
        <v>-0.234765983486418</v>
      </c>
      <c r="AI17" s="22">
        <v>-0.65221622489035402</v>
      </c>
      <c r="AJ17" s="22"/>
      <c r="AK17" s="22">
        <v>-0.40244254675892799</v>
      </c>
      <c r="AL17" s="22">
        <v>-0.43538902917622602</v>
      </c>
      <c r="AM17" s="22">
        <v>-0.29975476205849</v>
      </c>
      <c r="AN17" s="22"/>
      <c r="AO17" s="22">
        <v>-0.15661297609003999</v>
      </c>
      <c r="AP17" s="22">
        <v>-0.36302391732500999</v>
      </c>
      <c r="AQ17" s="22">
        <v>-0.46769565709873701</v>
      </c>
      <c r="AR17" s="22"/>
      <c r="AS17" s="22">
        <v>-0.27079114487026501</v>
      </c>
      <c r="AT17" s="22">
        <v>-0.44860520094787598</v>
      </c>
      <c r="AU17" s="22">
        <v>-0.48449030693551798</v>
      </c>
      <c r="AV17" s="22">
        <v>-0.49063763025919299</v>
      </c>
      <c r="AW17" s="22">
        <v>-0.52527714128729197</v>
      </c>
      <c r="AX17" s="22">
        <v>-0.36867078806049303</v>
      </c>
      <c r="AY17" s="22">
        <v>-0.325932097849569</v>
      </c>
      <c r="AZ17" s="22">
        <v>-0.281358299316323</v>
      </c>
      <c r="BA17" s="22">
        <v>-0.36556903599883001</v>
      </c>
      <c r="BB17" s="22">
        <v>-0.38867879572006803</v>
      </c>
      <c r="BC17" s="22">
        <v>-0.438762956064287</v>
      </c>
      <c r="BD17" s="22">
        <v>-0.33993689205281602</v>
      </c>
      <c r="BE17" s="22">
        <v>0.57216633892331004</v>
      </c>
      <c r="BF17" s="22">
        <v>-0.37238657281433801</v>
      </c>
      <c r="BG17" s="22">
        <v>-0.16966079905029199</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5.4456841496849102E-2</v>
      </c>
      <c r="D9" s="17">
        <v>5.9303162541664498E-2</v>
      </c>
      <c r="E9" s="17">
        <v>5.0166447344035102E-2</v>
      </c>
      <c r="F9" s="17"/>
      <c r="G9" s="17">
        <v>9.2944880120388998E-2</v>
      </c>
      <c r="H9" s="17">
        <v>3.2326863612313801E-2</v>
      </c>
      <c r="I9" s="17">
        <v>5.4996685583670699E-2</v>
      </c>
      <c r="J9" s="17">
        <v>5.16152325836505E-2</v>
      </c>
      <c r="K9" s="17">
        <v>4.19041989869256E-2</v>
      </c>
      <c r="L9" s="17">
        <v>6.2366390646329102E-2</v>
      </c>
      <c r="M9" s="17"/>
      <c r="N9" s="17">
        <v>5.2400658837389397E-2</v>
      </c>
      <c r="O9" s="17">
        <v>4.5538537289051099E-2</v>
      </c>
      <c r="P9" s="17">
        <v>6.5834240512389702E-2</v>
      </c>
      <c r="Q9" s="17">
        <v>6.0590446209705502E-2</v>
      </c>
      <c r="R9" s="17">
        <v>4.1834690328172199E-2</v>
      </c>
      <c r="S9" s="17"/>
      <c r="T9" s="17">
        <v>6.5998097264849606E-2</v>
      </c>
      <c r="U9" s="17">
        <v>5.1550363882902697E-2</v>
      </c>
      <c r="V9" s="17"/>
      <c r="W9" s="17">
        <v>6.5088797876507398E-2</v>
      </c>
      <c r="X9" s="17">
        <v>4.9427205536250497E-2</v>
      </c>
      <c r="Y9" s="17"/>
      <c r="Z9" s="17">
        <v>5.6778247296799797E-2</v>
      </c>
      <c r="AA9" s="17">
        <v>3.9993127882720497E-2</v>
      </c>
      <c r="AB9" s="17">
        <v>6.9533774596564707E-2</v>
      </c>
      <c r="AC9" s="17"/>
      <c r="AD9" s="17">
        <v>5.8804174224395503E-2</v>
      </c>
      <c r="AE9" s="17">
        <v>4.6295913778250701E-2</v>
      </c>
      <c r="AF9" s="17"/>
      <c r="AG9" s="17">
        <v>4.4296024156537599E-2</v>
      </c>
      <c r="AH9" s="17">
        <v>5.2941142868595602E-2</v>
      </c>
      <c r="AI9" s="17">
        <v>5.6716544170380398E-2</v>
      </c>
      <c r="AJ9" s="17"/>
      <c r="AK9" s="17">
        <v>4.48939832953806E-2</v>
      </c>
      <c r="AL9" s="17">
        <v>5.6710318631521602E-2</v>
      </c>
      <c r="AM9" s="17">
        <v>8.2989703877114795E-2</v>
      </c>
      <c r="AN9" s="17"/>
      <c r="AO9" s="17">
        <v>0.11127456838536399</v>
      </c>
      <c r="AP9" s="17">
        <v>5.5107235755896197E-2</v>
      </c>
      <c r="AQ9" s="17">
        <v>4.3522156201158402E-2</v>
      </c>
      <c r="AR9" s="17"/>
      <c r="AS9" s="17">
        <v>8.1046111809313898E-2</v>
      </c>
      <c r="AT9" s="17">
        <v>4.2165502315645101E-2</v>
      </c>
      <c r="AU9" s="17">
        <v>8.28819826187564E-2</v>
      </c>
      <c r="AV9" s="17">
        <v>2.6459544035124301E-2</v>
      </c>
      <c r="AW9" s="17">
        <v>5.11860956947554E-2</v>
      </c>
      <c r="AX9" s="17">
        <v>4.8403041648124298E-2</v>
      </c>
      <c r="AY9" s="17">
        <v>1.43713882528742E-2</v>
      </c>
      <c r="AZ9" s="17">
        <v>8.5104484532891794E-2</v>
      </c>
      <c r="BA9" s="17">
        <v>6.7489070907071194E-2</v>
      </c>
      <c r="BB9" s="17">
        <v>4.8279275015437599E-2</v>
      </c>
      <c r="BC9" s="17">
        <v>7.1915476875508297E-2</v>
      </c>
      <c r="BD9" s="17">
        <v>2.44705000633922E-2</v>
      </c>
      <c r="BE9" s="17">
        <v>0.215155653883815</v>
      </c>
      <c r="BF9" s="17">
        <v>4.4750468383038797E-2</v>
      </c>
      <c r="BG9" s="17">
        <v>7.35947803694149E-2</v>
      </c>
    </row>
    <row r="10" spans="2:59" x14ac:dyDescent="0.35">
      <c r="B10" s="18" t="s">
        <v>175</v>
      </c>
      <c r="C10" s="17">
        <v>0.199968872752811</v>
      </c>
      <c r="D10" s="17">
        <v>0.23091930570341801</v>
      </c>
      <c r="E10" s="17">
        <v>0.16989990033798699</v>
      </c>
      <c r="F10" s="17"/>
      <c r="G10" s="17">
        <v>0.19900778047998499</v>
      </c>
      <c r="H10" s="17">
        <v>0.30647208741932602</v>
      </c>
      <c r="I10" s="17">
        <v>0.124238248587464</v>
      </c>
      <c r="J10" s="17">
        <v>0.17178354498675499</v>
      </c>
      <c r="K10" s="17">
        <v>0.22179002442882501</v>
      </c>
      <c r="L10" s="17">
        <v>0.19894468027673301</v>
      </c>
      <c r="M10" s="17"/>
      <c r="N10" s="17">
        <v>0.17816590278619501</v>
      </c>
      <c r="O10" s="17">
        <v>0.17490102609032501</v>
      </c>
      <c r="P10" s="17">
        <v>0.17290502917016501</v>
      </c>
      <c r="Q10" s="17">
        <v>0.23875808508493401</v>
      </c>
      <c r="R10" s="17">
        <v>0.26648976328261198</v>
      </c>
      <c r="S10" s="17"/>
      <c r="T10" s="17">
        <v>0.25575525183324499</v>
      </c>
      <c r="U10" s="17">
        <v>0.18591998022155301</v>
      </c>
      <c r="V10" s="17"/>
      <c r="W10" s="17">
        <v>0.27396807994672001</v>
      </c>
      <c r="X10" s="17">
        <v>0.16200567594453799</v>
      </c>
      <c r="Y10" s="17"/>
      <c r="Z10" s="17">
        <v>0.193544623904052</v>
      </c>
      <c r="AA10" s="17">
        <v>0.19643876408247801</v>
      </c>
      <c r="AB10" s="17">
        <v>0.23192001509860899</v>
      </c>
      <c r="AC10" s="17"/>
      <c r="AD10" s="17">
        <v>0.22586032718950699</v>
      </c>
      <c r="AE10" s="17">
        <v>0.15136475123057699</v>
      </c>
      <c r="AF10" s="17"/>
      <c r="AG10" s="17">
        <v>0.290973911831654</v>
      </c>
      <c r="AH10" s="17">
        <v>0.25096187085521698</v>
      </c>
      <c r="AI10" s="17">
        <v>0.13979007712283201</v>
      </c>
      <c r="AJ10" s="17"/>
      <c r="AK10" s="17">
        <v>0.23562626672223899</v>
      </c>
      <c r="AL10" s="17">
        <v>0.17643632427435299</v>
      </c>
      <c r="AM10" s="17">
        <v>0.25822273352797098</v>
      </c>
      <c r="AN10" s="17"/>
      <c r="AO10" s="17">
        <v>0.26326549383518699</v>
      </c>
      <c r="AP10" s="17">
        <v>0.20896340924652901</v>
      </c>
      <c r="AQ10" s="17">
        <v>0.188096401640759</v>
      </c>
      <c r="AR10" s="17"/>
      <c r="AS10" s="17">
        <v>0.118994817183759</v>
      </c>
      <c r="AT10" s="17">
        <v>0.14392871836769999</v>
      </c>
      <c r="AU10" s="17">
        <v>0.20210048970714201</v>
      </c>
      <c r="AV10" s="17">
        <v>0.168585512731486</v>
      </c>
      <c r="AW10" s="17">
        <v>0.151306976247023</v>
      </c>
      <c r="AX10" s="17">
        <v>0.171476987562966</v>
      </c>
      <c r="AY10" s="17">
        <v>0.24649011687933201</v>
      </c>
      <c r="AZ10" s="17">
        <v>0.31148061390282</v>
      </c>
      <c r="BA10" s="17">
        <v>0.32907661216816902</v>
      </c>
      <c r="BB10" s="17">
        <v>0.239813898394342</v>
      </c>
      <c r="BC10" s="17">
        <v>0.21024768039671099</v>
      </c>
      <c r="BD10" s="17">
        <v>0.31579616955114198</v>
      </c>
      <c r="BE10" s="17">
        <v>0.20929178473950599</v>
      </c>
      <c r="BF10" s="17">
        <v>0.10026673478376601</v>
      </c>
      <c r="BG10" s="17">
        <v>0.337823429807044</v>
      </c>
    </row>
    <row r="11" spans="2:59" x14ac:dyDescent="0.35">
      <c r="B11" s="18" t="s">
        <v>113</v>
      </c>
      <c r="C11" s="17">
        <v>0.35031888975750097</v>
      </c>
      <c r="D11" s="17">
        <v>0.33911296396928398</v>
      </c>
      <c r="E11" s="17">
        <v>0.36220140018184699</v>
      </c>
      <c r="F11" s="17"/>
      <c r="G11" s="17">
        <v>0.29226826803108502</v>
      </c>
      <c r="H11" s="17">
        <v>0.29581629154585498</v>
      </c>
      <c r="I11" s="17">
        <v>0.402848174329477</v>
      </c>
      <c r="J11" s="17">
        <v>0.33519422938494298</v>
      </c>
      <c r="K11" s="17">
        <v>0.35646881677875297</v>
      </c>
      <c r="L11" s="17">
        <v>0.37046683047817103</v>
      </c>
      <c r="M11" s="17"/>
      <c r="N11" s="17">
        <v>0.334528259140419</v>
      </c>
      <c r="O11" s="17">
        <v>0.35689284512966302</v>
      </c>
      <c r="P11" s="17">
        <v>0.35188614733610402</v>
      </c>
      <c r="Q11" s="17">
        <v>0.37083791109106001</v>
      </c>
      <c r="R11" s="17">
        <v>0.331256402053558</v>
      </c>
      <c r="S11" s="17"/>
      <c r="T11" s="17">
        <v>0.326840008898517</v>
      </c>
      <c r="U11" s="17">
        <v>0.35623166415474999</v>
      </c>
      <c r="V11" s="17"/>
      <c r="W11" s="17">
        <v>0.31002004352338902</v>
      </c>
      <c r="X11" s="17">
        <v>0.36517300507176398</v>
      </c>
      <c r="Y11" s="17"/>
      <c r="Z11" s="17">
        <v>0.29554702523905302</v>
      </c>
      <c r="AA11" s="17">
        <v>0.42798699659610001</v>
      </c>
      <c r="AB11" s="17">
        <v>0.34714253298929498</v>
      </c>
      <c r="AC11" s="17"/>
      <c r="AD11" s="17">
        <v>0.32260777927177497</v>
      </c>
      <c r="AE11" s="17">
        <v>0.40233891763416402</v>
      </c>
      <c r="AF11" s="17"/>
      <c r="AG11" s="17">
        <v>0.40423628262545003</v>
      </c>
      <c r="AH11" s="17">
        <v>0.39344437891904599</v>
      </c>
      <c r="AI11" s="17">
        <v>0.30145988328378498</v>
      </c>
      <c r="AJ11" s="17"/>
      <c r="AK11" s="17">
        <v>0.29169642816595898</v>
      </c>
      <c r="AL11" s="17">
        <v>0.39722048092293399</v>
      </c>
      <c r="AM11" s="17">
        <v>0.282344969294755</v>
      </c>
      <c r="AN11" s="17"/>
      <c r="AO11" s="17">
        <v>0.27563286850290503</v>
      </c>
      <c r="AP11" s="17">
        <v>0.37918833287218801</v>
      </c>
      <c r="AQ11" s="17">
        <v>0.33310460792839602</v>
      </c>
      <c r="AR11" s="17"/>
      <c r="AS11" s="17">
        <v>0.42193612084482601</v>
      </c>
      <c r="AT11" s="17">
        <v>0.271601458900736</v>
      </c>
      <c r="AU11" s="17">
        <v>0.20978367097120401</v>
      </c>
      <c r="AV11" s="17">
        <v>0.35881941745052598</v>
      </c>
      <c r="AW11" s="17">
        <v>0.41833240883712502</v>
      </c>
      <c r="AX11" s="17">
        <v>0.36742383275683299</v>
      </c>
      <c r="AY11" s="17">
        <v>0.42114644694222197</v>
      </c>
      <c r="AZ11" s="17">
        <v>0.31890996680761402</v>
      </c>
      <c r="BA11" s="17">
        <v>0.22673969367791899</v>
      </c>
      <c r="BB11" s="17">
        <v>0.38425404683465902</v>
      </c>
      <c r="BC11" s="17">
        <v>0.285796707172284</v>
      </c>
      <c r="BD11" s="17">
        <v>0.46597307227046603</v>
      </c>
      <c r="BE11" s="17">
        <v>0.41356395866811002</v>
      </c>
      <c r="BF11" s="17">
        <v>0.34957401671975902</v>
      </c>
      <c r="BG11" s="17">
        <v>0.26935633327474701</v>
      </c>
    </row>
    <row r="12" spans="2:59" x14ac:dyDescent="0.35">
      <c r="B12" s="18" t="s">
        <v>176</v>
      </c>
      <c r="C12" s="17">
        <v>0.19887375463797799</v>
      </c>
      <c r="D12" s="17">
        <v>0.17489330327330699</v>
      </c>
      <c r="E12" s="17">
        <v>0.21997292970408899</v>
      </c>
      <c r="F12" s="17"/>
      <c r="G12" s="17">
        <v>0.19204247727920501</v>
      </c>
      <c r="H12" s="17">
        <v>0.12478704774683599</v>
      </c>
      <c r="I12" s="17">
        <v>0.26822133262442799</v>
      </c>
      <c r="J12" s="17">
        <v>0.223282131874804</v>
      </c>
      <c r="K12" s="17">
        <v>0.19951165194666401</v>
      </c>
      <c r="L12" s="17">
        <v>0.17977734356462899</v>
      </c>
      <c r="M12" s="17"/>
      <c r="N12" s="17">
        <v>0.246664727071498</v>
      </c>
      <c r="O12" s="17">
        <v>0.20315899163290899</v>
      </c>
      <c r="P12" s="17">
        <v>0.15385892530827699</v>
      </c>
      <c r="Q12" s="17">
        <v>0.181405726257928</v>
      </c>
      <c r="R12" s="17">
        <v>0.19203301541620499</v>
      </c>
      <c r="S12" s="17"/>
      <c r="T12" s="17">
        <v>0.16140967360583799</v>
      </c>
      <c r="U12" s="17">
        <v>0.20830847431110799</v>
      </c>
      <c r="V12" s="17"/>
      <c r="W12" s="17">
        <v>0.17171342046771501</v>
      </c>
      <c r="X12" s="17">
        <v>0.22250214196673601</v>
      </c>
      <c r="Y12" s="17"/>
      <c r="Z12" s="17">
        <v>0.20743004610728599</v>
      </c>
      <c r="AA12" s="17">
        <v>0.17570174843692199</v>
      </c>
      <c r="AB12" s="17">
        <v>0.20730552148627501</v>
      </c>
      <c r="AC12" s="17"/>
      <c r="AD12" s="17">
        <v>0.20179521652051499</v>
      </c>
      <c r="AE12" s="17">
        <v>0.193389509297162</v>
      </c>
      <c r="AF12" s="17"/>
      <c r="AG12" s="17">
        <v>0.161570362733643</v>
      </c>
      <c r="AH12" s="17">
        <v>0.17827406551474201</v>
      </c>
      <c r="AI12" s="17">
        <v>0.23035953186284</v>
      </c>
      <c r="AJ12" s="17"/>
      <c r="AK12" s="17">
        <v>0.20349131669996001</v>
      </c>
      <c r="AL12" s="17">
        <v>0.206694411457609</v>
      </c>
      <c r="AM12" s="17">
        <v>0.19585108989390601</v>
      </c>
      <c r="AN12" s="17"/>
      <c r="AO12" s="17">
        <v>0.20586900589634899</v>
      </c>
      <c r="AP12" s="17">
        <v>0.19792378237836</v>
      </c>
      <c r="AQ12" s="17">
        <v>0.20826426585954699</v>
      </c>
      <c r="AR12" s="17"/>
      <c r="AS12" s="17">
        <v>0.21811317175606601</v>
      </c>
      <c r="AT12" s="17">
        <v>0.260542497564691</v>
      </c>
      <c r="AU12" s="17">
        <v>0.14666396118859801</v>
      </c>
      <c r="AV12" s="17">
        <v>0.17725062961248</v>
      </c>
      <c r="AW12" s="17">
        <v>0.24036360879166299</v>
      </c>
      <c r="AX12" s="17">
        <v>0.175742328525818</v>
      </c>
      <c r="AY12" s="17">
        <v>0.181338490120108</v>
      </c>
      <c r="AZ12" s="17">
        <v>0.113999818142323</v>
      </c>
      <c r="BA12" s="17">
        <v>0.25126423823611299</v>
      </c>
      <c r="BB12" s="17">
        <v>0.17067403575696499</v>
      </c>
      <c r="BC12" s="17">
        <v>0.25157892878436999</v>
      </c>
      <c r="BD12" s="17">
        <v>0.13465653447065301</v>
      </c>
      <c r="BE12" s="17">
        <v>0.123664131558723</v>
      </c>
      <c r="BF12" s="17">
        <v>0.50540878011343604</v>
      </c>
      <c r="BG12" s="17">
        <v>9.8412860728625595E-2</v>
      </c>
    </row>
    <row r="13" spans="2:59" x14ac:dyDescent="0.35">
      <c r="B13" s="18" t="s">
        <v>177</v>
      </c>
      <c r="C13" s="17">
        <v>0.16762732042877701</v>
      </c>
      <c r="D13" s="17">
        <v>0.16950378188530499</v>
      </c>
      <c r="E13" s="17">
        <v>0.16656984233685601</v>
      </c>
      <c r="F13" s="17"/>
      <c r="G13" s="17">
        <v>0.15706513576181799</v>
      </c>
      <c r="H13" s="17">
        <v>0.198952790535287</v>
      </c>
      <c r="I13" s="17">
        <v>0.120162508340574</v>
      </c>
      <c r="J13" s="17">
        <v>0.189906415138723</v>
      </c>
      <c r="K13" s="17">
        <v>0.15985462208126999</v>
      </c>
      <c r="L13" s="17">
        <v>0.17175108886381499</v>
      </c>
      <c r="M13" s="17"/>
      <c r="N13" s="17">
        <v>0.15328992327292201</v>
      </c>
      <c r="O13" s="17">
        <v>0.18853984703377899</v>
      </c>
      <c r="P13" s="17">
        <v>0.23585674796769099</v>
      </c>
      <c r="Q13" s="17">
        <v>0.12592207552107801</v>
      </c>
      <c r="R13" s="17">
        <v>0.12906808098035399</v>
      </c>
      <c r="S13" s="17"/>
      <c r="T13" s="17">
        <v>0.16967626938785299</v>
      </c>
      <c r="U13" s="17">
        <v>0.167111325947641</v>
      </c>
      <c r="V13" s="17"/>
      <c r="W13" s="17">
        <v>0.163898967042689</v>
      </c>
      <c r="X13" s="17">
        <v>0.17005700512002001</v>
      </c>
      <c r="Y13" s="17"/>
      <c r="Z13" s="17">
        <v>0.233240327945309</v>
      </c>
      <c r="AA13" s="17">
        <v>0.148049664730912</v>
      </c>
      <c r="AB13" s="17">
        <v>0.12335984233943401</v>
      </c>
      <c r="AC13" s="17"/>
      <c r="AD13" s="17">
        <v>0.16920849631996601</v>
      </c>
      <c r="AE13" s="17">
        <v>0.164659095319938</v>
      </c>
      <c r="AF13" s="17"/>
      <c r="AG13" s="17">
        <v>8.9576556601298193E-2</v>
      </c>
      <c r="AH13" s="17">
        <v>0.108777283925824</v>
      </c>
      <c r="AI13" s="17">
        <v>0.24520800452410399</v>
      </c>
      <c r="AJ13" s="17"/>
      <c r="AK13" s="17">
        <v>0.21226775363904901</v>
      </c>
      <c r="AL13" s="17">
        <v>0.14945264657475299</v>
      </c>
      <c r="AM13" s="17">
        <v>0.13821843174922899</v>
      </c>
      <c r="AN13" s="17"/>
      <c r="AO13" s="17">
        <v>0.13258831463033</v>
      </c>
      <c r="AP13" s="17">
        <v>0.14247118280503501</v>
      </c>
      <c r="AQ13" s="17">
        <v>0.19657802621239401</v>
      </c>
      <c r="AR13" s="17"/>
      <c r="AS13" s="17">
        <v>0.12740947608974901</v>
      </c>
      <c r="AT13" s="17">
        <v>0.20086890266166699</v>
      </c>
      <c r="AU13" s="17">
        <v>0.29651105728222199</v>
      </c>
      <c r="AV13" s="17">
        <v>0.241929527939377</v>
      </c>
      <c r="AW13" s="17">
        <v>0.130428720027082</v>
      </c>
      <c r="AX13" s="17">
        <v>0.197636200298861</v>
      </c>
      <c r="AY13" s="17">
        <v>0.113591479524082</v>
      </c>
      <c r="AZ13" s="17">
        <v>0.16388814280724501</v>
      </c>
      <c r="BA13" s="17">
        <v>0.12543038501072801</v>
      </c>
      <c r="BB13" s="17">
        <v>0.15697874399859699</v>
      </c>
      <c r="BC13" s="17">
        <v>0.17456669579678999</v>
      </c>
      <c r="BD13" s="17">
        <v>3.4524117496644399E-2</v>
      </c>
      <c r="BE13" s="17">
        <v>3.83244711498456E-2</v>
      </c>
      <c r="BF13" s="17">
        <v>0</v>
      </c>
      <c r="BG13" s="17">
        <v>0.22081259582016899</v>
      </c>
    </row>
    <row r="14" spans="2:59" x14ac:dyDescent="0.35">
      <c r="B14" s="18" t="s">
        <v>133</v>
      </c>
      <c r="C14" s="17">
        <v>2.8754320926084001E-2</v>
      </c>
      <c r="D14" s="17">
        <v>2.6267482627021201E-2</v>
      </c>
      <c r="E14" s="17">
        <v>3.1189480095186999E-2</v>
      </c>
      <c r="F14" s="17"/>
      <c r="G14" s="17">
        <v>6.6671458327518404E-2</v>
      </c>
      <c r="H14" s="17">
        <v>4.1644919140382E-2</v>
      </c>
      <c r="I14" s="17">
        <v>2.95330505343861E-2</v>
      </c>
      <c r="J14" s="17">
        <v>2.82184460311256E-2</v>
      </c>
      <c r="K14" s="17">
        <v>2.0470685777562701E-2</v>
      </c>
      <c r="L14" s="17">
        <v>1.6693666170323099E-2</v>
      </c>
      <c r="M14" s="17"/>
      <c r="N14" s="17">
        <v>3.4950528891576398E-2</v>
      </c>
      <c r="O14" s="17">
        <v>3.09687528242725E-2</v>
      </c>
      <c r="P14" s="17">
        <v>1.9658909705373401E-2</v>
      </c>
      <c r="Q14" s="17">
        <v>2.24857558352956E-2</v>
      </c>
      <c r="R14" s="17">
        <v>3.9318047939098197E-2</v>
      </c>
      <c r="S14" s="17"/>
      <c r="T14" s="17">
        <v>2.0320699009696401E-2</v>
      </c>
      <c r="U14" s="17">
        <v>3.0878191482044699E-2</v>
      </c>
      <c r="V14" s="17"/>
      <c r="W14" s="17">
        <v>1.53106911429794E-2</v>
      </c>
      <c r="X14" s="17">
        <v>3.0834966360691499E-2</v>
      </c>
      <c r="Y14" s="17"/>
      <c r="Z14" s="17">
        <v>1.34597295075002E-2</v>
      </c>
      <c r="AA14" s="17">
        <v>1.18296982708672E-2</v>
      </c>
      <c r="AB14" s="17">
        <v>2.0738313489822E-2</v>
      </c>
      <c r="AC14" s="17"/>
      <c r="AD14" s="17">
        <v>2.1724006473842001E-2</v>
      </c>
      <c r="AE14" s="17">
        <v>4.1951812739908403E-2</v>
      </c>
      <c r="AF14" s="17"/>
      <c r="AG14" s="17">
        <v>9.34686205141738E-3</v>
      </c>
      <c r="AH14" s="17">
        <v>1.5601257916576201E-2</v>
      </c>
      <c r="AI14" s="17">
        <v>2.6465959036058698E-2</v>
      </c>
      <c r="AJ14" s="17"/>
      <c r="AK14" s="17">
        <v>1.2024251477411201E-2</v>
      </c>
      <c r="AL14" s="17">
        <v>1.3485818138828799E-2</v>
      </c>
      <c r="AM14" s="17">
        <v>4.2373071657023698E-2</v>
      </c>
      <c r="AN14" s="17"/>
      <c r="AO14" s="17">
        <v>1.1369748749865599E-2</v>
      </c>
      <c r="AP14" s="17">
        <v>1.63460569419921E-2</v>
      </c>
      <c r="AQ14" s="17">
        <v>3.0434542157745801E-2</v>
      </c>
      <c r="AR14" s="17"/>
      <c r="AS14" s="17">
        <v>3.2500302316286402E-2</v>
      </c>
      <c r="AT14" s="17">
        <v>8.0892920189561304E-2</v>
      </c>
      <c r="AU14" s="17">
        <v>6.2058838232077397E-2</v>
      </c>
      <c r="AV14" s="17">
        <v>2.69553682310067E-2</v>
      </c>
      <c r="AW14" s="17">
        <v>8.3821904023511397E-3</v>
      </c>
      <c r="AX14" s="17">
        <v>3.9317609207397103E-2</v>
      </c>
      <c r="AY14" s="17">
        <v>2.30620782813818E-2</v>
      </c>
      <c r="AZ14" s="17">
        <v>6.6169738071049297E-3</v>
      </c>
      <c r="BA14" s="17">
        <v>0</v>
      </c>
      <c r="BB14" s="17">
        <v>0</v>
      </c>
      <c r="BC14" s="17">
        <v>5.8945109743367896E-3</v>
      </c>
      <c r="BD14" s="17">
        <v>2.4579606147702202E-2</v>
      </c>
      <c r="BE14" s="17">
        <v>0</v>
      </c>
      <c r="BF14" s="17">
        <v>0</v>
      </c>
      <c r="BG14" s="17">
        <v>0</v>
      </c>
    </row>
    <row r="15" spans="2:59" x14ac:dyDescent="0.35">
      <c r="B15" s="18" t="s">
        <v>118</v>
      </c>
      <c r="C15" s="21">
        <v>0.25442571424965998</v>
      </c>
      <c r="D15" s="21">
        <v>0.29022246824508302</v>
      </c>
      <c r="E15" s="21">
        <v>0.22006634768202199</v>
      </c>
      <c r="F15" s="21"/>
      <c r="G15" s="21">
        <v>0.291952660600374</v>
      </c>
      <c r="H15" s="21">
        <v>0.33879895103163998</v>
      </c>
      <c r="I15" s="21">
        <v>0.17923493417113401</v>
      </c>
      <c r="J15" s="21">
        <v>0.22339877757040499</v>
      </c>
      <c r="K15" s="21">
        <v>0.26369422341575</v>
      </c>
      <c r="L15" s="21">
        <v>0.26131107092306199</v>
      </c>
      <c r="M15" s="21"/>
      <c r="N15" s="21">
        <v>0.23056656162358499</v>
      </c>
      <c r="O15" s="21">
        <v>0.22043956337937601</v>
      </c>
      <c r="P15" s="21">
        <v>0.23873926968255499</v>
      </c>
      <c r="Q15" s="21">
        <v>0.29934853129463901</v>
      </c>
      <c r="R15" s="21">
        <v>0.30832445361078498</v>
      </c>
      <c r="S15" s="21"/>
      <c r="T15" s="21">
        <v>0.321753349098095</v>
      </c>
      <c r="U15" s="21">
        <v>0.237470344104455</v>
      </c>
      <c r="V15" s="21"/>
      <c r="W15" s="21">
        <v>0.33905687782322702</v>
      </c>
      <c r="X15" s="21">
        <v>0.21143288148078901</v>
      </c>
      <c r="Y15" s="21"/>
      <c r="Z15" s="21">
        <v>0.250322871200852</v>
      </c>
      <c r="AA15" s="21">
        <v>0.23643189196519901</v>
      </c>
      <c r="AB15" s="21">
        <v>0.301453789695173</v>
      </c>
      <c r="AC15" s="21"/>
      <c r="AD15" s="21">
        <v>0.28466450141390198</v>
      </c>
      <c r="AE15" s="21">
        <v>0.19766066500882701</v>
      </c>
      <c r="AF15" s="21"/>
      <c r="AG15" s="21">
        <v>0.33526993598819199</v>
      </c>
      <c r="AH15" s="21">
        <v>0.30390301372381301</v>
      </c>
      <c r="AI15" s="21">
        <v>0.196506621293213</v>
      </c>
      <c r="AJ15" s="21"/>
      <c r="AK15" s="21">
        <v>0.28052025001761999</v>
      </c>
      <c r="AL15" s="21">
        <v>0.233146642905875</v>
      </c>
      <c r="AM15" s="21">
        <v>0.341212437405086</v>
      </c>
      <c r="AN15" s="21"/>
      <c r="AO15" s="21">
        <v>0.37454006222055097</v>
      </c>
      <c r="AP15" s="21">
        <v>0.264070645002425</v>
      </c>
      <c r="AQ15" s="21">
        <v>0.23161855784191801</v>
      </c>
      <c r="AR15" s="21"/>
      <c r="AS15" s="21">
        <v>0.20004092899307299</v>
      </c>
      <c r="AT15" s="21">
        <v>0.186094220683345</v>
      </c>
      <c r="AU15" s="21">
        <v>0.28498247232589802</v>
      </c>
      <c r="AV15" s="21">
        <v>0.19504505676660999</v>
      </c>
      <c r="AW15" s="21">
        <v>0.20249307194177801</v>
      </c>
      <c r="AX15" s="21">
        <v>0.21988002921109101</v>
      </c>
      <c r="AY15" s="21">
        <v>0.26086150513220602</v>
      </c>
      <c r="AZ15" s="21">
        <v>0.39658509843571199</v>
      </c>
      <c r="BA15" s="21">
        <v>0.39656568307523998</v>
      </c>
      <c r="BB15" s="21">
        <v>0.28809317340978002</v>
      </c>
      <c r="BC15" s="21">
        <v>0.28216315727221902</v>
      </c>
      <c r="BD15" s="21">
        <v>0.340266669614534</v>
      </c>
      <c r="BE15" s="21">
        <v>0.42444743862332102</v>
      </c>
      <c r="BF15" s="21">
        <v>0.145017203166805</v>
      </c>
      <c r="BG15" s="21">
        <v>0.41141821017645902</v>
      </c>
    </row>
    <row r="16" spans="2:59" x14ac:dyDescent="0.35">
      <c r="B16" s="18" t="s">
        <v>119</v>
      </c>
      <c r="C16" s="21">
        <v>0.366501075066755</v>
      </c>
      <c r="D16" s="21">
        <v>0.344397085158612</v>
      </c>
      <c r="E16" s="21">
        <v>0.386542772040944</v>
      </c>
      <c r="F16" s="21"/>
      <c r="G16" s="21">
        <v>0.349107613041023</v>
      </c>
      <c r="H16" s="21">
        <v>0.32373983828212199</v>
      </c>
      <c r="I16" s="21">
        <v>0.388383840965002</v>
      </c>
      <c r="J16" s="21">
        <v>0.41318854701352598</v>
      </c>
      <c r="K16" s="21">
        <v>0.35936627402793397</v>
      </c>
      <c r="L16" s="21">
        <v>0.35152843242844301</v>
      </c>
      <c r="M16" s="21"/>
      <c r="N16" s="21">
        <v>0.39995465034442002</v>
      </c>
      <c r="O16" s="21">
        <v>0.39169883866668898</v>
      </c>
      <c r="P16" s="21">
        <v>0.38971567327596701</v>
      </c>
      <c r="Q16" s="21">
        <v>0.30732780177900598</v>
      </c>
      <c r="R16" s="21">
        <v>0.32110109639655998</v>
      </c>
      <c r="S16" s="21"/>
      <c r="T16" s="21">
        <v>0.33108594299369098</v>
      </c>
      <c r="U16" s="21">
        <v>0.37541980025874899</v>
      </c>
      <c r="V16" s="21"/>
      <c r="W16" s="21">
        <v>0.33561238751040501</v>
      </c>
      <c r="X16" s="21">
        <v>0.39255914708675599</v>
      </c>
      <c r="Y16" s="21"/>
      <c r="Z16" s="21">
        <v>0.44067037405259502</v>
      </c>
      <c r="AA16" s="21">
        <v>0.32375141316783401</v>
      </c>
      <c r="AB16" s="21">
        <v>0.33066536382570899</v>
      </c>
      <c r="AC16" s="21"/>
      <c r="AD16" s="21">
        <v>0.371003712840481</v>
      </c>
      <c r="AE16" s="21">
        <v>0.35804860461709997</v>
      </c>
      <c r="AF16" s="21"/>
      <c r="AG16" s="21">
        <v>0.25114691933494099</v>
      </c>
      <c r="AH16" s="21">
        <v>0.28705134944056498</v>
      </c>
      <c r="AI16" s="21">
        <v>0.47556753638694399</v>
      </c>
      <c r="AJ16" s="21"/>
      <c r="AK16" s="21">
        <v>0.41575907033901</v>
      </c>
      <c r="AL16" s="21">
        <v>0.35614705803236202</v>
      </c>
      <c r="AM16" s="21">
        <v>0.33406952164313503</v>
      </c>
      <c r="AN16" s="21"/>
      <c r="AO16" s="21">
        <v>0.33845732052667898</v>
      </c>
      <c r="AP16" s="21">
        <v>0.34039496518339502</v>
      </c>
      <c r="AQ16" s="21">
        <v>0.404842292071941</v>
      </c>
      <c r="AR16" s="21"/>
      <c r="AS16" s="21">
        <v>0.34552264784581499</v>
      </c>
      <c r="AT16" s="21">
        <v>0.46141140022635801</v>
      </c>
      <c r="AU16" s="21">
        <v>0.44317501847082003</v>
      </c>
      <c r="AV16" s="21">
        <v>0.419180157551858</v>
      </c>
      <c r="AW16" s="21">
        <v>0.37079232881874502</v>
      </c>
      <c r="AX16" s="21">
        <v>0.37337852882467898</v>
      </c>
      <c r="AY16" s="21">
        <v>0.29492996964418999</v>
      </c>
      <c r="AZ16" s="21">
        <v>0.27788796094956902</v>
      </c>
      <c r="BA16" s="21">
        <v>0.376694623246841</v>
      </c>
      <c r="BB16" s="21">
        <v>0.32765277975556101</v>
      </c>
      <c r="BC16" s="21">
        <v>0.42614562458116001</v>
      </c>
      <c r="BD16" s="21">
        <v>0.16918065196729801</v>
      </c>
      <c r="BE16" s="21">
        <v>0.16198860270856899</v>
      </c>
      <c r="BF16" s="21">
        <v>0.50540878011343604</v>
      </c>
      <c r="BG16" s="21">
        <v>0.31922545654879397</v>
      </c>
    </row>
    <row r="17" spans="2:59" x14ac:dyDescent="0.35">
      <c r="B17" s="18" t="s">
        <v>120</v>
      </c>
      <c r="C17" s="22">
        <v>-0.112075360817095</v>
      </c>
      <c r="D17" s="22">
        <v>-5.4174616913528803E-2</v>
      </c>
      <c r="E17" s="22">
        <v>-0.16647642435892299</v>
      </c>
      <c r="F17" s="22"/>
      <c r="G17" s="22">
        <v>-5.71549524406482E-2</v>
      </c>
      <c r="H17" s="22">
        <v>1.50591127495178E-2</v>
      </c>
      <c r="I17" s="22">
        <v>-0.20914890679386799</v>
      </c>
      <c r="J17" s="22">
        <v>-0.18978976944312101</v>
      </c>
      <c r="K17" s="22">
        <v>-9.5672050612183895E-2</v>
      </c>
      <c r="L17" s="22">
        <v>-9.0217361505381205E-2</v>
      </c>
      <c r="M17" s="22"/>
      <c r="N17" s="22">
        <v>-0.169388088720835</v>
      </c>
      <c r="O17" s="22">
        <v>-0.171259275287313</v>
      </c>
      <c r="P17" s="22">
        <v>-0.150976403593412</v>
      </c>
      <c r="Q17" s="22">
        <v>-7.9792704843662503E-3</v>
      </c>
      <c r="R17" s="22">
        <v>-1.27766427857749E-2</v>
      </c>
      <c r="S17" s="22"/>
      <c r="T17" s="22">
        <v>-9.3325938955964895E-3</v>
      </c>
      <c r="U17" s="22">
        <v>-0.13794945615429399</v>
      </c>
      <c r="V17" s="22"/>
      <c r="W17" s="22">
        <v>3.4444903128223502E-3</v>
      </c>
      <c r="X17" s="22">
        <v>-0.18112626560596701</v>
      </c>
      <c r="Y17" s="22"/>
      <c r="Z17" s="22">
        <v>-0.19034750285174301</v>
      </c>
      <c r="AA17" s="22">
        <v>-8.7319521202635406E-2</v>
      </c>
      <c r="AB17" s="22">
        <v>-2.9211574130535801E-2</v>
      </c>
      <c r="AC17" s="22"/>
      <c r="AD17" s="22">
        <v>-8.6339211426578702E-2</v>
      </c>
      <c r="AE17" s="22">
        <v>-0.16038793960827299</v>
      </c>
      <c r="AF17" s="22"/>
      <c r="AG17" s="22">
        <v>8.4123016653250601E-2</v>
      </c>
      <c r="AH17" s="22">
        <v>1.68516642832474E-2</v>
      </c>
      <c r="AI17" s="22">
        <v>-0.27906091509373099</v>
      </c>
      <c r="AJ17" s="22"/>
      <c r="AK17" s="22">
        <v>-0.13523882032139001</v>
      </c>
      <c r="AL17" s="22">
        <v>-0.123000415126487</v>
      </c>
      <c r="AM17" s="22">
        <v>7.1429157619511997E-3</v>
      </c>
      <c r="AN17" s="22"/>
      <c r="AO17" s="22">
        <v>3.6082741693872301E-2</v>
      </c>
      <c r="AP17" s="22">
        <v>-7.6324320180969393E-2</v>
      </c>
      <c r="AQ17" s="22">
        <v>-0.17322373423002299</v>
      </c>
      <c r="AR17" s="22"/>
      <c r="AS17" s="22">
        <v>-0.145481718852742</v>
      </c>
      <c r="AT17" s="22">
        <v>-0.27531717954301399</v>
      </c>
      <c r="AU17" s="22">
        <v>-0.15819254614492201</v>
      </c>
      <c r="AV17" s="22">
        <v>-0.22413510078524701</v>
      </c>
      <c r="AW17" s="22">
        <v>-0.16829925687696701</v>
      </c>
      <c r="AX17" s="22">
        <v>-0.153498499613588</v>
      </c>
      <c r="AY17" s="22">
        <v>-3.4068464511983899E-2</v>
      </c>
      <c r="AZ17" s="22">
        <v>0.11869713748614399</v>
      </c>
      <c r="BA17" s="22">
        <v>1.9871059828398398E-2</v>
      </c>
      <c r="BB17" s="22">
        <v>-3.9559606345781401E-2</v>
      </c>
      <c r="BC17" s="22">
        <v>-0.14398246730894099</v>
      </c>
      <c r="BD17" s="22">
        <v>0.17108601764723599</v>
      </c>
      <c r="BE17" s="22">
        <v>0.262458835914752</v>
      </c>
      <c r="BF17" s="22">
        <v>-0.36039157694663099</v>
      </c>
      <c r="BG17" s="22">
        <v>9.2192753627664298E-2</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0.62044136800432204</v>
      </c>
      <c r="D9" s="17">
        <v>0.57143431197902494</v>
      </c>
      <c r="E9" s="17">
        <v>0.66453176361574495</v>
      </c>
      <c r="F9" s="17"/>
      <c r="G9" s="17">
        <v>0.49375327635383298</v>
      </c>
      <c r="H9" s="17">
        <v>0.46926157138866897</v>
      </c>
      <c r="I9" s="17">
        <v>0.56211717574921605</v>
      </c>
      <c r="J9" s="17">
        <v>0.62463766832023004</v>
      </c>
      <c r="K9" s="17">
        <v>0.69331513494061503</v>
      </c>
      <c r="L9" s="17">
        <v>0.71000771344959501</v>
      </c>
      <c r="M9" s="17"/>
      <c r="N9" s="17">
        <v>0.69082594451280599</v>
      </c>
      <c r="O9" s="17">
        <v>0.59074112648578803</v>
      </c>
      <c r="P9" s="17">
        <v>0.69495438186737002</v>
      </c>
      <c r="Q9" s="17">
        <v>0.52819782420340999</v>
      </c>
      <c r="R9" s="17">
        <v>0.55878194728072805</v>
      </c>
      <c r="S9" s="17"/>
      <c r="T9" s="17">
        <v>0.61206333987933703</v>
      </c>
      <c r="U9" s="17">
        <v>0.62255123816782698</v>
      </c>
      <c r="V9" s="17"/>
      <c r="W9" s="17">
        <v>0.58427109790710796</v>
      </c>
      <c r="X9" s="17">
        <v>0.64990403554786502</v>
      </c>
      <c r="Y9" s="17"/>
      <c r="Z9" s="17">
        <v>0.68842330371048099</v>
      </c>
      <c r="AA9" s="17">
        <v>0.61638797751897101</v>
      </c>
      <c r="AB9" s="17">
        <v>0.57986590621933698</v>
      </c>
      <c r="AC9" s="17"/>
      <c r="AD9" s="17">
        <v>0.66545716240353403</v>
      </c>
      <c r="AE9" s="17">
        <v>0.53593653082923198</v>
      </c>
      <c r="AF9" s="17"/>
      <c r="AG9" s="17">
        <v>0.65924079274171898</v>
      </c>
      <c r="AH9" s="17">
        <v>0.56795914313229401</v>
      </c>
      <c r="AI9" s="17">
        <v>0.67594903242984505</v>
      </c>
      <c r="AJ9" s="17"/>
      <c r="AK9" s="17">
        <v>0.734261283735266</v>
      </c>
      <c r="AL9" s="17">
        <v>0.62955463126631195</v>
      </c>
      <c r="AM9" s="17">
        <v>0.46374804682019999</v>
      </c>
      <c r="AN9" s="17"/>
      <c r="AO9" s="17">
        <v>0.75640629098171497</v>
      </c>
      <c r="AP9" s="17">
        <v>0.61397736486518695</v>
      </c>
      <c r="AQ9" s="17">
        <v>0.63167176635564004</v>
      </c>
      <c r="AR9" s="17"/>
      <c r="AS9" s="17">
        <v>0.49025420685764098</v>
      </c>
      <c r="AT9" s="17">
        <v>0.70376446596388897</v>
      </c>
      <c r="AU9" s="17">
        <v>0.68488829933467699</v>
      </c>
      <c r="AV9" s="17">
        <v>0.64724402814527804</v>
      </c>
      <c r="AW9" s="17">
        <v>0.59438201502579202</v>
      </c>
      <c r="AX9" s="17">
        <v>0.62196249763516598</v>
      </c>
      <c r="AY9" s="17">
        <v>0.601537983387326</v>
      </c>
      <c r="AZ9" s="17">
        <v>0.65099370135762102</v>
      </c>
      <c r="BA9" s="17">
        <v>0.59167350993932899</v>
      </c>
      <c r="BB9" s="17">
        <v>0.72892317602530998</v>
      </c>
      <c r="BC9" s="17">
        <v>0.58222258933123305</v>
      </c>
      <c r="BD9" s="17">
        <v>0.64757370835614203</v>
      </c>
      <c r="BE9" s="17">
        <v>0.36336215667624</v>
      </c>
      <c r="BF9" s="17">
        <v>0.71550553348941803</v>
      </c>
      <c r="BG9" s="17">
        <v>0.55414096693749404</v>
      </c>
    </row>
    <row r="10" spans="2:59" x14ac:dyDescent="0.35">
      <c r="B10" s="18" t="s">
        <v>175</v>
      </c>
      <c r="C10" s="17">
        <v>0.22512178238463501</v>
      </c>
      <c r="D10" s="17">
        <v>0.259653983715668</v>
      </c>
      <c r="E10" s="17">
        <v>0.19387965239792199</v>
      </c>
      <c r="F10" s="17"/>
      <c r="G10" s="17">
        <v>0.265423016698138</v>
      </c>
      <c r="H10" s="17">
        <v>0.27262988297968799</v>
      </c>
      <c r="I10" s="17">
        <v>0.225151988049445</v>
      </c>
      <c r="J10" s="17">
        <v>0.20844085305842799</v>
      </c>
      <c r="K10" s="17">
        <v>0.222421197578129</v>
      </c>
      <c r="L10" s="17">
        <v>0.20477773811738001</v>
      </c>
      <c r="M10" s="17"/>
      <c r="N10" s="17">
        <v>0.18844446861443701</v>
      </c>
      <c r="O10" s="17">
        <v>0.268751115147284</v>
      </c>
      <c r="P10" s="17">
        <v>0.150570319170512</v>
      </c>
      <c r="Q10" s="17">
        <v>0.29184919423247202</v>
      </c>
      <c r="R10" s="17">
        <v>0.232273708215744</v>
      </c>
      <c r="S10" s="17"/>
      <c r="T10" s="17">
        <v>0.235163003218578</v>
      </c>
      <c r="U10" s="17">
        <v>0.22259306417951</v>
      </c>
      <c r="V10" s="17"/>
      <c r="W10" s="17">
        <v>0.25726939115964498</v>
      </c>
      <c r="X10" s="17">
        <v>0.21099947319742199</v>
      </c>
      <c r="Y10" s="17"/>
      <c r="Z10" s="17">
        <v>0.21239177325828201</v>
      </c>
      <c r="AA10" s="17">
        <v>0.24565615683525299</v>
      </c>
      <c r="AB10" s="17">
        <v>0.23690198860770201</v>
      </c>
      <c r="AC10" s="17"/>
      <c r="AD10" s="17">
        <v>0.19288008823917299</v>
      </c>
      <c r="AE10" s="17">
        <v>0.28564674146564401</v>
      </c>
      <c r="AF10" s="17"/>
      <c r="AG10" s="17">
        <v>0.197831024714617</v>
      </c>
      <c r="AH10" s="17">
        <v>0.295775527741237</v>
      </c>
      <c r="AI10" s="17">
        <v>0.17756162066163</v>
      </c>
      <c r="AJ10" s="17"/>
      <c r="AK10" s="17">
        <v>0.19557783234033099</v>
      </c>
      <c r="AL10" s="17">
        <v>0.24163052897054499</v>
      </c>
      <c r="AM10" s="17">
        <v>0.27108204246262402</v>
      </c>
      <c r="AN10" s="17"/>
      <c r="AO10" s="17">
        <v>0.12807718608773899</v>
      </c>
      <c r="AP10" s="17">
        <v>0.26931440113850502</v>
      </c>
      <c r="AQ10" s="17">
        <v>0.20337808497658899</v>
      </c>
      <c r="AR10" s="17"/>
      <c r="AS10" s="17">
        <v>0.24165474904765899</v>
      </c>
      <c r="AT10" s="17">
        <v>0.129136720845064</v>
      </c>
      <c r="AU10" s="17">
        <v>0.19115615057382199</v>
      </c>
      <c r="AV10" s="17">
        <v>0.226356817916681</v>
      </c>
      <c r="AW10" s="17">
        <v>0.25495619287106702</v>
      </c>
      <c r="AX10" s="17">
        <v>0.18980383070588899</v>
      </c>
      <c r="AY10" s="17">
        <v>0.252498996654479</v>
      </c>
      <c r="AZ10" s="17">
        <v>0.213475715753006</v>
      </c>
      <c r="BA10" s="17">
        <v>0.34952424384338698</v>
      </c>
      <c r="BB10" s="17">
        <v>0.19011424207668801</v>
      </c>
      <c r="BC10" s="17">
        <v>0.26263348837114497</v>
      </c>
      <c r="BD10" s="17">
        <v>0.23500987470378201</v>
      </c>
      <c r="BE10" s="17">
        <v>0.15778554628771699</v>
      </c>
      <c r="BF10" s="17">
        <v>0.10340804598832901</v>
      </c>
      <c r="BG10" s="17">
        <v>0.297291717441307</v>
      </c>
    </row>
    <row r="11" spans="2:59" x14ac:dyDescent="0.35">
      <c r="B11" s="18" t="s">
        <v>113</v>
      </c>
      <c r="C11" s="17">
        <v>9.0510668173592101E-2</v>
      </c>
      <c r="D11" s="17">
        <v>0.104813138953235</v>
      </c>
      <c r="E11" s="17">
        <v>7.7559625585285896E-2</v>
      </c>
      <c r="F11" s="17"/>
      <c r="G11" s="17">
        <v>0.11466317712318699</v>
      </c>
      <c r="H11" s="17">
        <v>0.176265174646488</v>
      </c>
      <c r="I11" s="17">
        <v>0.14027317406715301</v>
      </c>
      <c r="J11" s="17">
        <v>0.110411928095853</v>
      </c>
      <c r="K11" s="17">
        <v>5.3468232640471798E-2</v>
      </c>
      <c r="L11" s="17">
        <v>2.6992837176979399E-2</v>
      </c>
      <c r="M11" s="17"/>
      <c r="N11" s="17">
        <v>7.6505309097398597E-2</v>
      </c>
      <c r="O11" s="17">
        <v>8.8347962058277496E-2</v>
      </c>
      <c r="P11" s="17">
        <v>0.10122856142997499</v>
      </c>
      <c r="Q11" s="17">
        <v>9.6185091289166399E-2</v>
      </c>
      <c r="R11" s="17">
        <v>9.7496874548525903E-2</v>
      </c>
      <c r="S11" s="17"/>
      <c r="T11" s="17">
        <v>0.11133673923470699</v>
      </c>
      <c r="U11" s="17">
        <v>8.5265960791453196E-2</v>
      </c>
      <c r="V11" s="17"/>
      <c r="W11" s="17">
        <v>0.105266300650423</v>
      </c>
      <c r="X11" s="17">
        <v>7.63513377308222E-2</v>
      </c>
      <c r="Y11" s="17"/>
      <c r="Z11" s="17">
        <v>7.24789759150751E-2</v>
      </c>
      <c r="AA11" s="17">
        <v>8.3725444041685207E-2</v>
      </c>
      <c r="AB11" s="17">
        <v>0.104609940253866</v>
      </c>
      <c r="AC11" s="17"/>
      <c r="AD11" s="17">
        <v>7.8193556949389703E-2</v>
      </c>
      <c r="AE11" s="17">
        <v>0.113632674401853</v>
      </c>
      <c r="AF11" s="17"/>
      <c r="AG11" s="17">
        <v>7.5568064004495394E-2</v>
      </c>
      <c r="AH11" s="17">
        <v>9.3548233950657297E-2</v>
      </c>
      <c r="AI11" s="17">
        <v>8.2879192672987503E-2</v>
      </c>
      <c r="AJ11" s="17"/>
      <c r="AK11" s="17">
        <v>4.9869944613929199E-2</v>
      </c>
      <c r="AL11" s="17">
        <v>7.9998537444766399E-2</v>
      </c>
      <c r="AM11" s="17">
        <v>0.13959629237336199</v>
      </c>
      <c r="AN11" s="17"/>
      <c r="AO11" s="17">
        <v>9.9852483387653498E-2</v>
      </c>
      <c r="AP11" s="17">
        <v>7.2115329538434497E-2</v>
      </c>
      <c r="AQ11" s="17">
        <v>9.4307125253764904E-2</v>
      </c>
      <c r="AR11" s="17"/>
      <c r="AS11" s="17">
        <v>0.123110318915056</v>
      </c>
      <c r="AT11" s="17">
        <v>7.5014520061931003E-2</v>
      </c>
      <c r="AU11" s="17">
        <v>5.0335792842810298E-2</v>
      </c>
      <c r="AV11" s="17">
        <v>0.106062338164367</v>
      </c>
      <c r="AW11" s="17">
        <v>0.11572108594448199</v>
      </c>
      <c r="AX11" s="17">
        <v>0.122696337136498</v>
      </c>
      <c r="AY11" s="17">
        <v>8.7954670398670706E-2</v>
      </c>
      <c r="AZ11" s="17">
        <v>6.3594429586643395E-2</v>
      </c>
      <c r="BA11" s="17">
        <v>1.1533950652981999E-2</v>
      </c>
      <c r="BB11" s="17">
        <v>4.5366082580497298E-2</v>
      </c>
      <c r="BC11" s="17">
        <v>0.10115785145360599</v>
      </c>
      <c r="BD11" s="17">
        <v>7.4837924496793301E-2</v>
      </c>
      <c r="BE11" s="17">
        <v>0.19812801735528601</v>
      </c>
      <c r="BF11" s="17">
        <v>0.18108642052225299</v>
      </c>
      <c r="BG11" s="17">
        <v>5.4179127338150598E-2</v>
      </c>
    </row>
    <row r="12" spans="2:59" x14ac:dyDescent="0.35">
      <c r="B12" s="18" t="s">
        <v>176</v>
      </c>
      <c r="C12" s="17">
        <v>3.02384241619824E-2</v>
      </c>
      <c r="D12" s="17">
        <v>3.2908318231575397E-2</v>
      </c>
      <c r="E12" s="17">
        <v>2.7875775180366501E-2</v>
      </c>
      <c r="F12" s="17"/>
      <c r="G12" s="17">
        <v>6.5373460884376497E-2</v>
      </c>
      <c r="H12" s="17">
        <v>2.5942507578562798E-2</v>
      </c>
      <c r="I12" s="17">
        <v>6.0685157524138701E-2</v>
      </c>
      <c r="J12" s="17">
        <v>2.7886856060349598E-2</v>
      </c>
      <c r="K12" s="17">
        <v>3.3622400898387799E-3</v>
      </c>
      <c r="L12" s="17">
        <v>2.3477611047709599E-2</v>
      </c>
      <c r="M12" s="17"/>
      <c r="N12" s="17">
        <v>1.2969136685045001E-2</v>
      </c>
      <c r="O12" s="17">
        <v>2.1670874979320201E-2</v>
      </c>
      <c r="P12" s="17">
        <v>3.6810740686386297E-2</v>
      </c>
      <c r="Q12" s="17">
        <v>4.4228883107694399E-2</v>
      </c>
      <c r="R12" s="17">
        <v>4.6820251997643003E-2</v>
      </c>
      <c r="S12" s="17"/>
      <c r="T12" s="17">
        <v>2.5067282237285202E-2</v>
      </c>
      <c r="U12" s="17">
        <v>3.1540692177248399E-2</v>
      </c>
      <c r="V12" s="17"/>
      <c r="W12" s="17">
        <v>2.9203521030714399E-2</v>
      </c>
      <c r="X12" s="17">
        <v>2.5070378061865E-2</v>
      </c>
      <c r="Y12" s="17"/>
      <c r="Z12" s="17">
        <v>2.00599610640389E-2</v>
      </c>
      <c r="AA12" s="17">
        <v>2.70438481926694E-2</v>
      </c>
      <c r="AB12" s="17">
        <v>4.11409993419002E-2</v>
      </c>
      <c r="AC12" s="17"/>
      <c r="AD12" s="17">
        <v>3.3640528546618101E-2</v>
      </c>
      <c r="AE12" s="17">
        <v>2.3851904032475699E-2</v>
      </c>
      <c r="AF12" s="17"/>
      <c r="AG12" s="17">
        <v>5.2678131617302899E-2</v>
      </c>
      <c r="AH12" s="17">
        <v>1.90235723163714E-2</v>
      </c>
      <c r="AI12" s="17">
        <v>3.2182195768564702E-2</v>
      </c>
      <c r="AJ12" s="17"/>
      <c r="AK12" s="17">
        <v>4.90687294108875E-3</v>
      </c>
      <c r="AL12" s="17">
        <v>2.9250643758393501E-2</v>
      </c>
      <c r="AM12" s="17">
        <v>7.6781970602514293E-2</v>
      </c>
      <c r="AN12" s="17"/>
      <c r="AO12" s="17">
        <v>0</v>
      </c>
      <c r="AP12" s="17">
        <v>2.94285546096947E-2</v>
      </c>
      <c r="AQ12" s="17">
        <v>3.2466983722871497E-2</v>
      </c>
      <c r="AR12" s="17"/>
      <c r="AS12" s="17">
        <v>6.8223643930605801E-2</v>
      </c>
      <c r="AT12" s="17">
        <v>7.1631973936524193E-2</v>
      </c>
      <c r="AU12" s="17">
        <v>1.82000314383183E-2</v>
      </c>
      <c r="AV12" s="17">
        <v>1.37190343569321E-2</v>
      </c>
      <c r="AW12" s="17">
        <v>7.9622367123993298E-3</v>
      </c>
      <c r="AX12" s="17">
        <v>4.5665608453491803E-3</v>
      </c>
      <c r="AY12" s="17">
        <v>3.1571981257395E-2</v>
      </c>
      <c r="AZ12" s="17">
        <v>2.2518229569500201E-2</v>
      </c>
      <c r="BA12" s="17">
        <v>2.2134480225589101E-2</v>
      </c>
      <c r="BB12" s="17">
        <v>3.5596499317504998E-2</v>
      </c>
      <c r="BC12" s="17">
        <v>7.4076962553624804E-3</v>
      </c>
      <c r="BD12" s="17">
        <v>1.8697125075867699E-2</v>
      </c>
      <c r="BE12" s="17">
        <v>0.20340178902318701</v>
      </c>
      <c r="BF12" s="17">
        <v>0</v>
      </c>
      <c r="BG12" s="17">
        <v>9.4388188283048097E-2</v>
      </c>
    </row>
    <row r="13" spans="2:59" x14ac:dyDescent="0.35">
      <c r="B13" s="18" t="s">
        <v>177</v>
      </c>
      <c r="C13" s="17">
        <v>1.7716140243728001E-2</v>
      </c>
      <c r="D13" s="17">
        <v>1.48027151092634E-2</v>
      </c>
      <c r="E13" s="17">
        <v>2.0503224567074499E-2</v>
      </c>
      <c r="F13" s="17"/>
      <c r="G13" s="17">
        <v>2.8767462469269402E-2</v>
      </c>
      <c r="H13" s="17">
        <v>1.9925254919519901E-2</v>
      </c>
      <c r="I13" s="17">
        <v>5.45352860986811E-3</v>
      </c>
      <c r="J13" s="17">
        <v>1.6815858284616899E-2</v>
      </c>
      <c r="K13" s="17">
        <v>5.0710038185671101E-3</v>
      </c>
      <c r="L13" s="17">
        <v>2.8458765359600801E-2</v>
      </c>
      <c r="M13" s="17"/>
      <c r="N13" s="17">
        <v>1.8090786931278E-2</v>
      </c>
      <c r="O13" s="17">
        <v>7.4177210256786601E-3</v>
      </c>
      <c r="P13" s="17">
        <v>1.6435996845757899E-2</v>
      </c>
      <c r="Q13" s="17">
        <v>1.8327725078673002E-2</v>
      </c>
      <c r="R13" s="17">
        <v>3.6399788427174402E-2</v>
      </c>
      <c r="S13" s="17"/>
      <c r="T13" s="17">
        <v>1.39572202869801E-2</v>
      </c>
      <c r="U13" s="17">
        <v>1.8662763117921199E-2</v>
      </c>
      <c r="V13" s="17"/>
      <c r="W13" s="17">
        <v>1.77666582122641E-2</v>
      </c>
      <c r="X13" s="17">
        <v>1.8605737609989001E-2</v>
      </c>
      <c r="Y13" s="17"/>
      <c r="Z13" s="17">
        <v>6.6459860521227501E-3</v>
      </c>
      <c r="AA13" s="17">
        <v>2.4739065720953701E-2</v>
      </c>
      <c r="AB13" s="17">
        <v>1.8494068417038101E-2</v>
      </c>
      <c r="AC13" s="17"/>
      <c r="AD13" s="17">
        <v>2.0734784168764502E-2</v>
      </c>
      <c r="AE13" s="17">
        <v>1.2049462208179399E-2</v>
      </c>
      <c r="AF13" s="17"/>
      <c r="AG13" s="17">
        <v>1.46819869218649E-2</v>
      </c>
      <c r="AH13" s="17">
        <v>1.95497404113395E-2</v>
      </c>
      <c r="AI13" s="17">
        <v>1.7523878450950402E-2</v>
      </c>
      <c r="AJ13" s="17"/>
      <c r="AK13" s="17">
        <v>1.2526253216556E-2</v>
      </c>
      <c r="AL13" s="17">
        <v>1.55310388611128E-2</v>
      </c>
      <c r="AM13" s="17">
        <v>2.6741113280348498E-2</v>
      </c>
      <c r="AN13" s="17"/>
      <c r="AO13" s="17">
        <v>8.4902297641694605E-3</v>
      </c>
      <c r="AP13" s="17">
        <v>1.22314065009084E-2</v>
      </c>
      <c r="AQ13" s="17">
        <v>2.60775841666166E-2</v>
      </c>
      <c r="AR13" s="17"/>
      <c r="AS13" s="17">
        <v>3.8304862904235203E-2</v>
      </c>
      <c r="AT13" s="17">
        <v>7.1677274102501303E-3</v>
      </c>
      <c r="AU13" s="17">
        <v>4.6321297647628603E-3</v>
      </c>
      <c r="AV13" s="17">
        <v>0</v>
      </c>
      <c r="AW13" s="17">
        <v>2.6978469446259701E-2</v>
      </c>
      <c r="AX13" s="17">
        <v>2.2668424913188899E-2</v>
      </c>
      <c r="AY13" s="17">
        <v>2.64363683021294E-2</v>
      </c>
      <c r="AZ13" s="17">
        <v>2.8438353146745601E-2</v>
      </c>
      <c r="BA13" s="17">
        <v>0</v>
      </c>
      <c r="BB13" s="17">
        <v>0</v>
      </c>
      <c r="BC13" s="17">
        <v>4.6578374588654103E-2</v>
      </c>
      <c r="BD13" s="17">
        <v>2.3881367367414402E-2</v>
      </c>
      <c r="BE13" s="17">
        <v>7.7322490657569395E-2</v>
      </c>
      <c r="BF13" s="17">
        <v>0</v>
      </c>
      <c r="BG13" s="17">
        <v>0</v>
      </c>
    </row>
    <row r="14" spans="2:59" x14ac:dyDescent="0.35">
      <c r="B14" s="18" t="s">
        <v>133</v>
      </c>
      <c r="C14" s="17">
        <v>1.5971617031739702E-2</v>
      </c>
      <c r="D14" s="17">
        <v>1.6387532011233899E-2</v>
      </c>
      <c r="E14" s="17">
        <v>1.56499586536058E-2</v>
      </c>
      <c r="F14" s="17"/>
      <c r="G14" s="17">
        <v>3.2019606471196602E-2</v>
      </c>
      <c r="H14" s="17">
        <v>3.5975608487072201E-2</v>
      </c>
      <c r="I14" s="17">
        <v>6.3189760001785096E-3</v>
      </c>
      <c r="J14" s="17">
        <v>1.18068361805218E-2</v>
      </c>
      <c r="K14" s="17">
        <v>2.2362190932378501E-2</v>
      </c>
      <c r="L14" s="17">
        <v>6.2853348487346399E-3</v>
      </c>
      <c r="M14" s="17"/>
      <c r="N14" s="17">
        <v>1.31643541590359E-2</v>
      </c>
      <c r="O14" s="17">
        <v>2.3071200303652201E-2</v>
      </c>
      <c r="P14" s="17">
        <v>0</v>
      </c>
      <c r="Q14" s="17">
        <v>2.1211282088584901E-2</v>
      </c>
      <c r="R14" s="17">
        <v>2.8227429530185401E-2</v>
      </c>
      <c r="S14" s="17"/>
      <c r="T14" s="17">
        <v>2.41241514311283E-3</v>
      </c>
      <c r="U14" s="17">
        <v>1.9386281566039301E-2</v>
      </c>
      <c r="V14" s="17"/>
      <c r="W14" s="17">
        <v>6.2230310398447902E-3</v>
      </c>
      <c r="X14" s="17">
        <v>1.90690378520363E-2</v>
      </c>
      <c r="Y14" s="17"/>
      <c r="Z14" s="17">
        <v>0</v>
      </c>
      <c r="AA14" s="17">
        <v>2.4475076904678498E-3</v>
      </c>
      <c r="AB14" s="17">
        <v>1.8987097160156799E-2</v>
      </c>
      <c r="AC14" s="17"/>
      <c r="AD14" s="17">
        <v>9.0938796925205904E-3</v>
      </c>
      <c r="AE14" s="17">
        <v>2.8882687062615899E-2</v>
      </c>
      <c r="AF14" s="17"/>
      <c r="AG14" s="17">
        <v>0</v>
      </c>
      <c r="AH14" s="17">
        <v>4.1437824481003003E-3</v>
      </c>
      <c r="AI14" s="17">
        <v>1.39040800160225E-2</v>
      </c>
      <c r="AJ14" s="17"/>
      <c r="AK14" s="17">
        <v>2.8578131528298198E-3</v>
      </c>
      <c r="AL14" s="17">
        <v>4.0346196988705297E-3</v>
      </c>
      <c r="AM14" s="17">
        <v>2.2050534460951302E-2</v>
      </c>
      <c r="AN14" s="17"/>
      <c r="AO14" s="17">
        <v>7.1738097787227796E-3</v>
      </c>
      <c r="AP14" s="17">
        <v>2.9329433472701201E-3</v>
      </c>
      <c r="AQ14" s="17">
        <v>1.2098455524517901E-2</v>
      </c>
      <c r="AR14" s="17"/>
      <c r="AS14" s="17">
        <v>3.8452218344802599E-2</v>
      </c>
      <c r="AT14" s="17">
        <v>1.3284591782340901E-2</v>
      </c>
      <c r="AU14" s="17">
        <v>5.0787596045609298E-2</v>
      </c>
      <c r="AV14" s="17">
        <v>6.6177814167421604E-3</v>
      </c>
      <c r="AW14" s="17">
        <v>0</v>
      </c>
      <c r="AX14" s="17">
        <v>3.8302348763909803E-2</v>
      </c>
      <c r="AY14" s="17">
        <v>0</v>
      </c>
      <c r="AZ14" s="17">
        <v>2.0979570586483798E-2</v>
      </c>
      <c r="BA14" s="17">
        <v>2.5133815338713499E-2</v>
      </c>
      <c r="BB14" s="17">
        <v>0</v>
      </c>
      <c r="BC14" s="17">
        <v>0</v>
      </c>
      <c r="BD14" s="17">
        <v>0</v>
      </c>
      <c r="BE14" s="17">
        <v>0</v>
      </c>
      <c r="BF14" s="17">
        <v>0</v>
      </c>
      <c r="BG14" s="17">
        <v>0</v>
      </c>
    </row>
    <row r="15" spans="2:59" x14ac:dyDescent="0.35">
      <c r="B15" s="18" t="s">
        <v>118</v>
      </c>
      <c r="C15" s="21">
        <v>0.84556315038895802</v>
      </c>
      <c r="D15" s="21">
        <v>0.831088295694692</v>
      </c>
      <c r="E15" s="21">
        <v>0.85841141601366699</v>
      </c>
      <c r="F15" s="21"/>
      <c r="G15" s="21">
        <v>0.75917629305197099</v>
      </c>
      <c r="H15" s="21">
        <v>0.74189145436835702</v>
      </c>
      <c r="I15" s="21">
        <v>0.78726916379866196</v>
      </c>
      <c r="J15" s="21">
        <v>0.83307852137865801</v>
      </c>
      <c r="K15" s="21">
        <v>0.91573633251874398</v>
      </c>
      <c r="L15" s="21">
        <v>0.91478545156697599</v>
      </c>
      <c r="M15" s="21"/>
      <c r="N15" s="21">
        <v>0.87927041312724297</v>
      </c>
      <c r="O15" s="21">
        <v>0.85949224163307103</v>
      </c>
      <c r="P15" s="21">
        <v>0.84552470103788102</v>
      </c>
      <c r="Q15" s="21">
        <v>0.82004701843588101</v>
      </c>
      <c r="R15" s="21">
        <v>0.79105565549647106</v>
      </c>
      <c r="S15" s="21"/>
      <c r="T15" s="21">
        <v>0.847226343097915</v>
      </c>
      <c r="U15" s="21">
        <v>0.84514430234733795</v>
      </c>
      <c r="V15" s="21"/>
      <c r="W15" s="21">
        <v>0.84154048906675405</v>
      </c>
      <c r="X15" s="21">
        <v>0.86090350874528798</v>
      </c>
      <c r="Y15" s="21"/>
      <c r="Z15" s="21">
        <v>0.90081507696876295</v>
      </c>
      <c r="AA15" s="21">
        <v>0.862044134354224</v>
      </c>
      <c r="AB15" s="21">
        <v>0.81676789482703904</v>
      </c>
      <c r="AC15" s="21"/>
      <c r="AD15" s="21">
        <v>0.85833725064270705</v>
      </c>
      <c r="AE15" s="21">
        <v>0.82158327229487504</v>
      </c>
      <c r="AF15" s="21"/>
      <c r="AG15" s="21">
        <v>0.85707181745633698</v>
      </c>
      <c r="AH15" s="21">
        <v>0.86373467087353095</v>
      </c>
      <c r="AI15" s="21">
        <v>0.853510653091475</v>
      </c>
      <c r="AJ15" s="21"/>
      <c r="AK15" s="21">
        <v>0.92983911607559599</v>
      </c>
      <c r="AL15" s="21">
        <v>0.87118516023685699</v>
      </c>
      <c r="AM15" s="21">
        <v>0.73483008928282301</v>
      </c>
      <c r="AN15" s="21"/>
      <c r="AO15" s="21">
        <v>0.88448347706945396</v>
      </c>
      <c r="AP15" s="21">
        <v>0.88329176600369197</v>
      </c>
      <c r="AQ15" s="21">
        <v>0.83504985133222898</v>
      </c>
      <c r="AR15" s="21"/>
      <c r="AS15" s="21">
        <v>0.73190895590530003</v>
      </c>
      <c r="AT15" s="21">
        <v>0.83290118680895397</v>
      </c>
      <c r="AU15" s="21">
        <v>0.87604444990849895</v>
      </c>
      <c r="AV15" s="21">
        <v>0.87360084606195798</v>
      </c>
      <c r="AW15" s="21">
        <v>0.84933820789685899</v>
      </c>
      <c r="AX15" s="21">
        <v>0.811766328341054</v>
      </c>
      <c r="AY15" s="21">
        <v>0.85403698004180495</v>
      </c>
      <c r="AZ15" s="21">
        <v>0.86446941711062697</v>
      </c>
      <c r="BA15" s="21">
        <v>0.94119775378271497</v>
      </c>
      <c r="BB15" s="21">
        <v>0.91903741810199802</v>
      </c>
      <c r="BC15" s="21">
        <v>0.84485607770237803</v>
      </c>
      <c r="BD15" s="21">
        <v>0.88258358305992402</v>
      </c>
      <c r="BE15" s="21">
        <v>0.52114770296395696</v>
      </c>
      <c r="BF15" s="21">
        <v>0.81891357947774701</v>
      </c>
      <c r="BG15" s="21">
        <v>0.85143268437880104</v>
      </c>
    </row>
    <row r="16" spans="2:59" x14ac:dyDescent="0.35">
      <c r="B16" s="18" t="s">
        <v>119</v>
      </c>
      <c r="C16" s="21">
        <v>4.7954564405710401E-2</v>
      </c>
      <c r="D16" s="21">
        <v>4.7711033340838802E-2</v>
      </c>
      <c r="E16" s="21">
        <v>4.8378999747440997E-2</v>
      </c>
      <c r="F16" s="21"/>
      <c r="G16" s="21">
        <v>9.4140923353646003E-2</v>
      </c>
      <c r="H16" s="21">
        <v>4.58677624980827E-2</v>
      </c>
      <c r="I16" s="21">
        <v>6.6138686134006794E-2</v>
      </c>
      <c r="J16" s="21">
        <v>4.4702714344966601E-2</v>
      </c>
      <c r="K16" s="21">
        <v>8.4332439084058904E-3</v>
      </c>
      <c r="L16" s="21">
        <v>5.1936376407310497E-2</v>
      </c>
      <c r="M16" s="21"/>
      <c r="N16" s="21">
        <v>3.1059923616322999E-2</v>
      </c>
      <c r="O16" s="21">
        <v>2.9088596004998898E-2</v>
      </c>
      <c r="P16" s="21">
        <v>5.3246737532144102E-2</v>
      </c>
      <c r="Q16" s="21">
        <v>6.2556608186367393E-2</v>
      </c>
      <c r="R16" s="21">
        <v>8.3220040424817496E-2</v>
      </c>
      <c r="S16" s="21"/>
      <c r="T16" s="21">
        <v>3.90245025242653E-2</v>
      </c>
      <c r="U16" s="21">
        <v>5.0203455295169702E-2</v>
      </c>
      <c r="V16" s="21"/>
      <c r="W16" s="21">
        <v>4.6970179242978402E-2</v>
      </c>
      <c r="X16" s="21">
        <v>4.36761156718539E-2</v>
      </c>
      <c r="Y16" s="21"/>
      <c r="Z16" s="21">
        <v>2.6705947116161699E-2</v>
      </c>
      <c r="AA16" s="21">
        <v>5.1782913913623101E-2</v>
      </c>
      <c r="AB16" s="21">
        <v>5.9635067758938301E-2</v>
      </c>
      <c r="AC16" s="21"/>
      <c r="AD16" s="21">
        <v>5.4375312715382602E-2</v>
      </c>
      <c r="AE16" s="21">
        <v>3.5901366240655097E-2</v>
      </c>
      <c r="AF16" s="21"/>
      <c r="AG16" s="21">
        <v>6.7360118539167693E-2</v>
      </c>
      <c r="AH16" s="21">
        <v>3.8573312727710897E-2</v>
      </c>
      <c r="AI16" s="21">
        <v>4.9706074219515103E-2</v>
      </c>
      <c r="AJ16" s="21"/>
      <c r="AK16" s="21">
        <v>1.74331261576447E-2</v>
      </c>
      <c r="AL16" s="21">
        <v>4.4781682619506297E-2</v>
      </c>
      <c r="AM16" s="21">
        <v>0.10352308388286301</v>
      </c>
      <c r="AN16" s="21"/>
      <c r="AO16" s="21">
        <v>8.4902297641694605E-3</v>
      </c>
      <c r="AP16" s="21">
        <v>4.1659961110603098E-2</v>
      </c>
      <c r="AQ16" s="21">
        <v>5.85445678894881E-2</v>
      </c>
      <c r="AR16" s="21"/>
      <c r="AS16" s="21">
        <v>0.106528506834841</v>
      </c>
      <c r="AT16" s="21">
        <v>7.8799701346774303E-2</v>
      </c>
      <c r="AU16" s="21">
        <v>2.2832161203081201E-2</v>
      </c>
      <c r="AV16" s="21">
        <v>1.37190343569321E-2</v>
      </c>
      <c r="AW16" s="21">
        <v>3.4940706158658998E-2</v>
      </c>
      <c r="AX16" s="21">
        <v>2.72349857585381E-2</v>
      </c>
      <c r="AY16" s="21">
        <v>5.80083495595244E-2</v>
      </c>
      <c r="AZ16" s="21">
        <v>5.0956582716245799E-2</v>
      </c>
      <c r="BA16" s="21">
        <v>2.2134480225589101E-2</v>
      </c>
      <c r="BB16" s="21">
        <v>3.5596499317504998E-2</v>
      </c>
      <c r="BC16" s="21">
        <v>5.3986070844016597E-2</v>
      </c>
      <c r="BD16" s="21">
        <v>4.2578492443282101E-2</v>
      </c>
      <c r="BE16" s="21">
        <v>0.28072427968075597</v>
      </c>
      <c r="BF16" s="21">
        <v>0</v>
      </c>
      <c r="BG16" s="21">
        <v>9.4388188283048097E-2</v>
      </c>
    </row>
    <row r="17" spans="2:59" x14ac:dyDescent="0.35">
      <c r="B17" s="18" t="s">
        <v>120</v>
      </c>
      <c r="C17" s="22">
        <v>0.79760858598324702</v>
      </c>
      <c r="D17" s="22">
        <v>0.78337726235385297</v>
      </c>
      <c r="E17" s="22">
        <v>0.81003241626622602</v>
      </c>
      <c r="F17" s="22"/>
      <c r="G17" s="22">
        <v>0.665035369698325</v>
      </c>
      <c r="H17" s="22">
        <v>0.69602369187027402</v>
      </c>
      <c r="I17" s="22">
        <v>0.72113047766465499</v>
      </c>
      <c r="J17" s="22">
        <v>0.78837580703369203</v>
      </c>
      <c r="K17" s="22">
        <v>0.90730308861033804</v>
      </c>
      <c r="L17" s="22">
        <v>0.86284907515966502</v>
      </c>
      <c r="M17" s="22"/>
      <c r="N17" s="22">
        <v>0.84821048951092004</v>
      </c>
      <c r="O17" s="22">
        <v>0.83040364562807301</v>
      </c>
      <c r="P17" s="22">
        <v>0.79227796350573698</v>
      </c>
      <c r="Q17" s="22">
        <v>0.75749041024951402</v>
      </c>
      <c r="R17" s="22">
        <v>0.70783561507165405</v>
      </c>
      <c r="S17" s="22"/>
      <c r="T17" s="22">
        <v>0.80820184057364997</v>
      </c>
      <c r="U17" s="22">
        <v>0.79494084705216805</v>
      </c>
      <c r="V17" s="22"/>
      <c r="W17" s="22">
        <v>0.79457030982377497</v>
      </c>
      <c r="X17" s="22">
        <v>0.81722739307343395</v>
      </c>
      <c r="Y17" s="22"/>
      <c r="Z17" s="22">
        <v>0.87410912985260203</v>
      </c>
      <c r="AA17" s="22">
        <v>0.810261220440601</v>
      </c>
      <c r="AB17" s="22">
        <v>0.75713282706810003</v>
      </c>
      <c r="AC17" s="22"/>
      <c r="AD17" s="22">
        <v>0.80396193792732495</v>
      </c>
      <c r="AE17" s="22">
        <v>0.78568190605421995</v>
      </c>
      <c r="AF17" s="22"/>
      <c r="AG17" s="22">
        <v>0.78971169891716897</v>
      </c>
      <c r="AH17" s="22">
        <v>0.82516135814582003</v>
      </c>
      <c r="AI17" s="22">
        <v>0.80380457887196</v>
      </c>
      <c r="AJ17" s="22"/>
      <c r="AK17" s="22">
        <v>0.91240598991795197</v>
      </c>
      <c r="AL17" s="22">
        <v>0.82640347761735</v>
      </c>
      <c r="AM17" s="22">
        <v>0.63130700539996099</v>
      </c>
      <c r="AN17" s="22"/>
      <c r="AO17" s="22">
        <v>0.87599324730528505</v>
      </c>
      <c r="AP17" s="22">
        <v>0.84163180489308898</v>
      </c>
      <c r="AQ17" s="22">
        <v>0.77650528344274095</v>
      </c>
      <c r="AR17" s="22"/>
      <c r="AS17" s="22">
        <v>0.62538044907045898</v>
      </c>
      <c r="AT17" s="22">
        <v>0.75410148546217903</v>
      </c>
      <c r="AU17" s="22">
        <v>0.85321228870541799</v>
      </c>
      <c r="AV17" s="22">
        <v>0.85988181170502598</v>
      </c>
      <c r="AW17" s="22">
        <v>0.81439750173820002</v>
      </c>
      <c r="AX17" s="22">
        <v>0.784531342582516</v>
      </c>
      <c r="AY17" s="22">
        <v>0.79602863048228101</v>
      </c>
      <c r="AZ17" s="22">
        <v>0.81351283439438105</v>
      </c>
      <c r="BA17" s="22">
        <v>0.91906327355712603</v>
      </c>
      <c r="BB17" s="22">
        <v>0.88344091878449305</v>
      </c>
      <c r="BC17" s="22">
        <v>0.79087000685836095</v>
      </c>
      <c r="BD17" s="22">
        <v>0.84000509061664197</v>
      </c>
      <c r="BE17" s="22">
        <v>0.24042342328320099</v>
      </c>
      <c r="BF17" s="22">
        <v>0.81891357947774701</v>
      </c>
      <c r="BG17" s="22">
        <v>0.75704449609575297</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0.16486472828571799</v>
      </c>
      <c r="D9" s="17">
        <v>0.184867539596235</v>
      </c>
      <c r="E9" s="17">
        <v>0.14690967552927101</v>
      </c>
      <c r="F9" s="17"/>
      <c r="G9" s="17">
        <v>7.6723680628662402E-2</v>
      </c>
      <c r="H9" s="17">
        <v>0.106484929045204</v>
      </c>
      <c r="I9" s="17">
        <v>9.7369627793049696E-2</v>
      </c>
      <c r="J9" s="17">
        <v>9.9351934086421498E-2</v>
      </c>
      <c r="K9" s="17">
        <v>0.16273249871596901</v>
      </c>
      <c r="L9" s="17">
        <v>0.300161148283489</v>
      </c>
      <c r="M9" s="17"/>
      <c r="N9" s="17">
        <v>0.19283951657184101</v>
      </c>
      <c r="O9" s="17">
        <v>0.18685229872592399</v>
      </c>
      <c r="P9" s="17">
        <v>0.16041738335915801</v>
      </c>
      <c r="Q9" s="17">
        <v>0.14282000018073199</v>
      </c>
      <c r="R9" s="17">
        <v>0.110739166802149</v>
      </c>
      <c r="S9" s="17"/>
      <c r="T9" s="17">
        <v>0.19776222032156299</v>
      </c>
      <c r="U9" s="17">
        <v>0.15658002980236399</v>
      </c>
      <c r="V9" s="17"/>
      <c r="W9" s="17">
        <v>0.17018047497021699</v>
      </c>
      <c r="X9" s="17">
        <v>0.16198648561529899</v>
      </c>
      <c r="Y9" s="17"/>
      <c r="Z9" s="17">
        <v>0.103570836202141</v>
      </c>
      <c r="AA9" s="17">
        <v>0.11520268754125999</v>
      </c>
      <c r="AB9" s="17">
        <v>0.27737292847328698</v>
      </c>
      <c r="AC9" s="17"/>
      <c r="AD9" s="17">
        <v>0.176581194462886</v>
      </c>
      <c r="AE9" s="17">
        <v>0.14287026879026701</v>
      </c>
      <c r="AF9" s="17"/>
      <c r="AG9" s="17">
        <v>0.58717655679652303</v>
      </c>
      <c r="AH9" s="17">
        <v>0.170518080060091</v>
      </c>
      <c r="AI9" s="17">
        <v>5.8272840006462101E-2</v>
      </c>
      <c r="AJ9" s="17"/>
      <c r="AK9" s="17">
        <v>0.244958835630817</v>
      </c>
      <c r="AL9" s="17">
        <v>0.14167876094551099</v>
      </c>
      <c r="AM9" s="17">
        <v>0.128090411280644</v>
      </c>
      <c r="AN9" s="17"/>
      <c r="AO9" s="17">
        <v>0.34100673619782101</v>
      </c>
      <c r="AP9" s="17">
        <v>0.16835796781127499</v>
      </c>
      <c r="AQ9" s="17">
        <v>0.14036978355704999</v>
      </c>
      <c r="AR9" s="17"/>
      <c r="AS9" s="17">
        <v>0.11574029719520899</v>
      </c>
      <c r="AT9" s="17">
        <v>0.10342479599377</v>
      </c>
      <c r="AU9" s="17">
        <v>0.16981605731288299</v>
      </c>
      <c r="AV9" s="17">
        <v>0.159677416599945</v>
      </c>
      <c r="AW9" s="17">
        <v>0.195388531949477</v>
      </c>
      <c r="AX9" s="17">
        <v>9.8035552833223003E-2</v>
      </c>
      <c r="AY9" s="17">
        <v>0.19748764290460399</v>
      </c>
      <c r="AZ9" s="17">
        <v>0.242645605300669</v>
      </c>
      <c r="BA9" s="17">
        <v>0.131618581311337</v>
      </c>
      <c r="BB9" s="17">
        <v>0.139319637580503</v>
      </c>
      <c r="BC9" s="17">
        <v>0.181913682306661</v>
      </c>
      <c r="BD9" s="17">
        <v>0.159081076701445</v>
      </c>
      <c r="BE9" s="17">
        <v>0.281109689624569</v>
      </c>
      <c r="BF9" s="17">
        <v>0.37129626118314601</v>
      </c>
      <c r="BG9" s="17">
        <v>0.17927629851745999</v>
      </c>
    </row>
    <row r="10" spans="2:59" x14ac:dyDescent="0.35">
      <c r="B10" s="18" t="s">
        <v>175</v>
      </c>
      <c r="C10" s="17">
        <v>0.280620516169997</v>
      </c>
      <c r="D10" s="17">
        <v>0.31360117099889201</v>
      </c>
      <c r="E10" s="17">
        <v>0.24899249762911399</v>
      </c>
      <c r="F10" s="17"/>
      <c r="G10" s="17">
        <v>0.24411734126638401</v>
      </c>
      <c r="H10" s="17">
        <v>0.29315968288611099</v>
      </c>
      <c r="I10" s="17">
        <v>0.21982401518800601</v>
      </c>
      <c r="J10" s="17">
        <v>0.33481314304989601</v>
      </c>
      <c r="K10" s="17">
        <v>0.30287559354242999</v>
      </c>
      <c r="L10" s="17">
        <v>0.26770767466320899</v>
      </c>
      <c r="M10" s="17"/>
      <c r="N10" s="17">
        <v>0.270550723982172</v>
      </c>
      <c r="O10" s="17">
        <v>0.26838704479633002</v>
      </c>
      <c r="P10" s="17">
        <v>0.28535882200264401</v>
      </c>
      <c r="Q10" s="17">
        <v>0.27583556468234599</v>
      </c>
      <c r="R10" s="17">
        <v>0.329103893231109</v>
      </c>
      <c r="S10" s="17"/>
      <c r="T10" s="17">
        <v>0.27089487902114101</v>
      </c>
      <c r="U10" s="17">
        <v>0.28306975975516102</v>
      </c>
      <c r="V10" s="17"/>
      <c r="W10" s="17">
        <v>0.30766547295299501</v>
      </c>
      <c r="X10" s="17">
        <v>0.25888605960199701</v>
      </c>
      <c r="Y10" s="17"/>
      <c r="Z10" s="17">
        <v>0.23620590369498201</v>
      </c>
      <c r="AA10" s="17">
        <v>0.30374357214366199</v>
      </c>
      <c r="AB10" s="17">
        <v>0.31017694550908598</v>
      </c>
      <c r="AC10" s="17"/>
      <c r="AD10" s="17">
        <v>0.26667829430940099</v>
      </c>
      <c r="AE10" s="17">
        <v>0.30679322297019701</v>
      </c>
      <c r="AF10" s="17"/>
      <c r="AG10" s="17">
        <v>0.21001858542715701</v>
      </c>
      <c r="AH10" s="17">
        <v>0.41523019871786498</v>
      </c>
      <c r="AI10" s="17">
        <v>0.18382055246547599</v>
      </c>
      <c r="AJ10" s="17"/>
      <c r="AK10" s="17">
        <v>0.31027941686940103</v>
      </c>
      <c r="AL10" s="17">
        <v>0.28553894661333001</v>
      </c>
      <c r="AM10" s="17">
        <v>0.20997136041150899</v>
      </c>
      <c r="AN10" s="17"/>
      <c r="AO10" s="17">
        <v>0.30432988138767703</v>
      </c>
      <c r="AP10" s="17">
        <v>0.31927248048956902</v>
      </c>
      <c r="AQ10" s="17">
        <v>0.23751974381833599</v>
      </c>
      <c r="AR10" s="17"/>
      <c r="AS10" s="17">
        <v>0.23987693121027101</v>
      </c>
      <c r="AT10" s="17">
        <v>0.28939709015419401</v>
      </c>
      <c r="AU10" s="17">
        <v>0.223598106060902</v>
      </c>
      <c r="AV10" s="17">
        <v>0.25931554800088402</v>
      </c>
      <c r="AW10" s="17">
        <v>0.263318501999875</v>
      </c>
      <c r="AX10" s="17">
        <v>0.24724716396674401</v>
      </c>
      <c r="AY10" s="17">
        <v>0.30570397757093998</v>
      </c>
      <c r="AZ10" s="17">
        <v>0.29070223304520398</v>
      </c>
      <c r="BA10" s="17">
        <v>0.44995250299449802</v>
      </c>
      <c r="BB10" s="17">
        <v>0.25619106190124202</v>
      </c>
      <c r="BC10" s="17">
        <v>0.31238132494183501</v>
      </c>
      <c r="BD10" s="17">
        <v>0.407526530979262</v>
      </c>
      <c r="BE10" s="17">
        <v>0.25823323552942101</v>
      </c>
      <c r="BF10" s="17">
        <v>0.24390078863942</v>
      </c>
      <c r="BG10" s="17">
        <v>0.42595315784812998</v>
      </c>
    </row>
    <row r="11" spans="2:59" x14ac:dyDescent="0.35">
      <c r="B11" s="18" t="s">
        <v>113</v>
      </c>
      <c r="C11" s="17">
        <v>0.26930039892928298</v>
      </c>
      <c r="D11" s="17">
        <v>0.22049514902429501</v>
      </c>
      <c r="E11" s="17">
        <v>0.31587600292364099</v>
      </c>
      <c r="F11" s="17"/>
      <c r="G11" s="17">
        <v>0.22933540874417099</v>
      </c>
      <c r="H11" s="17">
        <v>0.32442224142978598</v>
      </c>
      <c r="I11" s="17">
        <v>0.36469896918119898</v>
      </c>
      <c r="J11" s="17">
        <v>0.24433776772195401</v>
      </c>
      <c r="K11" s="17">
        <v>0.25375149907177202</v>
      </c>
      <c r="L11" s="17">
        <v>0.23163621892342501</v>
      </c>
      <c r="M11" s="17"/>
      <c r="N11" s="17">
        <v>0.25346822652473799</v>
      </c>
      <c r="O11" s="17">
        <v>0.28078105099533301</v>
      </c>
      <c r="P11" s="17">
        <v>0.27860029798549701</v>
      </c>
      <c r="Q11" s="17">
        <v>0.28120718837865899</v>
      </c>
      <c r="R11" s="17">
        <v>0.24560351142857401</v>
      </c>
      <c r="S11" s="17"/>
      <c r="T11" s="17">
        <v>0.25408877195497798</v>
      </c>
      <c r="U11" s="17">
        <v>0.27313119985435202</v>
      </c>
      <c r="V11" s="17"/>
      <c r="W11" s="17">
        <v>0.24742306422292701</v>
      </c>
      <c r="X11" s="17">
        <v>0.27996268870159002</v>
      </c>
      <c r="Y11" s="17"/>
      <c r="Z11" s="17">
        <v>0.28364488578816999</v>
      </c>
      <c r="AA11" s="17">
        <v>0.33037458111788998</v>
      </c>
      <c r="AB11" s="17">
        <v>0.23055498522517101</v>
      </c>
      <c r="AC11" s="17"/>
      <c r="AD11" s="17">
        <v>0.25597946287392698</v>
      </c>
      <c r="AE11" s="17">
        <v>0.29430681162067701</v>
      </c>
      <c r="AF11" s="17"/>
      <c r="AG11" s="17">
        <v>0.148507814876217</v>
      </c>
      <c r="AH11" s="17">
        <v>0.30308321708404701</v>
      </c>
      <c r="AI11" s="17">
        <v>0.26461972225215702</v>
      </c>
      <c r="AJ11" s="17"/>
      <c r="AK11" s="17">
        <v>0.20677808364914499</v>
      </c>
      <c r="AL11" s="17">
        <v>0.29074274874744499</v>
      </c>
      <c r="AM11" s="17">
        <v>0.28111378694681599</v>
      </c>
      <c r="AN11" s="17"/>
      <c r="AO11" s="17">
        <v>0.178051130231972</v>
      </c>
      <c r="AP11" s="17">
        <v>0.30222875470015298</v>
      </c>
      <c r="AQ11" s="17">
        <v>0.23707185612457801</v>
      </c>
      <c r="AR11" s="17"/>
      <c r="AS11" s="17">
        <v>0.23246776282451201</v>
      </c>
      <c r="AT11" s="17">
        <v>0.30660016881622298</v>
      </c>
      <c r="AU11" s="17">
        <v>0.28872537453838998</v>
      </c>
      <c r="AV11" s="17">
        <v>0.24558107676985899</v>
      </c>
      <c r="AW11" s="17">
        <v>0.24629408112242601</v>
      </c>
      <c r="AX11" s="17">
        <v>0.292164638633507</v>
      </c>
      <c r="AY11" s="17">
        <v>0.30815928842397899</v>
      </c>
      <c r="AZ11" s="17">
        <v>0.27485746482217399</v>
      </c>
      <c r="BA11" s="17">
        <v>0.17793944645395199</v>
      </c>
      <c r="BB11" s="17">
        <v>0.39585269014526703</v>
      </c>
      <c r="BC11" s="17">
        <v>0.180649761451598</v>
      </c>
      <c r="BD11" s="17">
        <v>0.29801909858278602</v>
      </c>
      <c r="BE11" s="17">
        <v>0.34501011303859502</v>
      </c>
      <c r="BF11" s="17">
        <v>0.203674780772095</v>
      </c>
      <c r="BG11" s="17">
        <v>0.20893998918172901</v>
      </c>
    </row>
    <row r="12" spans="2:59" x14ac:dyDescent="0.35">
      <c r="B12" s="18" t="s">
        <v>176</v>
      </c>
      <c r="C12" s="17">
        <v>0.135384427552043</v>
      </c>
      <c r="D12" s="17">
        <v>0.12800410438946599</v>
      </c>
      <c r="E12" s="17">
        <v>0.14075764401490801</v>
      </c>
      <c r="F12" s="17"/>
      <c r="G12" s="17">
        <v>0.269834415639298</v>
      </c>
      <c r="H12" s="17">
        <v>0.120014097659841</v>
      </c>
      <c r="I12" s="17">
        <v>0.12828679026759299</v>
      </c>
      <c r="J12" s="17">
        <v>0.14941534386285901</v>
      </c>
      <c r="K12" s="17">
        <v>0.13180643765983499</v>
      </c>
      <c r="L12" s="17">
        <v>9.8630700130634699E-2</v>
      </c>
      <c r="M12" s="17"/>
      <c r="N12" s="17">
        <v>0.12604121717667199</v>
      </c>
      <c r="O12" s="17">
        <v>0.103730244038719</v>
      </c>
      <c r="P12" s="17">
        <v>0.14021398282326999</v>
      </c>
      <c r="Q12" s="17">
        <v>0.15712005187516601</v>
      </c>
      <c r="R12" s="17">
        <v>0.16072598473980501</v>
      </c>
      <c r="S12" s="17"/>
      <c r="T12" s="17">
        <v>0.117948102620983</v>
      </c>
      <c r="U12" s="17">
        <v>0.139775482485782</v>
      </c>
      <c r="V12" s="17"/>
      <c r="W12" s="17">
        <v>0.113007626653106</v>
      </c>
      <c r="X12" s="17">
        <v>0.15086014998810299</v>
      </c>
      <c r="Y12" s="17"/>
      <c r="Z12" s="17">
        <v>0.184473996038474</v>
      </c>
      <c r="AA12" s="17">
        <v>0.10690391214395201</v>
      </c>
      <c r="AB12" s="17">
        <v>9.5582046551093203E-2</v>
      </c>
      <c r="AC12" s="17"/>
      <c r="AD12" s="17">
        <v>0.14318084852423399</v>
      </c>
      <c r="AE12" s="17">
        <v>0.120748780362065</v>
      </c>
      <c r="AF12" s="17"/>
      <c r="AG12" s="17">
        <v>2.8250130239909702E-2</v>
      </c>
      <c r="AH12" s="17">
        <v>7.2571737539049594E-2</v>
      </c>
      <c r="AI12" s="17">
        <v>0.22365789457753499</v>
      </c>
      <c r="AJ12" s="17"/>
      <c r="AK12" s="17">
        <v>0.132364605057021</v>
      </c>
      <c r="AL12" s="17">
        <v>0.13843466517970501</v>
      </c>
      <c r="AM12" s="17">
        <v>0.14434986919218701</v>
      </c>
      <c r="AN12" s="17"/>
      <c r="AO12" s="17">
        <v>8.2464371641198603E-2</v>
      </c>
      <c r="AP12" s="17">
        <v>0.106148902628651</v>
      </c>
      <c r="AQ12" s="17">
        <v>0.18135944853711999</v>
      </c>
      <c r="AR12" s="17"/>
      <c r="AS12" s="17">
        <v>0.18772853200166401</v>
      </c>
      <c r="AT12" s="17">
        <v>0.12958441510250701</v>
      </c>
      <c r="AU12" s="17">
        <v>0.155817684253752</v>
      </c>
      <c r="AV12" s="17">
        <v>0.12329388830306599</v>
      </c>
      <c r="AW12" s="17">
        <v>0.14262989165346099</v>
      </c>
      <c r="AX12" s="17">
        <v>0.18660758197242699</v>
      </c>
      <c r="AY12" s="17">
        <v>0.122806236829458</v>
      </c>
      <c r="AZ12" s="17">
        <v>9.4337693462472297E-2</v>
      </c>
      <c r="BA12" s="17">
        <v>0.13348339767332501</v>
      </c>
      <c r="BB12" s="17">
        <v>8.5273338389563497E-2</v>
      </c>
      <c r="BC12" s="17">
        <v>0.13736182731816299</v>
      </c>
      <c r="BD12" s="17">
        <v>5.93539562923825E-2</v>
      </c>
      <c r="BE12" s="17">
        <v>0</v>
      </c>
      <c r="BF12" s="17">
        <v>7.4902061414137702E-2</v>
      </c>
      <c r="BG12" s="17">
        <v>0.107114352538243</v>
      </c>
    </row>
    <row r="13" spans="2:59" x14ac:dyDescent="0.35">
      <c r="B13" s="18" t="s">
        <v>177</v>
      </c>
      <c r="C13" s="17">
        <v>0.13401881026780299</v>
      </c>
      <c r="D13" s="17">
        <v>0.138236715687406</v>
      </c>
      <c r="E13" s="17">
        <v>0.13064162127543399</v>
      </c>
      <c r="F13" s="17"/>
      <c r="G13" s="17">
        <v>0.14115649601562999</v>
      </c>
      <c r="H13" s="17">
        <v>0.131427944566679</v>
      </c>
      <c r="I13" s="17">
        <v>0.16749832929518399</v>
      </c>
      <c r="J13" s="17">
        <v>0.16027497509834801</v>
      </c>
      <c r="K13" s="17">
        <v>0.131109346601091</v>
      </c>
      <c r="L13" s="17">
        <v>9.8776376562013796E-2</v>
      </c>
      <c r="M13" s="17"/>
      <c r="N13" s="17">
        <v>0.143610163581014</v>
      </c>
      <c r="O13" s="17">
        <v>0.13521218733099499</v>
      </c>
      <c r="P13" s="17">
        <v>0.118493392815192</v>
      </c>
      <c r="Q13" s="17">
        <v>0.135651343376194</v>
      </c>
      <c r="R13" s="17">
        <v>0.13302639027002999</v>
      </c>
      <c r="S13" s="17"/>
      <c r="T13" s="17">
        <v>0.143669795754503</v>
      </c>
      <c r="U13" s="17">
        <v>0.13158836648997899</v>
      </c>
      <c r="V13" s="17"/>
      <c r="W13" s="17">
        <v>0.14622819848946</v>
      </c>
      <c r="X13" s="17">
        <v>0.13517469017754699</v>
      </c>
      <c r="Y13" s="17"/>
      <c r="Z13" s="17">
        <v>0.18842729652242199</v>
      </c>
      <c r="AA13" s="17">
        <v>0.12786168680821899</v>
      </c>
      <c r="AB13" s="17">
        <v>7.9099910215288394E-2</v>
      </c>
      <c r="AC13" s="17"/>
      <c r="AD13" s="17">
        <v>0.14279236946902099</v>
      </c>
      <c r="AE13" s="17">
        <v>0.117548853408441</v>
      </c>
      <c r="AF13" s="17"/>
      <c r="AG13" s="17">
        <v>2.0667235779041698E-2</v>
      </c>
      <c r="AH13" s="17">
        <v>3.2663686151207703E-2</v>
      </c>
      <c r="AI13" s="17">
        <v>0.262660559974774</v>
      </c>
      <c r="AJ13" s="17"/>
      <c r="AK13" s="17">
        <v>9.6443695504690605E-2</v>
      </c>
      <c r="AL13" s="17">
        <v>0.13631695794163601</v>
      </c>
      <c r="AM13" s="17">
        <v>0.22165729075520799</v>
      </c>
      <c r="AN13" s="17"/>
      <c r="AO13" s="17">
        <v>8.4778843373711096E-2</v>
      </c>
      <c r="AP13" s="17">
        <v>9.5607076675795294E-2</v>
      </c>
      <c r="AQ13" s="17">
        <v>0.19043469498644899</v>
      </c>
      <c r="AR13" s="17"/>
      <c r="AS13" s="17">
        <v>0.14881162215642799</v>
      </c>
      <c r="AT13" s="17">
        <v>0.152439719034829</v>
      </c>
      <c r="AU13" s="17">
        <v>0.162042777834073</v>
      </c>
      <c r="AV13" s="17">
        <v>0.19345691212946101</v>
      </c>
      <c r="AW13" s="17">
        <v>0.152368993274761</v>
      </c>
      <c r="AX13" s="17">
        <v>0.134533068091581</v>
      </c>
      <c r="AY13" s="17">
        <v>6.5842854271019297E-2</v>
      </c>
      <c r="AZ13" s="17">
        <v>9.0840029562375496E-2</v>
      </c>
      <c r="BA13" s="17">
        <v>0.107006071566889</v>
      </c>
      <c r="BB13" s="17">
        <v>0.12336327198342401</v>
      </c>
      <c r="BC13" s="17">
        <v>0.187693403981744</v>
      </c>
      <c r="BD13" s="17">
        <v>7.6019337444125201E-2</v>
      </c>
      <c r="BE13" s="17">
        <v>0.115646961807415</v>
      </c>
      <c r="BF13" s="17">
        <v>0.106226107991202</v>
      </c>
      <c r="BG13" s="17">
        <v>7.8716201914437206E-2</v>
      </c>
    </row>
    <row r="14" spans="2:59" x14ac:dyDescent="0.35">
      <c r="B14" s="18" t="s">
        <v>133</v>
      </c>
      <c r="C14" s="17">
        <v>1.5811118795156301E-2</v>
      </c>
      <c r="D14" s="17">
        <v>1.4795320303706901E-2</v>
      </c>
      <c r="E14" s="17">
        <v>1.68225586276326E-2</v>
      </c>
      <c r="F14" s="17"/>
      <c r="G14" s="17">
        <v>3.8832657705855103E-2</v>
      </c>
      <c r="H14" s="17">
        <v>2.4491104412379099E-2</v>
      </c>
      <c r="I14" s="17">
        <v>2.2322268274967302E-2</v>
      </c>
      <c r="J14" s="17">
        <v>1.18068361805218E-2</v>
      </c>
      <c r="K14" s="17">
        <v>1.7724624408903301E-2</v>
      </c>
      <c r="L14" s="17">
        <v>3.08788143722856E-3</v>
      </c>
      <c r="M14" s="17"/>
      <c r="N14" s="17">
        <v>1.34901521635633E-2</v>
      </c>
      <c r="O14" s="17">
        <v>2.5037174112698998E-2</v>
      </c>
      <c r="P14" s="17">
        <v>1.6916121014238599E-2</v>
      </c>
      <c r="Q14" s="17">
        <v>7.36585150690355E-3</v>
      </c>
      <c r="R14" s="17">
        <v>2.0801053528332E-2</v>
      </c>
      <c r="S14" s="17"/>
      <c r="T14" s="17">
        <v>1.5636230326833301E-2</v>
      </c>
      <c r="U14" s="17">
        <v>1.5855161612362299E-2</v>
      </c>
      <c r="V14" s="17"/>
      <c r="W14" s="17">
        <v>1.54951627112953E-2</v>
      </c>
      <c r="X14" s="17">
        <v>1.31299259154639E-2</v>
      </c>
      <c r="Y14" s="17"/>
      <c r="Z14" s="17">
        <v>3.6770817538113502E-3</v>
      </c>
      <c r="AA14" s="17">
        <v>1.5913560245017E-2</v>
      </c>
      <c r="AB14" s="17">
        <v>7.21318402607445E-3</v>
      </c>
      <c r="AC14" s="17"/>
      <c r="AD14" s="17">
        <v>1.47878303605314E-2</v>
      </c>
      <c r="AE14" s="17">
        <v>1.77320628483538E-2</v>
      </c>
      <c r="AF14" s="17"/>
      <c r="AG14" s="17">
        <v>5.3796768811517704E-3</v>
      </c>
      <c r="AH14" s="17">
        <v>5.9330804477394604E-3</v>
      </c>
      <c r="AI14" s="17">
        <v>6.9684307235967097E-3</v>
      </c>
      <c r="AJ14" s="17"/>
      <c r="AK14" s="17">
        <v>9.1753632889254606E-3</v>
      </c>
      <c r="AL14" s="17">
        <v>7.2879205723730498E-3</v>
      </c>
      <c r="AM14" s="17">
        <v>1.4817281413636901E-2</v>
      </c>
      <c r="AN14" s="17"/>
      <c r="AO14" s="17">
        <v>9.3690371676193995E-3</v>
      </c>
      <c r="AP14" s="17">
        <v>8.3848176945571697E-3</v>
      </c>
      <c r="AQ14" s="17">
        <v>1.32444729764665E-2</v>
      </c>
      <c r="AR14" s="17"/>
      <c r="AS14" s="17">
        <v>7.5374854611915607E-2</v>
      </c>
      <c r="AT14" s="17">
        <v>1.85538108984773E-2</v>
      </c>
      <c r="AU14" s="17">
        <v>0</v>
      </c>
      <c r="AV14" s="17">
        <v>1.8675158196784999E-2</v>
      </c>
      <c r="AW14" s="17">
        <v>0</v>
      </c>
      <c r="AX14" s="17">
        <v>4.1411994502518999E-2</v>
      </c>
      <c r="AY14" s="17">
        <v>0</v>
      </c>
      <c r="AZ14" s="17">
        <v>6.6169738071049297E-3</v>
      </c>
      <c r="BA14" s="17">
        <v>0</v>
      </c>
      <c r="BB14" s="17">
        <v>0</v>
      </c>
      <c r="BC14" s="17">
        <v>0</v>
      </c>
      <c r="BD14" s="17">
        <v>0</v>
      </c>
      <c r="BE14" s="17">
        <v>0</v>
      </c>
      <c r="BF14" s="17">
        <v>0</v>
      </c>
      <c r="BG14" s="17">
        <v>0</v>
      </c>
    </row>
    <row r="15" spans="2:59" x14ac:dyDescent="0.35">
      <c r="B15" s="18" t="s">
        <v>118</v>
      </c>
      <c r="C15" s="21">
        <v>0.44548524445571502</v>
      </c>
      <c r="D15" s="21">
        <v>0.49846871059512599</v>
      </c>
      <c r="E15" s="21">
        <v>0.395902173158385</v>
      </c>
      <c r="F15" s="21"/>
      <c r="G15" s="21">
        <v>0.32084102189504599</v>
      </c>
      <c r="H15" s="21">
        <v>0.39964461193131501</v>
      </c>
      <c r="I15" s="21">
        <v>0.31719364298105601</v>
      </c>
      <c r="J15" s="21">
        <v>0.43416507713631702</v>
      </c>
      <c r="K15" s="21">
        <v>0.4656080922584</v>
      </c>
      <c r="L15" s="21">
        <v>0.56786882294669805</v>
      </c>
      <c r="M15" s="21"/>
      <c r="N15" s="21">
        <v>0.46339024055401301</v>
      </c>
      <c r="O15" s="21">
        <v>0.45523934352225398</v>
      </c>
      <c r="P15" s="21">
        <v>0.44577620536180101</v>
      </c>
      <c r="Q15" s="21">
        <v>0.41865556486307798</v>
      </c>
      <c r="R15" s="21">
        <v>0.43984306003325802</v>
      </c>
      <c r="S15" s="21"/>
      <c r="T15" s="21">
        <v>0.468657099342704</v>
      </c>
      <c r="U15" s="21">
        <v>0.43964978955752498</v>
      </c>
      <c r="V15" s="21"/>
      <c r="W15" s="21">
        <v>0.477845947923212</v>
      </c>
      <c r="X15" s="21">
        <v>0.420872545217295</v>
      </c>
      <c r="Y15" s="21"/>
      <c r="Z15" s="21">
        <v>0.33977673989712298</v>
      </c>
      <c r="AA15" s="21">
        <v>0.418946259684922</v>
      </c>
      <c r="AB15" s="21">
        <v>0.58754987398237302</v>
      </c>
      <c r="AC15" s="21"/>
      <c r="AD15" s="21">
        <v>0.44325948877228699</v>
      </c>
      <c r="AE15" s="21">
        <v>0.449663491760464</v>
      </c>
      <c r="AF15" s="21"/>
      <c r="AG15" s="21">
        <v>0.79719514222368004</v>
      </c>
      <c r="AH15" s="21">
        <v>0.58574827877795599</v>
      </c>
      <c r="AI15" s="21">
        <v>0.24209339247193801</v>
      </c>
      <c r="AJ15" s="21"/>
      <c r="AK15" s="21">
        <v>0.55523825250021797</v>
      </c>
      <c r="AL15" s="21">
        <v>0.42721770755884098</v>
      </c>
      <c r="AM15" s="21">
        <v>0.33806177169215301</v>
      </c>
      <c r="AN15" s="21"/>
      <c r="AO15" s="21">
        <v>0.64533661758549798</v>
      </c>
      <c r="AP15" s="21">
        <v>0.48763044830084401</v>
      </c>
      <c r="AQ15" s="21">
        <v>0.377889527375387</v>
      </c>
      <c r="AR15" s="21"/>
      <c r="AS15" s="21">
        <v>0.35561722840548099</v>
      </c>
      <c r="AT15" s="21">
        <v>0.39282188614796398</v>
      </c>
      <c r="AU15" s="21">
        <v>0.39341416337378499</v>
      </c>
      <c r="AV15" s="21">
        <v>0.41899296460082902</v>
      </c>
      <c r="AW15" s="21">
        <v>0.45870703394935203</v>
      </c>
      <c r="AX15" s="21">
        <v>0.34528271679996703</v>
      </c>
      <c r="AY15" s="21">
        <v>0.503191620475544</v>
      </c>
      <c r="AZ15" s="21">
        <v>0.53334783834587296</v>
      </c>
      <c r="BA15" s="21">
        <v>0.58157108430583404</v>
      </c>
      <c r="BB15" s="21">
        <v>0.395510699481745</v>
      </c>
      <c r="BC15" s="21">
        <v>0.49429500724849601</v>
      </c>
      <c r="BD15" s="21">
        <v>0.56660760768070695</v>
      </c>
      <c r="BE15" s="21">
        <v>0.53934292515398996</v>
      </c>
      <c r="BF15" s="21">
        <v>0.61519704982256496</v>
      </c>
      <c r="BG15" s="21">
        <v>0.60522945636559</v>
      </c>
    </row>
    <row r="16" spans="2:59" x14ac:dyDescent="0.35">
      <c r="B16" s="18" t="s">
        <v>119</v>
      </c>
      <c r="C16" s="21">
        <v>0.26940323781984599</v>
      </c>
      <c r="D16" s="21">
        <v>0.266240820076872</v>
      </c>
      <c r="E16" s="21">
        <v>0.27139926529034197</v>
      </c>
      <c r="F16" s="21"/>
      <c r="G16" s="21">
        <v>0.41099091165492802</v>
      </c>
      <c r="H16" s="21">
        <v>0.25144204222652</v>
      </c>
      <c r="I16" s="21">
        <v>0.29578511956277798</v>
      </c>
      <c r="J16" s="21">
        <v>0.30969031896120702</v>
      </c>
      <c r="K16" s="21">
        <v>0.26291578426092499</v>
      </c>
      <c r="L16" s="21">
        <v>0.19740707669264901</v>
      </c>
      <c r="M16" s="21"/>
      <c r="N16" s="21">
        <v>0.26965138075768602</v>
      </c>
      <c r="O16" s="21">
        <v>0.23894243136971399</v>
      </c>
      <c r="P16" s="21">
        <v>0.25870737563846302</v>
      </c>
      <c r="Q16" s="21">
        <v>0.29277139525135898</v>
      </c>
      <c r="R16" s="21">
        <v>0.29375237500983498</v>
      </c>
      <c r="S16" s="21"/>
      <c r="T16" s="21">
        <v>0.26161789837548499</v>
      </c>
      <c r="U16" s="21">
        <v>0.27136384897576099</v>
      </c>
      <c r="V16" s="21"/>
      <c r="W16" s="21">
        <v>0.25923582514256499</v>
      </c>
      <c r="X16" s="21">
        <v>0.28603484016565001</v>
      </c>
      <c r="Y16" s="21"/>
      <c r="Z16" s="21">
        <v>0.37290129256089599</v>
      </c>
      <c r="AA16" s="21">
        <v>0.234765598952171</v>
      </c>
      <c r="AB16" s="21">
        <v>0.17468195676638201</v>
      </c>
      <c r="AC16" s="21"/>
      <c r="AD16" s="21">
        <v>0.28597321799325498</v>
      </c>
      <c r="AE16" s="21">
        <v>0.238297633770506</v>
      </c>
      <c r="AF16" s="21"/>
      <c r="AG16" s="21">
        <v>4.89173660189514E-2</v>
      </c>
      <c r="AH16" s="21">
        <v>0.105235423690257</v>
      </c>
      <c r="AI16" s="21">
        <v>0.48631845455230899</v>
      </c>
      <c r="AJ16" s="21"/>
      <c r="AK16" s="21">
        <v>0.228808300561711</v>
      </c>
      <c r="AL16" s="21">
        <v>0.27475162312134099</v>
      </c>
      <c r="AM16" s="21">
        <v>0.36600715994739502</v>
      </c>
      <c r="AN16" s="21"/>
      <c r="AO16" s="21">
        <v>0.16724321501490999</v>
      </c>
      <c r="AP16" s="21">
        <v>0.201755979304446</v>
      </c>
      <c r="AQ16" s="21">
        <v>0.37179414352356899</v>
      </c>
      <c r="AR16" s="21"/>
      <c r="AS16" s="21">
        <v>0.33654015415809202</v>
      </c>
      <c r="AT16" s="21">
        <v>0.28202413413733601</v>
      </c>
      <c r="AU16" s="21">
        <v>0.31786046208782498</v>
      </c>
      <c r="AV16" s="21">
        <v>0.31675080043252601</v>
      </c>
      <c r="AW16" s="21">
        <v>0.29499888492822102</v>
      </c>
      <c r="AX16" s="21">
        <v>0.32114065006400699</v>
      </c>
      <c r="AY16" s="21">
        <v>0.18864909110047701</v>
      </c>
      <c r="AZ16" s="21">
        <v>0.185177723024848</v>
      </c>
      <c r="BA16" s="21">
        <v>0.240489469240214</v>
      </c>
      <c r="BB16" s="21">
        <v>0.208636610372988</v>
      </c>
      <c r="BC16" s="21">
        <v>0.32505523129990599</v>
      </c>
      <c r="BD16" s="21">
        <v>0.135373293736508</v>
      </c>
      <c r="BE16" s="21">
        <v>0.115646961807415</v>
      </c>
      <c r="BF16" s="21">
        <v>0.18112816940533999</v>
      </c>
      <c r="BG16" s="21">
        <v>0.18583055445268101</v>
      </c>
    </row>
    <row r="17" spans="2:59" x14ac:dyDescent="0.35">
      <c r="B17" s="18" t="s">
        <v>120</v>
      </c>
      <c r="C17" s="22">
        <v>0.17608200663586901</v>
      </c>
      <c r="D17" s="22">
        <v>0.23222789051825399</v>
      </c>
      <c r="E17" s="22">
        <v>0.12450290786804399</v>
      </c>
      <c r="F17" s="22"/>
      <c r="G17" s="22">
        <v>-9.0149889759881904E-2</v>
      </c>
      <c r="H17" s="22">
        <v>0.14820256970479501</v>
      </c>
      <c r="I17" s="22">
        <v>2.1408523418278199E-2</v>
      </c>
      <c r="J17" s="22">
        <v>0.12447475817511</v>
      </c>
      <c r="K17" s="22">
        <v>0.20269230799747401</v>
      </c>
      <c r="L17" s="22">
        <v>0.37046174625404898</v>
      </c>
      <c r="M17" s="22"/>
      <c r="N17" s="22">
        <v>0.19373885979632699</v>
      </c>
      <c r="O17" s="22">
        <v>0.21629691215253999</v>
      </c>
      <c r="P17" s="22">
        <v>0.18706882972333899</v>
      </c>
      <c r="Q17" s="22">
        <v>0.125884169611718</v>
      </c>
      <c r="R17" s="22">
        <v>0.14609068502342301</v>
      </c>
      <c r="S17" s="22"/>
      <c r="T17" s="22">
        <v>0.20703920096721901</v>
      </c>
      <c r="U17" s="22">
        <v>0.16828594058176399</v>
      </c>
      <c r="V17" s="22"/>
      <c r="W17" s="22">
        <v>0.21861012278064701</v>
      </c>
      <c r="X17" s="22">
        <v>0.134837705051645</v>
      </c>
      <c r="Y17" s="22"/>
      <c r="Z17" s="22">
        <v>-3.31245526637736E-2</v>
      </c>
      <c r="AA17" s="22">
        <v>0.18418066073275099</v>
      </c>
      <c r="AB17" s="22">
        <v>0.41286791721599198</v>
      </c>
      <c r="AC17" s="22"/>
      <c r="AD17" s="22">
        <v>0.15728627077903301</v>
      </c>
      <c r="AE17" s="22">
        <v>0.21136585798995799</v>
      </c>
      <c r="AF17" s="22"/>
      <c r="AG17" s="22">
        <v>0.74827777620472902</v>
      </c>
      <c r="AH17" s="22">
        <v>0.48051285508769898</v>
      </c>
      <c r="AI17" s="22">
        <v>-0.24422506208037101</v>
      </c>
      <c r="AJ17" s="22"/>
      <c r="AK17" s="22">
        <v>0.32642995193850599</v>
      </c>
      <c r="AL17" s="22">
        <v>0.15246608443750101</v>
      </c>
      <c r="AM17" s="22">
        <v>-2.7945388255242402E-2</v>
      </c>
      <c r="AN17" s="22"/>
      <c r="AO17" s="22">
        <v>0.47809340257058902</v>
      </c>
      <c r="AP17" s="22">
        <v>0.28587446899639701</v>
      </c>
      <c r="AQ17" s="22">
        <v>6.0953838518171804E-3</v>
      </c>
      <c r="AR17" s="22"/>
      <c r="AS17" s="22">
        <v>1.9077074247389102E-2</v>
      </c>
      <c r="AT17" s="22">
        <v>0.110797752010628</v>
      </c>
      <c r="AU17" s="22">
        <v>7.5553701285959896E-2</v>
      </c>
      <c r="AV17" s="22">
        <v>0.10224216416830301</v>
      </c>
      <c r="AW17" s="22">
        <v>0.16370814902113101</v>
      </c>
      <c r="AX17" s="22">
        <v>2.4142066735959401E-2</v>
      </c>
      <c r="AY17" s="22">
        <v>0.31454252937506599</v>
      </c>
      <c r="AZ17" s="22">
        <v>0.34817011532102499</v>
      </c>
      <c r="BA17" s="22">
        <v>0.34108161506562001</v>
      </c>
      <c r="BB17" s="22">
        <v>0.186874089108757</v>
      </c>
      <c r="BC17" s="22">
        <v>0.16923977594858999</v>
      </c>
      <c r="BD17" s="22">
        <v>0.43123431394419898</v>
      </c>
      <c r="BE17" s="22">
        <v>0.423695963346575</v>
      </c>
      <c r="BF17" s="22">
        <v>0.43406888041722502</v>
      </c>
      <c r="BG17" s="22">
        <v>0.41939890191290902</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H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8" width="20.6328125" customWidth="1"/>
  </cols>
  <sheetData>
    <row r="2" spans="2:8" ht="40" customHeight="1" x14ac:dyDescent="0.35">
      <c r="D2" s="30" t="s">
        <v>218</v>
      </c>
      <c r="E2" s="26"/>
      <c r="F2" s="26"/>
      <c r="G2" s="26"/>
      <c r="H2" s="26"/>
    </row>
    <row r="6" spans="2:8" ht="50" customHeight="1" x14ac:dyDescent="0.35">
      <c r="B6" s="20" t="s">
        <v>12</v>
      </c>
      <c r="C6" s="20" t="s">
        <v>213</v>
      </c>
      <c r="D6" s="20" t="s">
        <v>214</v>
      </c>
      <c r="E6" s="20" t="s">
        <v>215</v>
      </c>
      <c r="F6" s="20" t="s">
        <v>216</v>
      </c>
      <c r="G6" s="20" t="s">
        <v>217</v>
      </c>
    </row>
    <row r="7" spans="2:8" x14ac:dyDescent="0.35">
      <c r="B7" s="18" t="s">
        <v>174</v>
      </c>
      <c r="C7" s="17">
        <v>0.617669275799414</v>
      </c>
      <c r="D7" s="17">
        <v>0.330647848044336</v>
      </c>
      <c r="E7" s="17">
        <v>0.35124837626128802</v>
      </c>
      <c r="F7" s="17">
        <v>0.227782711089764</v>
      </c>
      <c r="G7" s="17">
        <v>0.36636814701255999</v>
      </c>
    </row>
    <row r="8" spans="2:8" x14ac:dyDescent="0.35">
      <c r="B8" s="18" t="s">
        <v>175</v>
      </c>
      <c r="C8" s="17">
        <v>0.24614753399112099</v>
      </c>
      <c r="D8" s="17">
        <v>0.390340452773699</v>
      </c>
      <c r="E8" s="17">
        <v>0.29651845438295898</v>
      </c>
      <c r="F8" s="17">
        <v>0.38951850329517201</v>
      </c>
      <c r="G8" s="17">
        <v>0.30329212180803899</v>
      </c>
    </row>
    <row r="9" spans="2:8" x14ac:dyDescent="0.35">
      <c r="B9" s="18" t="s">
        <v>113</v>
      </c>
      <c r="C9" s="17">
        <v>8.6491846381460805E-2</v>
      </c>
      <c r="D9" s="17">
        <v>0.172324365417963</v>
      </c>
      <c r="E9" s="17">
        <v>0.221194950938154</v>
      </c>
      <c r="F9" s="17">
        <v>0.239922890660316</v>
      </c>
      <c r="G9" s="17">
        <v>0.19280960391653901</v>
      </c>
    </row>
    <row r="10" spans="2:8" x14ac:dyDescent="0.35">
      <c r="B10" s="18" t="s">
        <v>176</v>
      </c>
      <c r="C10" s="17">
        <v>2.3129285027957299E-2</v>
      </c>
      <c r="D10" s="17">
        <v>5.8409263872206497E-2</v>
      </c>
      <c r="E10" s="17">
        <v>8.2262561567290296E-2</v>
      </c>
      <c r="F10" s="17">
        <v>7.24731842706723E-2</v>
      </c>
      <c r="G10" s="17">
        <v>8.60877598857899E-2</v>
      </c>
    </row>
    <row r="11" spans="2:8" x14ac:dyDescent="0.35">
      <c r="B11" s="18" t="s">
        <v>177</v>
      </c>
      <c r="C11" s="17">
        <v>1.52596013428105E-2</v>
      </c>
      <c r="D11" s="17">
        <v>3.1042112230658701E-2</v>
      </c>
      <c r="E11" s="17">
        <v>3.8356523999622201E-2</v>
      </c>
      <c r="F11" s="17">
        <v>5.4266416665057798E-2</v>
      </c>
      <c r="G11" s="17">
        <v>4.26528447590592E-2</v>
      </c>
    </row>
    <row r="12" spans="2:8" x14ac:dyDescent="0.35">
      <c r="B12" s="18" t="s">
        <v>133</v>
      </c>
      <c r="C12" s="17">
        <v>1.13024574572356E-2</v>
      </c>
      <c r="D12" s="17">
        <v>1.7235957661136201E-2</v>
      </c>
      <c r="E12" s="17">
        <v>1.04191328506871E-2</v>
      </c>
      <c r="F12" s="17">
        <v>1.60362940190182E-2</v>
      </c>
      <c r="G12" s="17">
        <v>8.7895226180123801E-3</v>
      </c>
    </row>
    <row r="13" spans="2:8" x14ac:dyDescent="0.35">
      <c r="B13" s="23" t="s">
        <v>118</v>
      </c>
      <c r="C13" s="21">
        <v>0.86381680979053599</v>
      </c>
      <c r="D13" s="21">
        <v>0.720988300818035</v>
      </c>
      <c r="E13" s="21">
        <v>0.647766830644247</v>
      </c>
      <c r="F13" s="21">
        <v>0.61730121438493601</v>
      </c>
      <c r="G13" s="21">
        <v>0.66966026882059904</v>
      </c>
    </row>
    <row r="14" spans="2:8" x14ac:dyDescent="0.35">
      <c r="B14" s="23" t="s">
        <v>119</v>
      </c>
      <c r="C14" s="21">
        <v>3.8388886370767802E-2</v>
      </c>
      <c r="D14" s="21">
        <v>8.9451376102865299E-2</v>
      </c>
      <c r="E14" s="21">
        <v>0.120619085566912</v>
      </c>
      <c r="F14" s="21">
        <v>0.12673960093573</v>
      </c>
      <c r="G14" s="21">
        <v>0.12874060464484899</v>
      </c>
    </row>
    <row r="15" spans="2:8" x14ac:dyDescent="0.35">
      <c r="B15" s="23" t="s">
        <v>120</v>
      </c>
      <c r="C15" s="22">
        <v>0.82542792341976801</v>
      </c>
      <c r="D15" s="22">
        <v>0.63153692471516998</v>
      </c>
      <c r="E15" s="22">
        <v>0.52714774507733397</v>
      </c>
      <c r="F15" s="22">
        <v>0.49056161344920601</v>
      </c>
      <c r="G15" s="22">
        <v>0.54091966417574999</v>
      </c>
    </row>
    <row r="16" spans="2:8" x14ac:dyDescent="0.35">
      <c r="B16" s="16"/>
      <c r="C16" s="16"/>
      <c r="D16" s="16"/>
      <c r="E16" s="16"/>
      <c r="F16" s="16"/>
      <c r="G16" s="16"/>
    </row>
    <row r="17" spans="2:2" x14ac:dyDescent="0.35">
      <c r="B17" t="s">
        <v>87</v>
      </c>
    </row>
    <row r="18" spans="2:2" x14ac:dyDescent="0.35">
      <c r="B18" t="s">
        <v>88</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0.35124837626128802</v>
      </c>
      <c r="D9" s="17">
        <v>0.29451524555408398</v>
      </c>
      <c r="E9" s="17">
        <v>0.40348714130031599</v>
      </c>
      <c r="F9" s="17"/>
      <c r="G9" s="17">
        <v>0.30011537696483298</v>
      </c>
      <c r="H9" s="17">
        <v>0.29248880565855301</v>
      </c>
      <c r="I9" s="17">
        <v>0.35253517367937298</v>
      </c>
      <c r="J9" s="17">
        <v>0.38029548718189299</v>
      </c>
      <c r="K9" s="17">
        <v>0.342957206341862</v>
      </c>
      <c r="L9" s="17">
        <v>0.377481205668246</v>
      </c>
      <c r="M9" s="17"/>
      <c r="N9" s="17">
        <v>0.34144586531569798</v>
      </c>
      <c r="O9" s="17">
        <v>0.35659470224957301</v>
      </c>
      <c r="P9" s="17">
        <v>0.304778494580285</v>
      </c>
      <c r="Q9" s="17">
        <v>0.400338913418953</v>
      </c>
      <c r="R9" s="17">
        <v>0.34685273252847298</v>
      </c>
      <c r="S9" s="17"/>
      <c r="T9" s="17">
        <v>0.30433815976307799</v>
      </c>
      <c r="U9" s="17">
        <v>0.36306195156523802</v>
      </c>
      <c r="V9" s="17"/>
      <c r="W9" s="17">
        <v>0.34953317102575698</v>
      </c>
      <c r="X9" s="17">
        <v>0.34081095259680499</v>
      </c>
      <c r="Y9" s="17"/>
      <c r="Z9" s="17">
        <v>0.20723749855845999</v>
      </c>
      <c r="AA9" s="17">
        <v>0.34136987397935198</v>
      </c>
      <c r="AB9" s="17">
        <v>0.48123292501436798</v>
      </c>
      <c r="AC9" s="17"/>
      <c r="AD9" s="17">
        <v>0.32660621061717199</v>
      </c>
      <c r="AE9" s="17">
        <v>0.39750729989441203</v>
      </c>
      <c r="AF9" s="17"/>
      <c r="AG9" s="17">
        <v>0.48491707781197901</v>
      </c>
      <c r="AH9" s="17">
        <v>0.35143019656346303</v>
      </c>
      <c r="AI9" s="17">
        <v>0.328298875634637</v>
      </c>
      <c r="AJ9" s="17"/>
      <c r="AK9" s="17">
        <v>0.32073889973018499</v>
      </c>
      <c r="AL9" s="17">
        <v>0.33989131492144797</v>
      </c>
      <c r="AM9" s="17">
        <v>0.489942822107924</v>
      </c>
      <c r="AN9" s="17"/>
      <c r="AO9" s="17">
        <v>0.28240303363554797</v>
      </c>
      <c r="AP9" s="17">
        <v>0.33112224940837098</v>
      </c>
      <c r="AQ9" s="17">
        <v>0.39648970154679403</v>
      </c>
      <c r="AR9" s="17"/>
      <c r="AS9" s="17">
        <v>0.35959814393399803</v>
      </c>
      <c r="AT9" s="17">
        <v>0.33444417736077597</v>
      </c>
      <c r="AU9" s="17">
        <v>0.37254044803014602</v>
      </c>
      <c r="AV9" s="17">
        <v>0.37945985806629101</v>
      </c>
      <c r="AW9" s="17">
        <v>0.43349737399241101</v>
      </c>
      <c r="AX9" s="17">
        <v>0.29500969972876601</v>
      </c>
      <c r="AY9" s="17">
        <v>0.335715136091219</v>
      </c>
      <c r="AZ9" s="17">
        <v>0.327732628158102</v>
      </c>
      <c r="BA9" s="17">
        <v>0.31167654336512701</v>
      </c>
      <c r="BB9" s="17">
        <v>0.30235465877080397</v>
      </c>
      <c r="BC9" s="17">
        <v>0.37463771780294902</v>
      </c>
      <c r="BD9" s="17">
        <v>0.27978308962442899</v>
      </c>
      <c r="BE9" s="17">
        <v>0.26151184809250799</v>
      </c>
      <c r="BF9" s="17">
        <v>0.26029395106597603</v>
      </c>
      <c r="BG9" s="17">
        <v>0.26546293446736502</v>
      </c>
    </row>
    <row r="10" spans="2:59" x14ac:dyDescent="0.35">
      <c r="B10" s="18" t="s">
        <v>175</v>
      </c>
      <c r="C10" s="17">
        <v>0.29651845438295898</v>
      </c>
      <c r="D10" s="17">
        <v>0.32446096212855202</v>
      </c>
      <c r="E10" s="17">
        <v>0.26964938355058699</v>
      </c>
      <c r="F10" s="17"/>
      <c r="G10" s="17">
        <v>0.25422608130242702</v>
      </c>
      <c r="H10" s="17">
        <v>0.34806999569253</v>
      </c>
      <c r="I10" s="17">
        <v>0.33296738325659397</v>
      </c>
      <c r="J10" s="17">
        <v>0.29171362913389698</v>
      </c>
      <c r="K10" s="17">
        <v>0.28629779716650899</v>
      </c>
      <c r="L10" s="17">
        <v>0.275826632262756</v>
      </c>
      <c r="M10" s="17"/>
      <c r="N10" s="17">
        <v>0.31349647070568698</v>
      </c>
      <c r="O10" s="17">
        <v>0.29360664425574201</v>
      </c>
      <c r="P10" s="17">
        <v>0.33589777586272801</v>
      </c>
      <c r="Q10" s="17">
        <v>0.282231315870559</v>
      </c>
      <c r="R10" s="17">
        <v>0.21797050651555999</v>
      </c>
      <c r="S10" s="17"/>
      <c r="T10" s="17">
        <v>0.28760779152522098</v>
      </c>
      <c r="U10" s="17">
        <v>0.29876245994370898</v>
      </c>
      <c r="V10" s="17"/>
      <c r="W10" s="17">
        <v>0.29383791358227201</v>
      </c>
      <c r="X10" s="17">
        <v>0.30531942016642799</v>
      </c>
      <c r="Y10" s="17"/>
      <c r="Z10" s="17">
        <v>0.269404804322674</v>
      </c>
      <c r="AA10" s="17">
        <v>0.32857026483835799</v>
      </c>
      <c r="AB10" s="17">
        <v>0.31672011695002</v>
      </c>
      <c r="AC10" s="17"/>
      <c r="AD10" s="17">
        <v>0.28072984730203498</v>
      </c>
      <c r="AE10" s="17">
        <v>0.326157244243308</v>
      </c>
      <c r="AF10" s="17"/>
      <c r="AG10" s="17">
        <v>0.29052379253524702</v>
      </c>
      <c r="AH10" s="17">
        <v>0.35949787876736999</v>
      </c>
      <c r="AI10" s="17">
        <v>0.25495158741528701</v>
      </c>
      <c r="AJ10" s="17"/>
      <c r="AK10" s="17">
        <v>0.29444672060327898</v>
      </c>
      <c r="AL10" s="17">
        <v>0.32020504632119901</v>
      </c>
      <c r="AM10" s="17">
        <v>0.25917228752636101</v>
      </c>
      <c r="AN10" s="17"/>
      <c r="AO10" s="17">
        <v>0.30712420591702599</v>
      </c>
      <c r="AP10" s="17">
        <v>0.30249625103698002</v>
      </c>
      <c r="AQ10" s="17">
        <v>0.29673064535997901</v>
      </c>
      <c r="AR10" s="17"/>
      <c r="AS10" s="17">
        <v>0.16993876714622599</v>
      </c>
      <c r="AT10" s="17">
        <v>0.21839093245691901</v>
      </c>
      <c r="AU10" s="17">
        <v>0.246677786217504</v>
      </c>
      <c r="AV10" s="17">
        <v>0.26335681490632001</v>
      </c>
      <c r="AW10" s="17">
        <v>0.27636015469295699</v>
      </c>
      <c r="AX10" s="17">
        <v>0.428733868986865</v>
      </c>
      <c r="AY10" s="17">
        <v>0.33801861075437001</v>
      </c>
      <c r="AZ10" s="17">
        <v>0.36962855605669698</v>
      </c>
      <c r="BA10" s="17">
        <v>0.47110170488560299</v>
      </c>
      <c r="BB10" s="17">
        <v>0.41246729460555998</v>
      </c>
      <c r="BC10" s="17">
        <v>0.19849419050289899</v>
      </c>
      <c r="BD10" s="17">
        <v>0.29582754700320701</v>
      </c>
      <c r="BE10" s="17">
        <v>0.50828892933690195</v>
      </c>
      <c r="BF10" s="17">
        <v>0.140048174224914</v>
      </c>
      <c r="BG10" s="17">
        <v>0.415450165397451</v>
      </c>
    </row>
    <row r="11" spans="2:59" x14ac:dyDescent="0.35">
      <c r="B11" s="18" t="s">
        <v>113</v>
      </c>
      <c r="C11" s="17">
        <v>0.221194950938154</v>
      </c>
      <c r="D11" s="17">
        <v>0.24349380545732899</v>
      </c>
      <c r="E11" s="17">
        <v>0.20133301669943501</v>
      </c>
      <c r="F11" s="17"/>
      <c r="G11" s="17">
        <v>0.244052523231368</v>
      </c>
      <c r="H11" s="17">
        <v>0.196502721408093</v>
      </c>
      <c r="I11" s="17">
        <v>0.233254848801522</v>
      </c>
      <c r="J11" s="17">
        <v>0.18719686281739201</v>
      </c>
      <c r="K11" s="17">
        <v>0.23621847458542</v>
      </c>
      <c r="L11" s="17">
        <v>0.23307704835936</v>
      </c>
      <c r="M11" s="17"/>
      <c r="N11" s="17">
        <v>0.192864099723219</v>
      </c>
      <c r="O11" s="17">
        <v>0.233057803876041</v>
      </c>
      <c r="P11" s="17">
        <v>0.24379093051439801</v>
      </c>
      <c r="Q11" s="17">
        <v>0.22193084554322501</v>
      </c>
      <c r="R11" s="17">
        <v>0.227138692416988</v>
      </c>
      <c r="S11" s="17"/>
      <c r="T11" s="17">
        <v>0.21158581947252</v>
      </c>
      <c r="U11" s="17">
        <v>0.22361485446128401</v>
      </c>
      <c r="V11" s="17"/>
      <c r="W11" s="17">
        <v>0.238234020733221</v>
      </c>
      <c r="X11" s="17">
        <v>0.214079123068984</v>
      </c>
      <c r="Y11" s="17"/>
      <c r="Z11" s="17">
        <v>0.299522738413036</v>
      </c>
      <c r="AA11" s="17">
        <v>0.220166114492994</v>
      </c>
      <c r="AB11" s="17">
        <v>0.14256083058966801</v>
      </c>
      <c r="AC11" s="17"/>
      <c r="AD11" s="17">
        <v>0.237824676006512</v>
      </c>
      <c r="AE11" s="17">
        <v>0.18997719219539899</v>
      </c>
      <c r="AF11" s="17"/>
      <c r="AG11" s="17">
        <v>0.15230124665537401</v>
      </c>
      <c r="AH11" s="17">
        <v>0.21635046759337601</v>
      </c>
      <c r="AI11" s="17">
        <v>0.23108781043632201</v>
      </c>
      <c r="AJ11" s="17"/>
      <c r="AK11" s="17">
        <v>0.24369045922187699</v>
      </c>
      <c r="AL11" s="17">
        <v>0.21332979104363201</v>
      </c>
      <c r="AM11" s="17">
        <v>0.15054055007380901</v>
      </c>
      <c r="AN11" s="17"/>
      <c r="AO11" s="17">
        <v>0.25618936679402399</v>
      </c>
      <c r="AP11" s="17">
        <v>0.23673653175859399</v>
      </c>
      <c r="AQ11" s="17">
        <v>0.18575960817220599</v>
      </c>
      <c r="AR11" s="17"/>
      <c r="AS11" s="17">
        <v>0.29984423306098201</v>
      </c>
      <c r="AT11" s="17">
        <v>0.29950399718007797</v>
      </c>
      <c r="AU11" s="17">
        <v>0.164119273857222</v>
      </c>
      <c r="AV11" s="17">
        <v>0.244132083753339</v>
      </c>
      <c r="AW11" s="17">
        <v>0.182508601179176</v>
      </c>
      <c r="AX11" s="17">
        <v>0.16430158198320499</v>
      </c>
      <c r="AY11" s="17">
        <v>0.21864273623036201</v>
      </c>
      <c r="AZ11" s="17">
        <v>0.20669231424746701</v>
      </c>
      <c r="BA11" s="17">
        <v>0.16117666404731801</v>
      </c>
      <c r="BB11" s="17">
        <v>0.20483055959278601</v>
      </c>
      <c r="BC11" s="17">
        <v>0.31462003239933001</v>
      </c>
      <c r="BD11" s="17">
        <v>0.27823835484134002</v>
      </c>
      <c r="BE11" s="17">
        <v>0</v>
      </c>
      <c r="BF11" s="17">
        <v>0.39750260020061101</v>
      </c>
      <c r="BG11" s="17">
        <v>0.11442194955072001</v>
      </c>
    </row>
    <row r="12" spans="2:59" x14ac:dyDescent="0.35">
      <c r="B12" s="18" t="s">
        <v>176</v>
      </c>
      <c r="C12" s="17">
        <v>8.2262561567290296E-2</v>
      </c>
      <c r="D12" s="17">
        <v>9.4252352391730507E-2</v>
      </c>
      <c r="E12" s="17">
        <v>7.1431990485573693E-2</v>
      </c>
      <c r="F12" s="17"/>
      <c r="G12" s="17">
        <v>0.126693013474942</v>
      </c>
      <c r="H12" s="17">
        <v>0.102003448306005</v>
      </c>
      <c r="I12" s="17">
        <v>5.22801634009303E-2</v>
      </c>
      <c r="J12" s="17">
        <v>8.4179849492213105E-2</v>
      </c>
      <c r="K12" s="17">
        <v>8.5014874552926098E-2</v>
      </c>
      <c r="L12" s="17">
        <v>7.3266186287193197E-2</v>
      </c>
      <c r="M12" s="17"/>
      <c r="N12" s="17">
        <v>9.4590078224298296E-2</v>
      </c>
      <c r="O12" s="17">
        <v>5.21736548034408E-2</v>
      </c>
      <c r="P12" s="17">
        <v>7.3579832620181307E-2</v>
      </c>
      <c r="Q12" s="17">
        <v>7.17001413168976E-2</v>
      </c>
      <c r="R12" s="17">
        <v>0.14421649598052699</v>
      </c>
      <c r="S12" s="17"/>
      <c r="T12" s="17">
        <v>0.142014190934073</v>
      </c>
      <c r="U12" s="17">
        <v>6.7215085223088306E-2</v>
      </c>
      <c r="V12" s="17"/>
      <c r="W12" s="17">
        <v>7.5400374795140501E-2</v>
      </c>
      <c r="X12" s="17">
        <v>8.8773345221556998E-2</v>
      </c>
      <c r="Y12" s="17"/>
      <c r="Z12" s="17">
        <v>0.135550103135927</v>
      </c>
      <c r="AA12" s="17">
        <v>8.2177791356609894E-2</v>
      </c>
      <c r="AB12" s="17">
        <v>3.6363160079682398E-2</v>
      </c>
      <c r="AC12" s="17"/>
      <c r="AD12" s="17">
        <v>0.104922525824564</v>
      </c>
      <c r="AE12" s="17">
        <v>3.9724678686170002E-2</v>
      </c>
      <c r="AF12" s="17"/>
      <c r="AG12" s="17">
        <v>4.24052576288566E-2</v>
      </c>
      <c r="AH12" s="17">
        <v>4.86922084198897E-2</v>
      </c>
      <c r="AI12" s="17">
        <v>0.118118696351386</v>
      </c>
      <c r="AJ12" s="17"/>
      <c r="AK12" s="17">
        <v>8.1705742793300395E-2</v>
      </c>
      <c r="AL12" s="17">
        <v>8.7639800469194798E-2</v>
      </c>
      <c r="AM12" s="17">
        <v>6.8758641845638804E-2</v>
      </c>
      <c r="AN12" s="17"/>
      <c r="AO12" s="17">
        <v>7.1742249941599806E-2</v>
      </c>
      <c r="AP12" s="17">
        <v>9.3037323433392397E-2</v>
      </c>
      <c r="AQ12" s="17">
        <v>7.37411208653867E-2</v>
      </c>
      <c r="AR12" s="17"/>
      <c r="AS12" s="17">
        <v>8.3008976896131903E-2</v>
      </c>
      <c r="AT12" s="17">
        <v>0.105416443817502</v>
      </c>
      <c r="AU12" s="17">
        <v>8.4140534253679303E-2</v>
      </c>
      <c r="AV12" s="17">
        <v>4.51695933705238E-2</v>
      </c>
      <c r="AW12" s="17">
        <v>6.8787135584726003E-2</v>
      </c>
      <c r="AX12" s="17">
        <v>4.7729858100573001E-2</v>
      </c>
      <c r="AY12" s="17">
        <v>6.2188320262335797E-2</v>
      </c>
      <c r="AZ12" s="17">
        <v>8.2877654294696207E-2</v>
      </c>
      <c r="BA12" s="17">
        <v>5.6045087701951497E-2</v>
      </c>
      <c r="BB12" s="17">
        <v>8.0347487030850206E-2</v>
      </c>
      <c r="BC12" s="17">
        <v>5.3666457804363098E-2</v>
      </c>
      <c r="BD12" s="17">
        <v>9.9199239582419302E-2</v>
      </c>
      <c r="BE12" s="17">
        <v>0.23019922257059</v>
      </c>
      <c r="BF12" s="17">
        <v>0.20215527450849899</v>
      </c>
      <c r="BG12" s="17">
        <v>0.20466495058446399</v>
      </c>
    </row>
    <row r="13" spans="2:59" x14ac:dyDescent="0.35">
      <c r="B13" s="18" t="s">
        <v>177</v>
      </c>
      <c r="C13" s="17">
        <v>3.8356523999622201E-2</v>
      </c>
      <c r="D13" s="17">
        <v>3.3202266930431101E-2</v>
      </c>
      <c r="E13" s="17">
        <v>4.3316163955409E-2</v>
      </c>
      <c r="F13" s="17"/>
      <c r="G13" s="17">
        <v>4.8671863646883397E-2</v>
      </c>
      <c r="H13" s="17">
        <v>4.64470478089603E-2</v>
      </c>
      <c r="I13" s="17">
        <v>2.3508902251713301E-2</v>
      </c>
      <c r="J13" s="17">
        <v>3.1463227319846902E-2</v>
      </c>
      <c r="K13" s="17">
        <v>4.4874080829807803E-2</v>
      </c>
      <c r="L13" s="17">
        <v>4.0348927422445301E-2</v>
      </c>
      <c r="M13" s="17"/>
      <c r="N13" s="17">
        <v>4.7840527950276997E-2</v>
      </c>
      <c r="O13" s="17">
        <v>4.4924766870685098E-2</v>
      </c>
      <c r="P13" s="17">
        <v>4.1952966422408297E-2</v>
      </c>
      <c r="Q13" s="17">
        <v>2.1426803084627698E-2</v>
      </c>
      <c r="R13" s="17">
        <v>3.2306842773655697E-2</v>
      </c>
      <c r="S13" s="17"/>
      <c r="T13" s="17">
        <v>4.8233275881475503E-2</v>
      </c>
      <c r="U13" s="17">
        <v>3.58692246259526E-2</v>
      </c>
      <c r="V13" s="17"/>
      <c r="W13" s="17">
        <v>3.8299403270950702E-2</v>
      </c>
      <c r="X13" s="17">
        <v>3.99669126574713E-2</v>
      </c>
      <c r="Y13" s="17"/>
      <c r="Z13" s="17">
        <v>8.2980741143078907E-2</v>
      </c>
      <c r="AA13" s="17">
        <v>2.4944004915009699E-2</v>
      </c>
      <c r="AB13" s="17">
        <v>1.5485128074990201E-2</v>
      </c>
      <c r="AC13" s="17"/>
      <c r="AD13" s="17">
        <v>4.5232405314426599E-2</v>
      </c>
      <c r="AE13" s="17">
        <v>2.5448938146756198E-2</v>
      </c>
      <c r="AF13" s="17"/>
      <c r="AG13" s="17">
        <v>1.8173162609978401E-2</v>
      </c>
      <c r="AH13" s="17">
        <v>2.3153799924876799E-2</v>
      </c>
      <c r="AI13" s="17">
        <v>6.0006201237652101E-2</v>
      </c>
      <c r="AJ13" s="17"/>
      <c r="AK13" s="17">
        <v>5.3400362059483501E-2</v>
      </c>
      <c r="AL13" s="17">
        <v>3.6059007935936097E-2</v>
      </c>
      <c r="AM13" s="17">
        <v>2.5958347504558599E-2</v>
      </c>
      <c r="AN13" s="17"/>
      <c r="AO13" s="17">
        <v>5.36650732357008E-2</v>
      </c>
      <c r="AP13" s="17">
        <v>3.5631612970588103E-2</v>
      </c>
      <c r="AQ13" s="17">
        <v>4.1604818378508497E-2</v>
      </c>
      <c r="AR13" s="17"/>
      <c r="AS13" s="17">
        <v>4.3137892705856599E-2</v>
      </c>
      <c r="AT13" s="17">
        <v>3.6127584812633999E-2</v>
      </c>
      <c r="AU13" s="17">
        <v>0.116915585566559</v>
      </c>
      <c r="AV13" s="17">
        <v>6.7881649903526006E-2</v>
      </c>
      <c r="AW13" s="17">
        <v>3.8846734550730601E-2</v>
      </c>
      <c r="AX13" s="17">
        <v>2.2973666068743601E-2</v>
      </c>
      <c r="AY13" s="17">
        <v>4.5435196661713098E-2</v>
      </c>
      <c r="AZ13" s="17">
        <v>6.4518734359335301E-3</v>
      </c>
      <c r="BA13" s="17">
        <v>0</v>
      </c>
      <c r="BB13" s="17">
        <v>0</v>
      </c>
      <c r="BC13" s="17">
        <v>5.8581601490459302E-2</v>
      </c>
      <c r="BD13" s="17">
        <v>4.6951768948603798E-2</v>
      </c>
      <c r="BE13" s="17">
        <v>0</v>
      </c>
      <c r="BF13" s="17">
        <v>0</v>
      </c>
      <c r="BG13" s="17">
        <v>0</v>
      </c>
    </row>
    <row r="14" spans="2:59" x14ac:dyDescent="0.35">
      <c r="B14" s="18" t="s">
        <v>133</v>
      </c>
      <c r="C14" s="17">
        <v>1.04191328506871E-2</v>
      </c>
      <c r="D14" s="17">
        <v>1.0075367537873E-2</v>
      </c>
      <c r="E14" s="17">
        <v>1.07823040086796E-2</v>
      </c>
      <c r="F14" s="17"/>
      <c r="G14" s="17">
        <v>2.6241141379545599E-2</v>
      </c>
      <c r="H14" s="17">
        <v>1.44879811258586E-2</v>
      </c>
      <c r="I14" s="17">
        <v>5.45352860986811E-3</v>
      </c>
      <c r="J14" s="17">
        <v>2.5150944054757901E-2</v>
      </c>
      <c r="K14" s="17">
        <v>4.6375665234752502E-3</v>
      </c>
      <c r="L14" s="17">
        <v>0</v>
      </c>
      <c r="M14" s="17"/>
      <c r="N14" s="17">
        <v>9.7629580808199692E-3</v>
      </c>
      <c r="O14" s="17">
        <v>1.9642427944517801E-2</v>
      </c>
      <c r="P14" s="17">
        <v>0</v>
      </c>
      <c r="Q14" s="17">
        <v>2.3719807657375902E-3</v>
      </c>
      <c r="R14" s="17">
        <v>3.1514729784797003E-2</v>
      </c>
      <c r="S14" s="17"/>
      <c r="T14" s="17">
        <v>6.2207624236325504E-3</v>
      </c>
      <c r="U14" s="17">
        <v>1.1476424180727701E-2</v>
      </c>
      <c r="V14" s="17"/>
      <c r="W14" s="17">
        <v>4.6951165926592498E-3</v>
      </c>
      <c r="X14" s="17">
        <v>1.10502462887546E-2</v>
      </c>
      <c r="Y14" s="17"/>
      <c r="Z14" s="17">
        <v>5.3041144268233097E-3</v>
      </c>
      <c r="AA14" s="17">
        <v>2.7719504176767799E-3</v>
      </c>
      <c r="AB14" s="17">
        <v>7.63783929127183E-3</v>
      </c>
      <c r="AC14" s="17"/>
      <c r="AD14" s="17">
        <v>4.6843349352906202E-3</v>
      </c>
      <c r="AE14" s="17">
        <v>2.11846468339549E-2</v>
      </c>
      <c r="AF14" s="17"/>
      <c r="AG14" s="17">
        <v>1.1679462758565001E-2</v>
      </c>
      <c r="AH14" s="17">
        <v>8.7544873102532396E-4</v>
      </c>
      <c r="AI14" s="17">
        <v>7.5368289247156797E-3</v>
      </c>
      <c r="AJ14" s="17"/>
      <c r="AK14" s="17">
        <v>6.0178155918752503E-3</v>
      </c>
      <c r="AL14" s="17">
        <v>2.8750393085887902E-3</v>
      </c>
      <c r="AM14" s="17">
        <v>5.6273509417078E-3</v>
      </c>
      <c r="AN14" s="17"/>
      <c r="AO14" s="17">
        <v>2.8876070476100898E-2</v>
      </c>
      <c r="AP14" s="17">
        <v>9.7603139207424799E-4</v>
      </c>
      <c r="AQ14" s="17">
        <v>5.6741056771253597E-3</v>
      </c>
      <c r="AR14" s="17"/>
      <c r="AS14" s="17">
        <v>4.4471986256804798E-2</v>
      </c>
      <c r="AT14" s="17">
        <v>6.1168643720908101E-3</v>
      </c>
      <c r="AU14" s="17">
        <v>1.56063720748888E-2</v>
      </c>
      <c r="AV14" s="17">
        <v>0</v>
      </c>
      <c r="AW14" s="17">
        <v>0</v>
      </c>
      <c r="AX14" s="17">
        <v>4.1251325131847601E-2</v>
      </c>
      <c r="AY14" s="17">
        <v>0</v>
      </c>
      <c r="AZ14" s="17">
        <v>6.6169738071049297E-3</v>
      </c>
      <c r="BA14" s="17">
        <v>0</v>
      </c>
      <c r="BB14" s="17">
        <v>0</v>
      </c>
      <c r="BC14" s="17">
        <v>0</v>
      </c>
      <c r="BD14" s="17">
        <v>0</v>
      </c>
      <c r="BE14" s="17">
        <v>0</v>
      </c>
      <c r="BF14" s="17">
        <v>0</v>
      </c>
      <c r="BG14" s="17">
        <v>0</v>
      </c>
    </row>
    <row r="15" spans="2:59" x14ac:dyDescent="0.35">
      <c r="B15" s="18" t="s">
        <v>118</v>
      </c>
      <c r="C15" s="21">
        <v>0.647766830644247</v>
      </c>
      <c r="D15" s="21">
        <v>0.61897620768263595</v>
      </c>
      <c r="E15" s="21">
        <v>0.67313652485090303</v>
      </c>
      <c r="F15" s="21"/>
      <c r="G15" s="21">
        <v>0.55434145826726</v>
      </c>
      <c r="H15" s="21">
        <v>0.64055880135108301</v>
      </c>
      <c r="I15" s="21">
        <v>0.68550255693596696</v>
      </c>
      <c r="J15" s="21">
        <v>0.67200911631578997</v>
      </c>
      <c r="K15" s="21">
        <v>0.62925500350837105</v>
      </c>
      <c r="L15" s="21">
        <v>0.653307837931001</v>
      </c>
      <c r="M15" s="21"/>
      <c r="N15" s="21">
        <v>0.65494233602138596</v>
      </c>
      <c r="O15" s="21">
        <v>0.65020134650531503</v>
      </c>
      <c r="P15" s="21">
        <v>0.64067627044301301</v>
      </c>
      <c r="Q15" s="21">
        <v>0.68257022928951205</v>
      </c>
      <c r="R15" s="21">
        <v>0.56482323904403298</v>
      </c>
      <c r="S15" s="21"/>
      <c r="T15" s="21">
        <v>0.59194595128829897</v>
      </c>
      <c r="U15" s="21">
        <v>0.661824411508947</v>
      </c>
      <c r="V15" s="21"/>
      <c r="W15" s="21">
        <v>0.64337108460802905</v>
      </c>
      <c r="X15" s="21">
        <v>0.64613037276323304</v>
      </c>
      <c r="Y15" s="21"/>
      <c r="Z15" s="21">
        <v>0.47664230288113502</v>
      </c>
      <c r="AA15" s="21">
        <v>0.66994013881770997</v>
      </c>
      <c r="AB15" s="21">
        <v>0.79795304196438699</v>
      </c>
      <c r="AC15" s="21"/>
      <c r="AD15" s="21">
        <v>0.60733605791920797</v>
      </c>
      <c r="AE15" s="21">
        <v>0.72366454413771997</v>
      </c>
      <c r="AF15" s="21"/>
      <c r="AG15" s="21">
        <v>0.77544087034722597</v>
      </c>
      <c r="AH15" s="21">
        <v>0.71092807533083302</v>
      </c>
      <c r="AI15" s="21">
        <v>0.58325046304992401</v>
      </c>
      <c r="AJ15" s="21"/>
      <c r="AK15" s="21">
        <v>0.61518562033346402</v>
      </c>
      <c r="AL15" s="21">
        <v>0.66009636124264803</v>
      </c>
      <c r="AM15" s="21">
        <v>0.74911510963428496</v>
      </c>
      <c r="AN15" s="21"/>
      <c r="AO15" s="21">
        <v>0.58952723955257502</v>
      </c>
      <c r="AP15" s="21">
        <v>0.63361850044535095</v>
      </c>
      <c r="AQ15" s="21">
        <v>0.69322034690677303</v>
      </c>
      <c r="AR15" s="21"/>
      <c r="AS15" s="21">
        <v>0.52953691108022405</v>
      </c>
      <c r="AT15" s="21">
        <v>0.55283510981769501</v>
      </c>
      <c r="AU15" s="21">
        <v>0.61921823424765099</v>
      </c>
      <c r="AV15" s="21">
        <v>0.64281667297261202</v>
      </c>
      <c r="AW15" s="21">
        <v>0.709857528685368</v>
      </c>
      <c r="AX15" s="21">
        <v>0.72374356871563095</v>
      </c>
      <c r="AY15" s="21">
        <v>0.67373374684558895</v>
      </c>
      <c r="AZ15" s="21">
        <v>0.69736118421479798</v>
      </c>
      <c r="BA15" s="21">
        <v>0.78277824825072995</v>
      </c>
      <c r="BB15" s="21">
        <v>0.71482195337636401</v>
      </c>
      <c r="BC15" s="21">
        <v>0.57313190830584704</v>
      </c>
      <c r="BD15" s="21">
        <v>0.57561063662763701</v>
      </c>
      <c r="BE15" s="21">
        <v>0.76980077742941</v>
      </c>
      <c r="BF15" s="21">
        <v>0.40034212529089003</v>
      </c>
      <c r="BG15" s="21">
        <v>0.68091309986481596</v>
      </c>
    </row>
    <row r="16" spans="2:59" x14ac:dyDescent="0.35">
      <c r="B16" s="18" t="s">
        <v>119</v>
      </c>
      <c r="C16" s="21">
        <v>0.120619085566912</v>
      </c>
      <c r="D16" s="21">
        <v>0.12745461932216201</v>
      </c>
      <c r="E16" s="21">
        <v>0.11474815444098301</v>
      </c>
      <c r="F16" s="21"/>
      <c r="G16" s="21">
        <v>0.175364877121826</v>
      </c>
      <c r="H16" s="21">
        <v>0.148450496114966</v>
      </c>
      <c r="I16" s="21">
        <v>7.5789065652643595E-2</v>
      </c>
      <c r="J16" s="21">
        <v>0.11564307681206</v>
      </c>
      <c r="K16" s="21">
        <v>0.12988895538273401</v>
      </c>
      <c r="L16" s="21">
        <v>0.113615113709638</v>
      </c>
      <c r="M16" s="21"/>
      <c r="N16" s="21">
        <v>0.14243060617457501</v>
      </c>
      <c r="O16" s="21">
        <v>9.7098421674125898E-2</v>
      </c>
      <c r="P16" s="21">
        <v>0.11553279904259001</v>
      </c>
      <c r="Q16" s="21">
        <v>9.3126944401525205E-2</v>
      </c>
      <c r="R16" s="21">
        <v>0.176523338754182</v>
      </c>
      <c r="S16" s="21"/>
      <c r="T16" s="21">
        <v>0.19024746681554799</v>
      </c>
      <c r="U16" s="21">
        <v>0.103084309849041</v>
      </c>
      <c r="V16" s="21"/>
      <c r="W16" s="21">
        <v>0.113699778066091</v>
      </c>
      <c r="X16" s="21">
        <v>0.12874025787902801</v>
      </c>
      <c r="Y16" s="21"/>
      <c r="Z16" s="21">
        <v>0.21853084427900599</v>
      </c>
      <c r="AA16" s="21">
        <v>0.107121796271619</v>
      </c>
      <c r="AB16" s="21">
        <v>5.18482881546726E-2</v>
      </c>
      <c r="AC16" s="21"/>
      <c r="AD16" s="21">
        <v>0.15015493113899001</v>
      </c>
      <c r="AE16" s="21">
        <v>6.5173616832926204E-2</v>
      </c>
      <c r="AF16" s="21"/>
      <c r="AG16" s="21">
        <v>6.0578420238834897E-2</v>
      </c>
      <c r="AH16" s="21">
        <v>7.1846008344766496E-2</v>
      </c>
      <c r="AI16" s="21">
        <v>0.17812489758903799</v>
      </c>
      <c r="AJ16" s="21"/>
      <c r="AK16" s="21">
        <v>0.13510610485278399</v>
      </c>
      <c r="AL16" s="21">
        <v>0.12369880840513101</v>
      </c>
      <c r="AM16" s="21">
        <v>9.4716989350197303E-2</v>
      </c>
      <c r="AN16" s="21"/>
      <c r="AO16" s="21">
        <v>0.12540732317730099</v>
      </c>
      <c r="AP16" s="21">
        <v>0.12866893640398</v>
      </c>
      <c r="AQ16" s="21">
        <v>0.115345939243895</v>
      </c>
      <c r="AR16" s="21"/>
      <c r="AS16" s="21">
        <v>0.12614686960198801</v>
      </c>
      <c r="AT16" s="21">
        <v>0.14154402863013599</v>
      </c>
      <c r="AU16" s="21">
        <v>0.20105611982023799</v>
      </c>
      <c r="AV16" s="21">
        <v>0.11305124327405</v>
      </c>
      <c r="AW16" s="21">
        <v>0.107633870135457</v>
      </c>
      <c r="AX16" s="21">
        <v>7.0703524169316606E-2</v>
      </c>
      <c r="AY16" s="21">
        <v>0.10762351692404901</v>
      </c>
      <c r="AZ16" s="21">
        <v>8.9329527730629799E-2</v>
      </c>
      <c r="BA16" s="21">
        <v>5.6045087701951497E-2</v>
      </c>
      <c r="BB16" s="21">
        <v>8.0347487030850206E-2</v>
      </c>
      <c r="BC16" s="21">
        <v>0.112248059294822</v>
      </c>
      <c r="BD16" s="21">
        <v>0.146151008531023</v>
      </c>
      <c r="BE16" s="21">
        <v>0.23019922257059</v>
      </c>
      <c r="BF16" s="21">
        <v>0.20215527450849899</v>
      </c>
      <c r="BG16" s="21">
        <v>0.20466495058446399</v>
      </c>
    </row>
    <row r="17" spans="2:59" x14ac:dyDescent="0.35">
      <c r="B17" s="18" t="s">
        <v>120</v>
      </c>
      <c r="C17" s="22">
        <v>0.52714774507733397</v>
      </c>
      <c r="D17" s="22">
        <v>0.49152158836047399</v>
      </c>
      <c r="E17" s="22">
        <v>0.55838837040991995</v>
      </c>
      <c r="F17" s="22"/>
      <c r="G17" s="22">
        <v>0.37897658114543398</v>
      </c>
      <c r="H17" s="22">
        <v>0.49210830523611698</v>
      </c>
      <c r="I17" s="22">
        <v>0.60971349128332297</v>
      </c>
      <c r="J17" s="22">
        <v>0.55636603950372998</v>
      </c>
      <c r="K17" s="22">
        <v>0.49936604812563701</v>
      </c>
      <c r="L17" s="22">
        <v>0.53969272422136305</v>
      </c>
      <c r="M17" s="22"/>
      <c r="N17" s="22">
        <v>0.51251172984681004</v>
      </c>
      <c r="O17" s="22">
        <v>0.55310292483118895</v>
      </c>
      <c r="P17" s="22">
        <v>0.52514347140042295</v>
      </c>
      <c r="Q17" s="22">
        <v>0.58944328488798703</v>
      </c>
      <c r="R17" s="22">
        <v>0.38829990028985101</v>
      </c>
      <c r="S17" s="22"/>
      <c r="T17" s="22">
        <v>0.40169848447274997</v>
      </c>
      <c r="U17" s="22">
        <v>0.55874010165990695</v>
      </c>
      <c r="V17" s="22"/>
      <c r="W17" s="22">
        <v>0.52967130654193795</v>
      </c>
      <c r="X17" s="22">
        <v>0.51739011488420505</v>
      </c>
      <c r="Y17" s="22"/>
      <c r="Z17" s="22">
        <v>0.25811145860212897</v>
      </c>
      <c r="AA17" s="22">
        <v>0.56281834254608998</v>
      </c>
      <c r="AB17" s="22">
        <v>0.74610475380971497</v>
      </c>
      <c r="AC17" s="22"/>
      <c r="AD17" s="22">
        <v>0.457181126780217</v>
      </c>
      <c r="AE17" s="22">
        <v>0.65849092730479397</v>
      </c>
      <c r="AF17" s="22"/>
      <c r="AG17" s="22">
        <v>0.714862450108391</v>
      </c>
      <c r="AH17" s="22">
        <v>0.63908206698606596</v>
      </c>
      <c r="AI17" s="22">
        <v>0.40512556546088502</v>
      </c>
      <c r="AJ17" s="22"/>
      <c r="AK17" s="22">
        <v>0.48007951548068001</v>
      </c>
      <c r="AL17" s="22">
        <v>0.536397552837517</v>
      </c>
      <c r="AM17" s="22">
        <v>0.65439812028408795</v>
      </c>
      <c r="AN17" s="22"/>
      <c r="AO17" s="22">
        <v>0.464119916375274</v>
      </c>
      <c r="AP17" s="22">
        <v>0.50494956404137004</v>
      </c>
      <c r="AQ17" s="22">
        <v>0.57787440766287801</v>
      </c>
      <c r="AR17" s="22"/>
      <c r="AS17" s="22">
        <v>0.40339004147823598</v>
      </c>
      <c r="AT17" s="22">
        <v>0.41129108118756003</v>
      </c>
      <c r="AU17" s="22">
        <v>0.41816211442741302</v>
      </c>
      <c r="AV17" s="22">
        <v>0.529765429698562</v>
      </c>
      <c r="AW17" s="22">
        <v>0.602223658549911</v>
      </c>
      <c r="AX17" s="22">
        <v>0.65304004454631503</v>
      </c>
      <c r="AY17" s="22">
        <v>0.56611022992154003</v>
      </c>
      <c r="AZ17" s="22">
        <v>0.60803165648416901</v>
      </c>
      <c r="BA17" s="22">
        <v>0.72673316054877901</v>
      </c>
      <c r="BB17" s="22">
        <v>0.63447446634551397</v>
      </c>
      <c r="BC17" s="22">
        <v>0.46088384901102503</v>
      </c>
      <c r="BD17" s="22">
        <v>0.42945962809661298</v>
      </c>
      <c r="BE17" s="22">
        <v>0.53960155485882</v>
      </c>
      <c r="BF17" s="22">
        <v>0.19818685078239001</v>
      </c>
      <c r="BG17" s="22">
        <v>0.47624814928035197</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0.36636814701255999</v>
      </c>
      <c r="D9" s="17">
        <v>0.32313855771567401</v>
      </c>
      <c r="E9" s="17">
        <v>0.40814946767556298</v>
      </c>
      <c r="F9" s="17"/>
      <c r="G9" s="17">
        <v>0.346792377804996</v>
      </c>
      <c r="H9" s="17">
        <v>0.30239770182221998</v>
      </c>
      <c r="I9" s="17">
        <v>0.352291119482736</v>
      </c>
      <c r="J9" s="17">
        <v>0.40815324612106602</v>
      </c>
      <c r="K9" s="17">
        <v>0.34615209630016402</v>
      </c>
      <c r="L9" s="17">
        <v>0.39244240639095601</v>
      </c>
      <c r="M9" s="17"/>
      <c r="N9" s="17">
        <v>0.40303269110692302</v>
      </c>
      <c r="O9" s="17">
        <v>0.35148017136422699</v>
      </c>
      <c r="P9" s="17">
        <v>0.30826239940699302</v>
      </c>
      <c r="Q9" s="17">
        <v>0.37624998705815799</v>
      </c>
      <c r="R9" s="17">
        <v>0.38765445119462499</v>
      </c>
      <c r="S9" s="17"/>
      <c r="T9" s="17">
        <v>0.30996943854353998</v>
      </c>
      <c r="U9" s="17">
        <v>0.38057124474436699</v>
      </c>
      <c r="V9" s="17"/>
      <c r="W9" s="17">
        <v>0.36820533240104097</v>
      </c>
      <c r="X9" s="17">
        <v>0.35624086341397598</v>
      </c>
      <c r="Y9" s="17"/>
      <c r="Z9" s="17">
        <v>0.240479931549303</v>
      </c>
      <c r="AA9" s="17">
        <v>0.367220124914445</v>
      </c>
      <c r="AB9" s="17">
        <v>0.48210397518915599</v>
      </c>
      <c r="AC9" s="17"/>
      <c r="AD9" s="17">
        <v>0.34821606461809201</v>
      </c>
      <c r="AE9" s="17">
        <v>0.40044371510161703</v>
      </c>
      <c r="AF9" s="17"/>
      <c r="AG9" s="17">
        <v>0.46856804420903703</v>
      </c>
      <c r="AH9" s="17">
        <v>0.39147530226690902</v>
      </c>
      <c r="AI9" s="17">
        <v>0.33000701482674699</v>
      </c>
      <c r="AJ9" s="17"/>
      <c r="AK9" s="17">
        <v>0.33684745757416801</v>
      </c>
      <c r="AL9" s="17">
        <v>0.34119827936086999</v>
      </c>
      <c r="AM9" s="17">
        <v>0.56425800138174298</v>
      </c>
      <c r="AN9" s="17"/>
      <c r="AO9" s="17">
        <v>0.30041209764337901</v>
      </c>
      <c r="AP9" s="17">
        <v>0.34785623581845199</v>
      </c>
      <c r="AQ9" s="17">
        <v>0.41636445067600902</v>
      </c>
      <c r="AR9" s="17"/>
      <c r="AS9" s="17">
        <v>0.359261274346026</v>
      </c>
      <c r="AT9" s="17">
        <v>0.42168961732044002</v>
      </c>
      <c r="AU9" s="17">
        <v>0.39733281770627299</v>
      </c>
      <c r="AV9" s="17">
        <v>0.30714196466713101</v>
      </c>
      <c r="AW9" s="17">
        <v>0.41626258434739599</v>
      </c>
      <c r="AX9" s="17">
        <v>0.31430736192314901</v>
      </c>
      <c r="AY9" s="17">
        <v>0.393718231149424</v>
      </c>
      <c r="AZ9" s="17">
        <v>0.39301518794600399</v>
      </c>
      <c r="BA9" s="17">
        <v>0.28914488931877502</v>
      </c>
      <c r="BB9" s="17">
        <v>0.29404747983201501</v>
      </c>
      <c r="BC9" s="17">
        <v>0.424311975584792</v>
      </c>
      <c r="BD9" s="17">
        <v>0.31940200163066601</v>
      </c>
      <c r="BE9" s="17">
        <v>0.55554141589097905</v>
      </c>
      <c r="BF9" s="17">
        <v>0.29682186617727802</v>
      </c>
      <c r="BG9" s="17">
        <v>0.26669356813020401</v>
      </c>
    </row>
    <row r="10" spans="2:59" x14ac:dyDescent="0.35">
      <c r="B10" s="18" t="s">
        <v>175</v>
      </c>
      <c r="C10" s="17">
        <v>0.30329212180803899</v>
      </c>
      <c r="D10" s="17">
        <v>0.32912726391492297</v>
      </c>
      <c r="E10" s="17">
        <v>0.27635421350593198</v>
      </c>
      <c r="F10" s="17"/>
      <c r="G10" s="17">
        <v>0.30192857434800502</v>
      </c>
      <c r="H10" s="17">
        <v>0.31661402322988402</v>
      </c>
      <c r="I10" s="17">
        <v>0.35237293207098502</v>
      </c>
      <c r="J10" s="17">
        <v>0.30712645518662102</v>
      </c>
      <c r="K10" s="17">
        <v>0.27431303863491202</v>
      </c>
      <c r="L10" s="17">
        <v>0.28647089844001</v>
      </c>
      <c r="M10" s="17"/>
      <c r="N10" s="17">
        <v>0.31338479173481598</v>
      </c>
      <c r="O10" s="17">
        <v>0.33410067749233502</v>
      </c>
      <c r="P10" s="17">
        <v>0.31408296051697399</v>
      </c>
      <c r="Q10" s="17">
        <v>0.29518611141351397</v>
      </c>
      <c r="R10" s="17">
        <v>0.22018262768927399</v>
      </c>
      <c r="S10" s="17"/>
      <c r="T10" s="17">
        <v>0.30655606612189901</v>
      </c>
      <c r="U10" s="17">
        <v>0.30247015050161502</v>
      </c>
      <c r="V10" s="17"/>
      <c r="W10" s="17">
        <v>0.29364160190466698</v>
      </c>
      <c r="X10" s="17">
        <v>0.31754720914968598</v>
      </c>
      <c r="Y10" s="17"/>
      <c r="Z10" s="17">
        <v>0.30285956693684102</v>
      </c>
      <c r="AA10" s="17">
        <v>0.32102409549276201</v>
      </c>
      <c r="AB10" s="17">
        <v>0.293063196984235</v>
      </c>
      <c r="AC10" s="17"/>
      <c r="AD10" s="17">
        <v>0.29673043152849898</v>
      </c>
      <c r="AE10" s="17">
        <v>0.31560989995826999</v>
      </c>
      <c r="AF10" s="17"/>
      <c r="AG10" s="17">
        <v>0.284753367252228</v>
      </c>
      <c r="AH10" s="17">
        <v>0.32717229468357301</v>
      </c>
      <c r="AI10" s="17">
        <v>0.29930298469083699</v>
      </c>
      <c r="AJ10" s="17"/>
      <c r="AK10" s="17">
        <v>0.31982217616215902</v>
      </c>
      <c r="AL10" s="17">
        <v>0.33175967995127698</v>
      </c>
      <c r="AM10" s="17">
        <v>0.18613118854191099</v>
      </c>
      <c r="AN10" s="17"/>
      <c r="AO10" s="17">
        <v>0.34630984407464299</v>
      </c>
      <c r="AP10" s="17">
        <v>0.31100273257903899</v>
      </c>
      <c r="AQ10" s="17">
        <v>0.28581762016359702</v>
      </c>
      <c r="AR10" s="17"/>
      <c r="AS10" s="17">
        <v>0.232995554183026</v>
      </c>
      <c r="AT10" s="17">
        <v>0.25633953315993102</v>
      </c>
      <c r="AU10" s="17">
        <v>0.26701260052486597</v>
      </c>
      <c r="AV10" s="17">
        <v>0.32721518687162299</v>
      </c>
      <c r="AW10" s="17">
        <v>0.298788966504829</v>
      </c>
      <c r="AX10" s="17">
        <v>0.40051724746904199</v>
      </c>
      <c r="AY10" s="17">
        <v>0.26086175943586598</v>
      </c>
      <c r="AZ10" s="17">
        <v>0.28989789763026103</v>
      </c>
      <c r="BA10" s="17">
        <v>0.51600033113776</v>
      </c>
      <c r="BB10" s="17">
        <v>0.42219077438705999</v>
      </c>
      <c r="BC10" s="17">
        <v>0.26904943381061802</v>
      </c>
      <c r="BD10" s="17">
        <v>0.30740120085421302</v>
      </c>
      <c r="BE10" s="17">
        <v>9.0595229979707495E-2</v>
      </c>
      <c r="BF10" s="17">
        <v>9.6758945124815102E-2</v>
      </c>
      <c r="BG10" s="17">
        <v>0.28019467262334502</v>
      </c>
    </row>
    <row r="11" spans="2:59" x14ac:dyDescent="0.35">
      <c r="B11" s="18" t="s">
        <v>113</v>
      </c>
      <c r="C11" s="17">
        <v>0.19280960391653901</v>
      </c>
      <c r="D11" s="17">
        <v>0.199619981979265</v>
      </c>
      <c r="E11" s="17">
        <v>0.18725952212605601</v>
      </c>
      <c r="F11" s="17"/>
      <c r="G11" s="17">
        <v>0.197976016807552</v>
      </c>
      <c r="H11" s="17">
        <v>0.21728375338922801</v>
      </c>
      <c r="I11" s="17">
        <v>0.19809325382211501</v>
      </c>
      <c r="J11" s="17">
        <v>0.158995095941912</v>
      </c>
      <c r="K11" s="17">
        <v>0.225206631299082</v>
      </c>
      <c r="L11" s="17">
        <v>0.18060011606361601</v>
      </c>
      <c r="M11" s="17"/>
      <c r="N11" s="17">
        <v>0.15906279939169099</v>
      </c>
      <c r="O11" s="17">
        <v>0.189996576839358</v>
      </c>
      <c r="P11" s="17">
        <v>0.22785568953538199</v>
      </c>
      <c r="Q11" s="17">
        <v>0.19848517761689199</v>
      </c>
      <c r="R11" s="17">
        <v>0.205405382957973</v>
      </c>
      <c r="S11" s="17"/>
      <c r="T11" s="17">
        <v>0.199057744535276</v>
      </c>
      <c r="U11" s="17">
        <v>0.19123611129128301</v>
      </c>
      <c r="V11" s="17"/>
      <c r="W11" s="17">
        <v>0.19386744209962201</v>
      </c>
      <c r="X11" s="17">
        <v>0.19438188638649001</v>
      </c>
      <c r="Y11" s="17"/>
      <c r="Z11" s="17">
        <v>0.23461917743761901</v>
      </c>
      <c r="AA11" s="17">
        <v>0.22710264104368</v>
      </c>
      <c r="AB11" s="17">
        <v>0.13382167355284799</v>
      </c>
      <c r="AC11" s="17"/>
      <c r="AD11" s="17">
        <v>0.19080012051478101</v>
      </c>
      <c r="AE11" s="17">
        <v>0.196581859186893</v>
      </c>
      <c r="AF11" s="17"/>
      <c r="AG11" s="17">
        <v>0.18585382673668399</v>
      </c>
      <c r="AH11" s="17">
        <v>0.19477651636298901</v>
      </c>
      <c r="AI11" s="17">
        <v>0.17624543550459101</v>
      </c>
      <c r="AJ11" s="17"/>
      <c r="AK11" s="17">
        <v>0.182192001899631</v>
      </c>
      <c r="AL11" s="17">
        <v>0.203527783896226</v>
      </c>
      <c r="AM11" s="17">
        <v>0.13119592147977199</v>
      </c>
      <c r="AN11" s="17"/>
      <c r="AO11" s="17">
        <v>0.21017137177683501</v>
      </c>
      <c r="AP11" s="17">
        <v>0.21700812962735999</v>
      </c>
      <c r="AQ11" s="17">
        <v>0.151711380165303</v>
      </c>
      <c r="AR11" s="17"/>
      <c r="AS11" s="17">
        <v>0.233670948133471</v>
      </c>
      <c r="AT11" s="17">
        <v>0.18934558758560199</v>
      </c>
      <c r="AU11" s="17">
        <v>0.1704965489469</v>
      </c>
      <c r="AV11" s="17">
        <v>0.22141175608934299</v>
      </c>
      <c r="AW11" s="17">
        <v>0.147171689497377</v>
      </c>
      <c r="AX11" s="17">
        <v>0.12552710024470101</v>
      </c>
      <c r="AY11" s="17">
        <v>0.217441704295573</v>
      </c>
      <c r="AZ11" s="17">
        <v>0.23939887017295</v>
      </c>
      <c r="BA11" s="17">
        <v>9.9793776062298806E-2</v>
      </c>
      <c r="BB11" s="17">
        <v>0.258714575817585</v>
      </c>
      <c r="BC11" s="17">
        <v>0.12582123385528399</v>
      </c>
      <c r="BD11" s="17">
        <v>0.29168477809334598</v>
      </c>
      <c r="BE11" s="17">
        <v>0.123664131558723</v>
      </c>
      <c r="BF11" s="17">
        <v>0.31486991770518802</v>
      </c>
      <c r="BG11" s="17">
        <v>0.24167695347371301</v>
      </c>
    </row>
    <row r="12" spans="2:59" x14ac:dyDescent="0.35">
      <c r="B12" s="18" t="s">
        <v>176</v>
      </c>
      <c r="C12" s="17">
        <v>8.60877598857899E-2</v>
      </c>
      <c r="D12" s="17">
        <v>9.1755164163145206E-2</v>
      </c>
      <c r="E12" s="17">
        <v>8.1162773744276398E-2</v>
      </c>
      <c r="F12" s="17"/>
      <c r="G12" s="17">
        <v>0.105793125580255</v>
      </c>
      <c r="H12" s="17">
        <v>0.101718575451237</v>
      </c>
      <c r="I12" s="17">
        <v>7.8778376755605201E-2</v>
      </c>
      <c r="J12" s="17">
        <v>6.9601073924027396E-2</v>
      </c>
      <c r="K12" s="17">
        <v>0.116819326490451</v>
      </c>
      <c r="L12" s="17">
        <v>6.9457001895994006E-2</v>
      </c>
      <c r="M12" s="17"/>
      <c r="N12" s="17">
        <v>8.7860051837022002E-2</v>
      </c>
      <c r="O12" s="17">
        <v>5.4146695060284598E-2</v>
      </c>
      <c r="P12" s="17">
        <v>8.3995724251458903E-2</v>
      </c>
      <c r="Q12" s="17">
        <v>9.6673160003006103E-2</v>
      </c>
      <c r="R12" s="17">
        <v>0.120681224403521</v>
      </c>
      <c r="S12" s="17"/>
      <c r="T12" s="17">
        <v>0.12752922815591</v>
      </c>
      <c r="U12" s="17">
        <v>7.5651399905784095E-2</v>
      </c>
      <c r="V12" s="17"/>
      <c r="W12" s="17">
        <v>9.0040404702063107E-2</v>
      </c>
      <c r="X12" s="17">
        <v>8.2354720484977106E-2</v>
      </c>
      <c r="Y12" s="17"/>
      <c r="Z12" s="17">
        <v>0.13267765426726999</v>
      </c>
      <c r="AA12" s="17">
        <v>6.1826717242489601E-2</v>
      </c>
      <c r="AB12" s="17">
        <v>6.53237681500725E-2</v>
      </c>
      <c r="AC12" s="17"/>
      <c r="AD12" s="17">
        <v>0.109083038306876</v>
      </c>
      <c r="AE12" s="17">
        <v>4.2920416407702597E-2</v>
      </c>
      <c r="AF12" s="17"/>
      <c r="AG12" s="17">
        <v>4.73749652837024E-2</v>
      </c>
      <c r="AH12" s="17">
        <v>6.9736992890370095E-2</v>
      </c>
      <c r="AI12" s="17">
        <v>0.11677166844243</v>
      </c>
      <c r="AJ12" s="17"/>
      <c r="AK12" s="17">
        <v>9.4763314169724097E-2</v>
      </c>
      <c r="AL12" s="17">
        <v>8.5568274878339803E-2</v>
      </c>
      <c r="AM12" s="17">
        <v>7.49265144279226E-2</v>
      </c>
      <c r="AN12" s="17"/>
      <c r="AO12" s="17">
        <v>6.9154507454130903E-2</v>
      </c>
      <c r="AP12" s="17">
        <v>8.4293017241982598E-2</v>
      </c>
      <c r="AQ12" s="17">
        <v>9.3371154036267806E-2</v>
      </c>
      <c r="AR12" s="17"/>
      <c r="AS12" s="17">
        <v>0.101037206287886</v>
      </c>
      <c r="AT12" s="17">
        <v>8.0590364947735998E-2</v>
      </c>
      <c r="AU12" s="17">
        <v>6.0088320153630498E-2</v>
      </c>
      <c r="AV12" s="17">
        <v>5.65285585791519E-2</v>
      </c>
      <c r="AW12" s="17">
        <v>0.107509014105273</v>
      </c>
      <c r="AX12" s="17">
        <v>0.106113508913452</v>
      </c>
      <c r="AY12" s="17">
        <v>7.1988565229294102E-2</v>
      </c>
      <c r="AZ12" s="17">
        <v>6.4619197007746196E-2</v>
      </c>
      <c r="BA12" s="17">
        <v>8.1773251930046004E-2</v>
      </c>
      <c r="BB12" s="17">
        <v>2.5047169963340301E-2</v>
      </c>
      <c r="BC12" s="17">
        <v>0.151567926885354</v>
      </c>
      <c r="BD12" s="17">
        <v>3.9345792601637702E-2</v>
      </c>
      <c r="BE12" s="17">
        <v>0.114895486530669</v>
      </c>
      <c r="BF12" s="17">
        <v>0.247338262256384</v>
      </c>
      <c r="BG12" s="17">
        <v>0.19010990458812899</v>
      </c>
    </row>
    <row r="13" spans="2:59" x14ac:dyDescent="0.35">
      <c r="B13" s="18" t="s">
        <v>177</v>
      </c>
      <c r="C13" s="17">
        <v>4.26528447590592E-2</v>
      </c>
      <c r="D13" s="17">
        <v>4.7985044767444397E-2</v>
      </c>
      <c r="E13" s="17">
        <v>3.78611833923456E-2</v>
      </c>
      <c r="F13" s="17"/>
      <c r="G13" s="17">
        <v>2.79622919895622E-2</v>
      </c>
      <c r="H13" s="17">
        <v>3.8452115675098202E-2</v>
      </c>
      <c r="I13" s="17">
        <v>1.8464317868559298E-2</v>
      </c>
      <c r="J13" s="17">
        <v>3.8252159175463402E-2</v>
      </c>
      <c r="K13" s="17">
        <v>3.2871340751916299E-2</v>
      </c>
      <c r="L13" s="17">
        <v>7.1029577209423198E-2</v>
      </c>
      <c r="M13" s="17"/>
      <c r="N13" s="17">
        <v>3.2076551814762301E-2</v>
      </c>
      <c r="O13" s="17">
        <v>5.1767323227907801E-2</v>
      </c>
      <c r="P13" s="17">
        <v>6.5803226289192898E-2</v>
      </c>
      <c r="Q13" s="17">
        <v>2.6086620868793299E-2</v>
      </c>
      <c r="R13" s="17">
        <v>4.5200700903319298E-2</v>
      </c>
      <c r="S13" s="17"/>
      <c r="T13" s="17">
        <v>5.17679795706543E-2</v>
      </c>
      <c r="U13" s="17">
        <v>4.0357346261273602E-2</v>
      </c>
      <c r="V13" s="17"/>
      <c r="W13" s="17">
        <v>4.9550102299947198E-2</v>
      </c>
      <c r="X13" s="17">
        <v>4.2842754693643001E-2</v>
      </c>
      <c r="Y13" s="17"/>
      <c r="Z13" s="17">
        <v>8.8336332831794595E-2</v>
      </c>
      <c r="AA13" s="17">
        <v>2.00544708889464E-2</v>
      </c>
      <c r="AB13" s="17">
        <v>2.03036286745088E-2</v>
      </c>
      <c r="AC13" s="17"/>
      <c r="AD13" s="17">
        <v>5.08255559898107E-2</v>
      </c>
      <c r="AE13" s="17">
        <v>2.7310815565728199E-2</v>
      </c>
      <c r="AF13" s="17"/>
      <c r="AG13" s="17">
        <v>8.7845727568076695E-3</v>
      </c>
      <c r="AH13" s="17">
        <v>1.59634450651343E-2</v>
      </c>
      <c r="AI13" s="17">
        <v>7.4008732031478994E-2</v>
      </c>
      <c r="AJ13" s="17"/>
      <c r="AK13" s="17">
        <v>6.1243132284162297E-2</v>
      </c>
      <c r="AL13" s="17">
        <v>3.5070942604697397E-2</v>
      </c>
      <c r="AM13" s="17">
        <v>4.3488374168652401E-2</v>
      </c>
      <c r="AN13" s="17"/>
      <c r="AO13" s="17">
        <v>6.5827405801101094E-2</v>
      </c>
      <c r="AP13" s="17">
        <v>3.6521127159299102E-2</v>
      </c>
      <c r="AQ13" s="17">
        <v>4.9063881068269102E-2</v>
      </c>
      <c r="AR13" s="17"/>
      <c r="AS13" s="17">
        <v>3.2105466730813798E-2</v>
      </c>
      <c r="AT13" s="17">
        <v>3.1235986082355598E-2</v>
      </c>
      <c r="AU13" s="17">
        <v>0.100546952933333</v>
      </c>
      <c r="AV13" s="17">
        <v>8.7702533792750795E-2</v>
      </c>
      <c r="AW13" s="17">
        <v>3.0267745545125398E-2</v>
      </c>
      <c r="AX13" s="17">
        <v>2.90688521587017E-2</v>
      </c>
      <c r="AY13" s="17">
        <v>5.5989739889842897E-2</v>
      </c>
      <c r="AZ13" s="17">
        <v>6.4518734359335301E-3</v>
      </c>
      <c r="BA13" s="17">
        <v>1.3287751551120599E-2</v>
      </c>
      <c r="BB13" s="17">
        <v>0</v>
      </c>
      <c r="BC13" s="17">
        <v>2.9249429863952001E-2</v>
      </c>
      <c r="BD13" s="17">
        <v>4.2166226820137098E-2</v>
      </c>
      <c r="BE13" s="17">
        <v>0.115303736039921</v>
      </c>
      <c r="BF13" s="17">
        <v>4.4211008736334698E-2</v>
      </c>
      <c r="BG13" s="17">
        <v>2.13249011846087E-2</v>
      </c>
    </row>
    <row r="14" spans="2:59" x14ac:dyDescent="0.35">
      <c r="B14" s="18" t="s">
        <v>133</v>
      </c>
      <c r="C14" s="17">
        <v>8.7895226180123801E-3</v>
      </c>
      <c r="D14" s="17">
        <v>8.3739874595486798E-3</v>
      </c>
      <c r="E14" s="17">
        <v>9.2128395558271001E-3</v>
      </c>
      <c r="F14" s="17"/>
      <c r="G14" s="17">
        <v>1.95476134696294E-2</v>
      </c>
      <c r="H14" s="17">
        <v>2.3533830432333501E-2</v>
      </c>
      <c r="I14" s="17">
        <v>0</v>
      </c>
      <c r="J14" s="17">
        <v>1.7871969650911101E-2</v>
      </c>
      <c r="K14" s="17">
        <v>4.6375665234752502E-3</v>
      </c>
      <c r="L14" s="17">
        <v>0</v>
      </c>
      <c r="M14" s="17"/>
      <c r="N14" s="17">
        <v>4.58311411478557E-3</v>
      </c>
      <c r="O14" s="17">
        <v>1.8508556015887301E-2</v>
      </c>
      <c r="P14" s="17">
        <v>0</v>
      </c>
      <c r="Q14" s="17">
        <v>7.3189430396367302E-3</v>
      </c>
      <c r="R14" s="17">
        <v>2.08756128512879E-2</v>
      </c>
      <c r="S14" s="17"/>
      <c r="T14" s="17">
        <v>5.1195430727206098E-3</v>
      </c>
      <c r="U14" s="17">
        <v>9.7137472956775398E-3</v>
      </c>
      <c r="V14" s="17"/>
      <c r="W14" s="17">
        <v>4.6951165926592498E-3</v>
      </c>
      <c r="X14" s="17">
        <v>6.6325658712280402E-3</v>
      </c>
      <c r="Y14" s="17"/>
      <c r="Z14" s="17">
        <v>1.0273369771730001E-3</v>
      </c>
      <c r="AA14" s="17">
        <v>2.7719504176767799E-3</v>
      </c>
      <c r="AB14" s="17">
        <v>5.3837574491802896E-3</v>
      </c>
      <c r="AC14" s="17"/>
      <c r="AD14" s="17">
        <v>4.3447890419403097E-3</v>
      </c>
      <c r="AE14" s="17">
        <v>1.7133293779789401E-2</v>
      </c>
      <c r="AF14" s="17"/>
      <c r="AG14" s="17">
        <v>4.6652237615417598E-3</v>
      </c>
      <c r="AH14" s="17">
        <v>8.7544873102532396E-4</v>
      </c>
      <c r="AI14" s="17">
        <v>3.6641645039155999E-3</v>
      </c>
      <c r="AJ14" s="17"/>
      <c r="AK14" s="17">
        <v>5.1319179101551897E-3</v>
      </c>
      <c r="AL14" s="17">
        <v>2.8750393085887902E-3</v>
      </c>
      <c r="AM14" s="17">
        <v>0</v>
      </c>
      <c r="AN14" s="17"/>
      <c r="AO14" s="17">
        <v>8.1247732499108907E-3</v>
      </c>
      <c r="AP14" s="17">
        <v>3.3187575738674101E-3</v>
      </c>
      <c r="AQ14" s="17">
        <v>3.6715138905549301E-3</v>
      </c>
      <c r="AR14" s="17"/>
      <c r="AS14" s="17">
        <v>4.0929550318778297E-2</v>
      </c>
      <c r="AT14" s="17">
        <v>2.0798910903935201E-2</v>
      </c>
      <c r="AU14" s="17">
        <v>4.5227597349969404E-3</v>
      </c>
      <c r="AV14" s="17">
        <v>0</v>
      </c>
      <c r="AW14" s="17">
        <v>0</v>
      </c>
      <c r="AX14" s="17">
        <v>2.44659292909538E-2</v>
      </c>
      <c r="AY14" s="17">
        <v>0</v>
      </c>
      <c r="AZ14" s="17">
        <v>6.6169738071049297E-3</v>
      </c>
      <c r="BA14" s="17">
        <v>0</v>
      </c>
      <c r="BB14" s="17">
        <v>0</v>
      </c>
      <c r="BC14" s="17">
        <v>0</v>
      </c>
      <c r="BD14" s="17">
        <v>0</v>
      </c>
      <c r="BE14" s="17">
        <v>0</v>
      </c>
      <c r="BF14" s="17">
        <v>0</v>
      </c>
      <c r="BG14" s="17">
        <v>0</v>
      </c>
    </row>
    <row r="15" spans="2:59" x14ac:dyDescent="0.35">
      <c r="B15" s="18" t="s">
        <v>118</v>
      </c>
      <c r="C15" s="21">
        <v>0.66966026882059904</v>
      </c>
      <c r="D15" s="21">
        <v>0.65226582163059699</v>
      </c>
      <c r="E15" s="21">
        <v>0.68450368118149496</v>
      </c>
      <c r="F15" s="21"/>
      <c r="G15" s="21">
        <v>0.64872095215300196</v>
      </c>
      <c r="H15" s="21">
        <v>0.619011725052103</v>
      </c>
      <c r="I15" s="21">
        <v>0.70466405155372103</v>
      </c>
      <c r="J15" s="21">
        <v>0.71527970130768603</v>
      </c>
      <c r="K15" s="21">
        <v>0.62046513493507605</v>
      </c>
      <c r="L15" s="21">
        <v>0.67891330483096601</v>
      </c>
      <c r="M15" s="21"/>
      <c r="N15" s="21">
        <v>0.71641748284173901</v>
      </c>
      <c r="O15" s="21">
        <v>0.68558084885656301</v>
      </c>
      <c r="P15" s="21">
        <v>0.622345359923966</v>
      </c>
      <c r="Q15" s="21">
        <v>0.67143609847167196</v>
      </c>
      <c r="R15" s="21">
        <v>0.60783707888389904</v>
      </c>
      <c r="S15" s="21"/>
      <c r="T15" s="21">
        <v>0.61652550466543898</v>
      </c>
      <c r="U15" s="21">
        <v>0.68304139524598195</v>
      </c>
      <c r="V15" s="21"/>
      <c r="W15" s="21">
        <v>0.66184693430570896</v>
      </c>
      <c r="X15" s="21">
        <v>0.67378807256366202</v>
      </c>
      <c r="Y15" s="21"/>
      <c r="Z15" s="21">
        <v>0.54333949848614405</v>
      </c>
      <c r="AA15" s="21">
        <v>0.68824422040720701</v>
      </c>
      <c r="AB15" s="21">
        <v>0.77516717217339104</v>
      </c>
      <c r="AC15" s="21"/>
      <c r="AD15" s="21">
        <v>0.64494649614659205</v>
      </c>
      <c r="AE15" s="21">
        <v>0.71605361505988696</v>
      </c>
      <c r="AF15" s="21"/>
      <c r="AG15" s="21">
        <v>0.75332141146126397</v>
      </c>
      <c r="AH15" s="21">
        <v>0.71864759695048197</v>
      </c>
      <c r="AI15" s="21">
        <v>0.62930999951758404</v>
      </c>
      <c r="AJ15" s="21"/>
      <c r="AK15" s="21">
        <v>0.65666963373632803</v>
      </c>
      <c r="AL15" s="21">
        <v>0.67295795931214797</v>
      </c>
      <c r="AM15" s="21">
        <v>0.750389189923653</v>
      </c>
      <c r="AN15" s="21"/>
      <c r="AO15" s="21">
        <v>0.646721941718022</v>
      </c>
      <c r="AP15" s="21">
        <v>0.65885896839749103</v>
      </c>
      <c r="AQ15" s="21">
        <v>0.70218207083960504</v>
      </c>
      <c r="AR15" s="21"/>
      <c r="AS15" s="21">
        <v>0.59225682852905104</v>
      </c>
      <c r="AT15" s="21">
        <v>0.67802915048037105</v>
      </c>
      <c r="AU15" s="21">
        <v>0.66434541823113902</v>
      </c>
      <c r="AV15" s="21">
        <v>0.63435715153875405</v>
      </c>
      <c r="AW15" s="21">
        <v>0.71505155085222505</v>
      </c>
      <c r="AX15" s="21">
        <v>0.71482460939219095</v>
      </c>
      <c r="AY15" s="21">
        <v>0.65457999058529004</v>
      </c>
      <c r="AZ15" s="21">
        <v>0.68291308557626496</v>
      </c>
      <c r="BA15" s="21">
        <v>0.80514522045653503</v>
      </c>
      <c r="BB15" s="21">
        <v>0.71623825421907505</v>
      </c>
      <c r="BC15" s="21">
        <v>0.69336140939541002</v>
      </c>
      <c r="BD15" s="21">
        <v>0.62680320248487997</v>
      </c>
      <c r="BE15" s="21">
        <v>0.64613664587068698</v>
      </c>
      <c r="BF15" s="21">
        <v>0.39358081130209299</v>
      </c>
      <c r="BG15" s="21">
        <v>0.54688824075354903</v>
      </c>
    </row>
    <row r="16" spans="2:59" x14ac:dyDescent="0.35">
      <c r="B16" s="18" t="s">
        <v>119</v>
      </c>
      <c r="C16" s="21">
        <v>0.12874060464484899</v>
      </c>
      <c r="D16" s="21">
        <v>0.13974020893059</v>
      </c>
      <c r="E16" s="21">
        <v>0.11902395713662201</v>
      </c>
      <c r="F16" s="21"/>
      <c r="G16" s="21">
        <v>0.13375541756981699</v>
      </c>
      <c r="H16" s="21">
        <v>0.14017069112633501</v>
      </c>
      <c r="I16" s="21">
        <v>9.7242694624164502E-2</v>
      </c>
      <c r="J16" s="21">
        <v>0.10785323309949101</v>
      </c>
      <c r="K16" s="21">
        <v>0.14969066724236699</v>
      </c>
      <c r="L16" s="21">
        <v>0.14048657910541701</v>
      </c>
      <c r="M16" s="21"/>
      <c r="N16" s="21">
        <v>0.119936603651784</v>
      </c>
      <c r="O16" s="21">
        <v>0.105914018288192</v>
      </c>
      <c r="P16" s="21">
        <v>0.14979895054065201</v>
      </c>
      <c r="Q16" s="21">
        <v>0.12275978087179901</v>
      </c>
      <c r="R16" s="21">
        <v>0.16588192530684001</v>
      </c>
      <c r="S16" s="21"/>
      <c r="T16" s="21">
        <v>0.17929720772656499</v>
      </c>
      <c r="U16" s="21">
        <v>0.116008746167058</v>
      </c>
      <c r="V16" s="21"/>
      <c r="W16" s="21">
        <v>0.13959050700201001</v>
      </c>
      <c r="X16" s="21">
        <v>0.12519747517862001</v>
      </c>
      <c r="Y16" s="21"/>
      <c r="Z16" s="21">
        <v>0.221013987099065</v>
      </c>
      <c r="AA16" s="21">
        <v>8.1881188131435995E-2</v>
      </c>
      <c r="AB16" s="21">
        <v>8.5627396824581203E-2</v>
      </c>
      <c r="AC16" s="21"/>
      <c r="AD16" s="21">
        <v>0.159908594296686</v>
      </c>
      <c r="AE16" s="21">
        <v>7.0231231973430799E-2</v>
      </c>
      <c r="AF16" s="21"/>
      <c r="AG16" s="21">
        <v>5.6159538040510097E-2</v>
      </c>
      <c r="AH16" s="21">
        <v>8.5700437955504402E-2</v>
      </c>
      <c r="AI16" s="21">
        <v>0.19078040047390901</v>
      </c>
      <c r="AJ16" s="21"/>
      <c r="AK16" s="21">
        <v>0.15600644645388601</v>
      </c>
      <c r="AL16" s="21">
        <v>0.12063921748303701</v>
      </c>
      <c r="AM16" s="21">
        <v>0.11841488859657499</v>
      </c>
      <c r="AN16" s="21"/>
      <c r="AO16" s="21">
        <v>0.13498191325523201</v>
      </c>
      <c r="AP16" s="21">
        <v>0.12081414440128201</v>
      </c>
      <c r="AQ16" s="21">
        <v>0.14243503510453701</v>
      </c>
      <c r="AR16" s="21"/>
      <c r="AS16" s="21">
        <v>0.133142673018699</v>
      </c>
      <c r="AT16" s="21">
        <v>0.111826351030092</v>
      </c>
      <c r="AU16" s="21">
        <v>0.16063527308696399</v>
      </c>
      <c r="AV16" s="21">
        <v>0.14423109237190301</v>
      </c>
      <c r="AW16" s="21">
        <v>0.13777675965039801</v>
      </c>
      <c r="AX16" s="21">
        <v>0.13518236107215401</v>
      </c>
      <c r="AY16" s="21">
        <v>0.12797830511913699</v>
      </c>
      <c r="AZ16" s="21">
        <v>7.1071070443679704E-2</v>
      </c>
      <c r="BA16" s="21">
        <v>9.5061003481166598E-2</v>
      </c>
      <c r="BB16" s="21">
        <v>2.5047169963340301E-2</v>
      </c>
      <c r="BC16" s="21">
        <v>0.18081735674930599</v>
      </c>
      <c r="BD16" s="21">
        <v>8.1512019421774801E-2</v>
      </c>
      <c r="BE16" s="21">
        <v>0.23019922257059</v>
      </c>
      <c r="BF16" s="21">
        <v>0.29154927099271899</v>
      </c>
      <c r="BG16" s="21">
        <v>0.21143480577273799</v>
      </c>
    </row>
    <row r="17" spans="2:59" x14ac:dyDescent="0.35">
      <c r="B17" s="18" t="s">
        <v>120</v>
      </c>
      <c r="C17" s="22">
        <v>0.54091966417574999</v>
      </c>
      <c r="D17" s="22">
        <v>0.51252561270000696</v>
      </c>
      <c r="E17" s="22">
        <v>0.56547972404487301</v>
      </c>
      <c r="F17" s="22"/>
      <c r="G17" s="22">
        <v>0.51496553458318495</v>
      </c>
      <c r="H17" s="22">
        <v>0.47884103392576799</v>
      </c>
      <c r="I17" s="22">
        <v>0.60742135692955601</v>
      </c>
      <c r="J17" s="22">
        <v>0.60742646820819601</v>
      </c>
      <c r="K17" s="22">
        <v>0.47077446769270898</v>
      </c>
      <c r="L17" s="22">
        <v>0.53842672572554895</v>
      </c>
      <c r="M17" s="22"/>
      <c r="N17" s="22">
        <v>0.59648087918995496</v>
      </c>
      <c r="O17" s="22">
        <v>0.57966683056836998</v>
      </c>
      <c r="P17" s="22">
        <v>0.47254640938331399</v>
      </c>
      <c r="Q17" s="22">
        <v>0.54867631759987301</v>
      </c>
      <c r="R17" s="22">
        <v>0.441955153577059</v>
      </c>
      <c r="S17" s="22"/>
      <c r="T17" s="22">
        <v>0.43722829693887499</v>
      </c>
      <c r="U17" s="22">
        <v>0.56703264907892403</v>
      </c>
      <c r="V17" s="22"/>
      <c r="W17" s="22">
        <v>0.52225642730369803</v>
      </c>
      <c r="X17" s="22">
        <v>0.54859059738504201</v>
      </c>
      <c r="Y17" s="22"/>
      <c r="Z17" s="22">
        <v>0.32232551138707899</v>
      </c>
      <c r="AA17" s="22">
        <v>0.60636303227577104</v>
      </c>
      <c r="AB17" s="22">
        <v>0.68953977534880995</v>
      </c>
      <c r="AC17" s="22"/>
      <c r="AD17" s="22">
        <v>0.48503790184990497</v>
      </c>
      <c r="AE17" s="22">
        <v>0.64582238308645601</v>
      </c>
      <c r="AF17" s="22"/>
      <c r="AG17" s="22">
        <v>0.69716187342075397</v>
      </c>
      <c r="AH17" s="22">
        <v>0.632947158994977</v>
      </c>
      <c r="AI17" s="22">
        <v>0.438529599043675</v>
      </c>
      <c r="AJ17" s="22"/>
      <c r="AK17" s="22">
        <v>0.50066318728244097</v>
      </c>
      <c r="AL17" s="22">
        <v>0.55231874182911</v>
      </c>
      <c r="AM17" s="22">
        <v>0.63197430132707799</v>
      </c>
      <c r="AN17" s="22"/>
      <c r="AO17" s="22">
        <v>0.51174002846278999</v>
      </c>
      <c r="AP17" s="22">
        <v>0.53804482399620901</v>
      </c>
      <c r="AQ17" s="22">
        <v>0.55974703573506801</v>
      </c>
      <c r="AR17" s="22"/>
      <c r="AS17" s="22">
        <v>0.45911415551035201</v>
      </c>
      <c r="AT17" s="22">
        <v>0.56620279945027996</v>
      </c>
      <c r="AU17" s="22">
        <v>0.503710145144175</v>
      </c>
      <c r="AV17" s="22">
        <v>0.49012605916685198</v>
      </c>
      <c r="AW17" s="22">
        <v>0.57727479120182701</v>
      </c>
      <c r="AX17" s="22">
        <v>0.57964224832003797</v>
      </c>
      <c r="AY17" s="22">
        <v>0.52660168546615305</v>
      </c>
      <c r="AZ17" s="22">
        <v>0.61184201513258496</v>
      </c>
      <c r="BA17" s="22">
        <v>0.71008421697536805</v>
      </c>
      <c r="BB17" s="22">
        <v>0.69119108425573506</v>
      </c>
      <c r="BC17" s="22">
        <v>0.51254405264610403</v>
      </c>
      <c r="BD17" s="22">
        <v>0.54529118306310498</v>
      </c>
      <c r="BE17" s="22">
        <v>0.41593742330009698</v>
      </c>
      <c r="BF17" s="22">
        <v>0.102031540309375</v>
      </c>
      <c r="BG17" s="22">
        <v>0.33545343498081098</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0.227782711089764</v>
      </c>
      <c r="D9" s="17">
        <v>0.23391244900585001</v>
      </c>
      <c r="E9" s="17">
        <v>0.220950856808139</v>
      </c>
      <c r="F9" s="17"/>
      <c r="G9" s="17">
        <v>0.20608448533530599</v>
      </c>
      <c r="H9" s="17">
        <v>0.21228303099905399</v>
      </c>
      <c r="I9" s="17">
        <v>0.17736778157111099</v>
      </c>
      <c r="J9" s="17">
        <v>0.20176484399479699</v>
      </c>
      <c r="K9" s="17">
        <v>0.22757975768036001</v>
      </c>
      <c r="L9" s="17">
        <v>0.28641639889593301</v>
      </c>
      <c r="M9" s="17"/>
      <c r="N9" s="17">
        <v>0.216710045306648</v>
      </c>
      <c r="O9" s="17">
        <v>0.20758669872647201</v>
      </c>
      <c r="P9" s="17">
        <v>0.32358158169521301</v>
      </c>
      <c r="Q9" s="17">
        <v>0.183797976328234</v>
      </c>
      <c r="R9" s="17">
        <v>0.209673855100656</v>
      </c>
      <c r="S9" s="17"/>
      <c r="T9" s="17">
        <v>0.300021900796626</v>
      </c>
      <c r="U9" s="17">
        <v>0.20959044571126301</v>
      </c>
      <c r="V9" s="17"/>
      <c r="W9" s="17">
        <v>0.239453827755053</v>
      </c>
      <c r="X9" s="17">
        <v>0.22293592273749099</v>
      </c>
      <c r="Y9" s="17"/>
      <c r="Z9" s="17">
        <v>0.37443099435343302</v>
      </c>
      <c r="AA9" s="17">
        <v>0.198893514531674</v>
      </c>
      <c r="AB9" s="17">
        <v>0.14257711324118399</v>
      </c>
      <c r="AC9" s="17"/>
      <c r="AD9" s="17">
        <v>0.27321579674742502</v>
      </c>
      <c r="AE9" s="17">
        <v>0.142494523752347</v>
      </c>
      <c r="AF9" s="17"/>
      <c r="AG9" s="17">
        <v>0.179026343949727</v>
      </c>
      <c r="AH9" s="17">
        <v>0.23726784515476401</v>
      </c>
      <c r="AI9" s="17">
        <v>0.239501893206295</v>
      </c>
      <c r="AJ9" s="17"/>
      <c r="AK9" s="17">
        <v>0.33004464732133898</v>
      </c>
      <c r="AL9" s="17">
        <v>0.22234597278754301</v>
      </c>
      <c r="AM9" s="17">
        <v>7.6078066837764899E-2</v>
      </c>
      <c r="AN9" s="17"/>
      <c r="AO9" s="17">
        <v>0.35704561955848402</v>
      </c>
      <c r="AP9" s="17">
        <v>0.257931812680533</v>
      </c>
      <c r="AQ9" s="17">
        <v>0.18669414551743299</v>
      </c>
      <c r="AR9" s="17"/>
      <c r="AS9" s="17">
        <v>0.20454177449800601</v>
      </c>
      <c r="AT9" s="17">
        <v>0.25074205907867603</v>
      </c>
      <c r="AU9" s="17">
        <v>0.25879947722922703</v>
      </c>
      <c r="AV9" s="17">
        <v>0.26265753943120101</v>
      </c>
      <c r="AW9" s="17">
        <v>0.239050957639171</v>
      </c>
      <c r="AX9" s="17">
        <v>0.13192697339318701</v>
      </c>
      <c r="AY9" s="17">
        <v>0.26403036540720898</v>
      </c>
      <c r="AZ9" s="17">
        <v>0.20580214531463201</v>
      </c>
      <c r="BA9" s="17">
        <v>0.227804008417759</v>
      </c>
      <c r="BB9" s="17">
        <v>0.211295166180725</v>
      </c>
      <c r="BC9" s="17">
        <v>0.34716981748228198</v>
      </c>
      <c r="BD9" s="17">
        <v>0.113176774212118</v>
      </c>
      <c r="BE9" s="17">
        <v>0</v>
      </c>
      <c r="BF9" s="17">
        <v>0.19518758511057599</v>
      </c>
      <c r="BG9" s="17">
        <v>0.25094454229281699</v>
      </c>
    </row>
    <row r="10" spans="2:59" x14ac:dyDescent="0.35">
      <c r="B10" s="18" t="s">
        <v>175</v>
      </c>
      <c r="C10" s="17">
        <v>0.38951850329517201</v>
      </c>
      <c r="D10" s="17">
        <v>0.40563686187743297</v>
      </c>
      <c r="E10" s="17">
        <v>0.37404775182029698</v>
      </c>
      <c r="F10" s="17"/>
      <c r="G10" s="17">
        <v>0.35647212662761601</v>
      </c>
      <c r="H10" s="17">
        <v>0.37008225425077201</v>
      </c>
      <c r="I10" s="17">
        <v>0.37371880109629402</v>
      </c>
      <c r="J10" s="17">
        <v>0.37571108760583999</v>
      </c>
      <c r="K10" s="17">
        <v>0.42834805635098</v>
      </c>
      <c r="L10" s="17">
        <v>0.40217598121865999</v>
      </c>
      <c r="M10" s="17"/>
      <c r="N10" s="17">
        <v>0.41157420047472498</v>
      </c>
      <c r="O10" s="17">
        <v>0.38800545418599802</v>
      </c>
      <c r="P10" s="17">
        <v>0.393540029936717</v>
      </c>
      <c r="Q10" s="17">
        <v>0.39461512313722003</v>
      </c>
      <c r="R10" s="17">
        <v>0.31944266678995697</v>
      </c>
      <c r="S10" s="17"/>
      <c r="T10" s="17">
        <v>0.35560488913548799</v>
      </c>
      <c r="U10" s="17">
        <v>0.39805909561411401</v>
      </c>
      <c r="V10" s="17"/>
      <c r="W10" s="17">
        <v>0.39670185623509902</v>
      </c>
      <c r="X10" s="17">
        <v>0.38856106831102599</v>
      </c>
      <c r="Y10" s="17"/>
      <c r="Z10" s="17">
        <v>0.38600639864380298</v>
      </c>
      <c r="AA10" s="17">
        <v>0.42693724196456001</v>
      </c>
      <c r="AB10" s="17">
        <v>0.41253020593934703</v>
      </c>
      <c r="AC10" s="17"/>
      <c r="AD10" s="17">
        <v>0.39860988532444003</v>
      </c>
      <c r="AE10" s="17">
        <v>0.37245192103591801</v>
      </c>
      <c r="AF10" s="17"/>
      <c r="AG10" s="17">
        <v>0.45770519395649101</v>
      </c>
      <c r="AH10" s="17">
        <v>0.39332745013033099</v>
      </c>
      <c r="AI10" s="17">
        <v>0.38738754759578198</v>
      </c>
      <c r="AJ10" s="17"/>
      <c r="AK10" s="17">
        <v>0.40088123752097898</v>
      </c>
      <c r="AL10" s="17">
        <v>0.394379626405929</v>
      </c>
      <c r="AM10" s="17">
        <v>0.39664459746701602</v>
      </c>
      <c r="AN10" s="17"/>
      <c r="AO10" s="17">
        <v>0.42945739084318901</v>
      </c>
      <c r="AP10" s="17">
        <v>0.41128404484880698</v>
      </c>
      <c r="AQ10" s="17">
        <v>0.36988024556579902</v>
      </c>
      <c r="AR10" s="17"/>
      <c r="AS10" s="17">
        <v>0.29347328556258401</v>
      </c>
      <c r="AT10" s="17">
        <v>0.331891476427568</v>
      </c>
      <c r="AU10" s="17">
        <v>0.44148709759430299</v>
      </c>
      <c r="AV10" s="17">
        <v>0.35567379998147802</v>
      </c>
      <c r="AW10" s="17">
        <v>0.34183062388646501</v>
      </c>
      <c r="AX10" s="17">
        <v>0.48907329007329098</v>
      </c>
      <c r="AY10" s="17">
        <v>0.39335528822162702</v>
      </c>
      <c r="AZ10" s="17">
        <v>0.37500795330835501</v>
      </c>
      <c r="BA10" s="17">
        <v>0.597868702580169</v>
      </c>
      <c r="BB10" s="17">
        <v>0.40201651851922299</v>
      </c>
      <c r="BC10" s="17">
        <v>0.31353458802985001</v>
      </c>
      <c r="BD10" s="17">
        <v>0.49705928017713202</v>
      </c>
      <c r="BE10" s="17">
        <v>0.57849770648714904</v>
      </c>
      <c r="BF10" s="17">
        <v>0.51088872470341795</v>
      </c>
      <c r="BG10" s="17">
        <v>0.36299918613600601</v>
      </c>
    </row>
    <row r="11" spans="2:59" x14ac:dyDescent="0.35">
      <c r="B11" s="18" t="s">
        <v>113</v>
      </c>
      <c r="C11" s="17">
        <v>0.239922890660316</v>
      </c>
      <c r="D11" s="17">
        <v>0.241995799271673</v>
      </c>
      <c r="E11" s="17">
        <v>0.2389802533332</v>
      </c>
      <c r="F11" s="17"/>
      <c r="G11" s="17">
        <v>0.261251563932067</v>
      </c>
      <c r="H11" s="17">
        <v>0.25185367626809602</v>
      </c>
      <c r="I11" s="17">
        <v>0.296290168055729</v>
      </c>
      <c r="J11" s="17">
        <v>0.241846954169951</v>
      </c>
      <c r="K11" s="17">
        <v>0.212267076939084</v>
      </c>
      <c r="L11" s="17">
        <v>0.213527572085533</v>
      </c>
      <c r="M11" s="17"/>
      <c r="N11" s="17">
        <v>0.22002232387346801</v>
      </c>
      <c r="O11" s="17">
        <v>0.260619612998779</v>
      </c>
      <c r="P11" s="17">
        <v>0.197611120604444</v>
      </c>
      <c r="Q11" s="17">
        <v>0.25195596888671301</v>
      </c>
      <c r="R11" s="17">
        <v>0.30378491815717401</v>
      </c>
      <c r="S11" s="17"/>
      <c r="T11" s="17">
        <v>0.19895116558208201</v>
      </c>
      <c r="U11" s="17">
        <v>0.25024095345507902</v>
      </c>
      <c r="V11" s="17"/>
      <c r="W11" s="17">
        <v>0.243696940769321</v>
      </c>
      <c r="X11" s="17">
        <v>0.240120858689401</v>
      </c>
      <c r="Y11" s="17"/>
      <c r="Z11" s="17">
        <v>0.16472316818704699</v>
      </c>
      <c r="AA11" s="17">
        <v>0.26180821938605697</v>
      </c>
      <c r="AB11" s="17">
        <v>0.25381400654973801</v>
      </c>
      <c r="AC11" s="17"/>
      <c r="AD11" s="17">
        <v>0.20115426554785201</v>
      </c>
      <c r="AE11" s="17">
        <v>0.312700376792788</v>
      </c>
      <c r="AF11" s="17"/>
      <c r="AG11" s="17">
        <v>0.200245715150318</v>
      </c>
      <c r="AH11" s="17">
        <v>0.264385405926432</v>
      </c>
      <c r="AI11" s="17">
        <v>0.21757703790038599</v>
      </c>
      <c r="AJ11" s="17"/>
      <c r="AK11" s="17">
        <v>0.17241527197311499</v>
      </c>
      <c r="AL11" s="17">
        <v>0.26080983014175602</v>
      </c>
      <c r="AM11" s="17">
        <v>0.25318524580688401</v>
      </c>
      <c r="AN11" s="17"/>
      <c r="AO11" s="17">
        <v>0.132123005867262</v>
      </c>
      <c r="AP11" s="17">
        <v>0.22803904477419401</v>
      </c>
      <c r="AQ11" s="17">
        <v>0.256306177999989</v>
      </c>
      <c r="AR11" s="17"/>
      <c r="AS11" s="17">
        <v>0.27315533662883101</v>
      </c>
      <c r="AT11" s="17">
        <v>0.17972514696002001</v>
      </c>
      <c r="AU11" s="17">
        <v>0.229449143069162</v>
      </c>
      <c r="AV11" s="17">
        <v>0.234243679106582</v>
      </c>
      <c r="AW11" s="17">
        <v>0.22661918125953501</v>
      </c>
      <c r="AX11" s="17">
        <v>0.25116426034070599</v>
      </c>
      <c r="AY11" s="17">
        <v>0.286202336380318</v>
      </c>
      <c r="AZ11" s="17">
        <v>0.30937612245089702</v>
      </c>
      <c r="BA11" s="17">
        <v>9.8844044545411E-2</v>
      </c>
      <c r="BB11" s="17">
        <v>0.25480543790120702</v>
      </c>
      <c r="BC11" s="17">
        <v>0.234224330150339</v>
      </c>
      <c r="BD11" s="17">
        <v>0.26645643332110103</v>
      </c>
      <c r="BE11" s="17">
        <v>6.1191146474424599E-2</v>
      </c>
      <c r="BF11" s="17">
        <v>0.213226515221456</v>
      </c>
      <c r="BG11" s="17">
        <v>0.18331282709090099</v>
      </c>
    </row>
    <row r="12" spans="2:59" x14ac:dyDescent="0.35">
      <c r="B12" s="18" t="s">
        <v>176</v>
      </c>
      <c r="C12" s="17">
        <v>7.24731842706723E-2</v>
      </c>
      <c r="D12" s="17">
        <v>5.9131163697104201E-2</v>
      </c>
      <c r="E12" s="17">
        <v>8.5200958530891005E-2</v>
      </c>
      <c r="F12" s="17"/>
      <c r="G12" s="17">
        <v>0.106297175183435</v>
      </c>
      <c r="H12" s="17">
        <v>0.100201473094595</v>
      </c>
      <c r="I12" s="17">
        <v>9.9408362913107604E-2</v>
      </c>
      <c r="J12" s="17">
        <v>0.10573054375893801</v>
      </c>
      <c r="K12" s="17">
        <v>4.6372715779301701E-2</v>
      </c>
      <c r="L12" s="17">
        <v>2.86334471658015E-2</v>
      </c>
      <c r="M12" s="17"/>
      <c r="N12" s="17">
        <v>8.4222283239964404E-2</v>
      </c>
      <c r="O12" s="17">
        <v>6.8529132769563905E-2</v>
      </c>
      <c r="P12" s="17">
        <v>2.9635163954959302E-2</v>
      </c>
      <c r="Q12" s="17">
        <v>8.2634626025020003E-2</v>
      </c>
      <c r="R12" s="17">
        <v>0.107261656808915</v>
      </c>
      <c r="S12" s="17"/>
      <c r="T12" s="17">
        <v>6.5687558083431699E-2</v>
      </c>
      <c r="U12" s="17">
        <v>7.4182033897287794E-2</v>
      </c>
      <c r="V12" s="17"/>
      <c r="W12" s="17">
        <v>6.2701922395893506E-2</v>
      </c>
      <c r="X12" s="17">
        <v>8.0892084999307404E-2</v>
      </c>
      <c r="Y12" s="17"/>
      <c r="Z12" s="17">
        <v>4.4808635848058997E-2</v>
      </c>
      <c r="AA12" s="17">
        <v>6.10813816679594E-2</v>
      </c>
      <c r="AB12" s="17">
        <v>8.3621211158605893E-2</v>
      </c>
      <c r="AC12" s="17"/>
      <c r="AD12" s="17">
        <v>6.8059674392661904E-2</v>
      </c>
      <c r="AE12" s="17">
        <v>8.0758341482480706E-2</v>
      </c>
      <c r="AF12" s="17"/>
      <c r="AG12" s="17">
        <v>7.9618039263805701E-2</v>
      </c>
      <c r="AH12" s="17">
        <v>6.9288641072280402E-2</v>
      </c>
      <c r="AI12" s="17">
        <v>7.0524471101270803E-2</v>
      </c>
      <c r="AJ12" s="17"/>
      <c r="AK12" s="17">
        <v>4.7679015454434398E-2</v>
      </c>
      <c r="AL12" s="17">
        <v>7.6067280231478407E-2</v>
      </c>
      <c r="AM12" s="17">
        <v>0.118724995031716</v>
      </c>
      <c r="AN12" s="17"/>
      <c r="AO12" s="17">
        <v>5.2497913254964397E-2</v>
      </c>
      <c r="AP12" s="17">
        <v>5.4314690055301297E-2</v>
      </c>
      <c r="AQ12" s="17">
        <v>0.10084275030648</v>
      </c>
      <c r="AR12" s="17"/>
      <c r="AS12" s="17">
        <v>9.2568954691888694E-2</v>
      </c>
      <c r="AT12" s="17">
        <v>9.81333584460089E-2</v>
      </c>
      <c r="AU12" s="17">
        <v>3.7139504802361098E-2</v>
      </c>
      <c r="AV12" s="17">
        <v>8.8899313462676502E-2</v>
      </c>
      <c r="AW12" s="17">
        <v>0.113122344684707</v>
      </c>
      <c r="AX12" s="17">
        <v>4.9665387106902201E-2</v>
      </c>
      <c r="AY12" s="17">
        <v>1.0925551196881701E-2</v>
      </c>
      <c r="AZ12" s="17">
        <v>2.1112006127752301E-2</v>
      </c>
      <c r="BA12" s="17">
        <v>5.6808247303591797E-2</v>
      </c>
      <c r="BB12" s="17">
        <v>0.113798831552747</v>
      </c>
      <c r="BC12" s="17">
        <v>7.8960115215691504E-2</v>
      </c>
      <c r="BD12" s="17">
        <v>2.3881367367414402E-2</v>
      </c>
      <c r="BE12" s="17">
        <v>0.246459895276118</v>
      </c>
      <c r="BF12" s="17">
        <v>3.6527915111302503E-2</v>
      </c>
      <c r="BG12" s="17">
        <v>0.15853410726480999</v>
      </c>
    </row>
    <row r="13" spans="2:59" x14ac:dyDescent="0.35">
      <c r="B13" s="18" t="s">
        <v>177</v>
      </c>
      <c r="C13" s="17">
        <v>5.4266416665057798E-2</v>
      </c>
      <c r="D13" s="17">
        <v>4.5073503119510201E-2</v>
      </c>
      <c r="E13" s="17">
        <v>6.3053945463817707E-2</v>
      </c>
      <c r="F13" s="17"/>
      <c r="G13" s="17">
        <v>3.2169309706532201E-2</v>
      </c>
      <c r="H13" s="17">
        <v>4.4379680448108798E-2</v>
      </c>
      <c r="I13" s="17">
        <v>3.5454340439418697E-2</v>
      </c>
      <c r="J13" s="17">
        <v>5.0199591117511398E-2</v>
      </c>
      <c r="K13" s="17">
        <v>6.8859286825529206E-2</v>
      </c>
      <c r="L13" s="17">
        <v>6.92466006340728E-2</v>
      </c>
      <c r="M13" s="17"/>
      <c r="N13" s="17">
        <v>4.9205505859395003E-2</v>
      </c>
      <c r="O13" s="17">
        <v>5.78011567475969E-2</v>
      </c>
      <c r="P13" s="17">
        <v>4.36662978515465E-2</v>
      </c>
      <c r="Q13" s="17">
        <v>7.7018717445049401E-2</v>
      </c>
      <c r="R13" s="17">
        <v>3.1609473613113302E-2</v>
      </c>
      <c r="S13" s="17"/>
      <c r="T13" s="17">
        <v>6.5048250300302299E-2</v>
      </c>
      <c r="U13" s="17">
        <v>5.1551187167673498E-2</v>
      </c>
      <c r="V13" s="17"/>
      <c r="W13" s="17">
        <v>4.95963965857254E-2</v>
      </c>
      <c r="X13" s="17">
        <v>5.0941598638753603E-2</v>
      </c>
      <c r="Y13" s="17"/>
      <c r="Z13" s="17">
        <v>1.56083907299883E-2</v>
      </c>
      <c r="AA13" s="17">
        <v>3.7726767366756897E-2</v>
      </c>
      <c r="AB13" s="17">
        <v>0.10307105139916101</v>
      </c>
      <c r="AC13" s="17"/>
      <c r="AD13" s="17">
        <v>4.8102764506030599E-2</v>
      </c>
      <c r="AE13" s="17">
        <v>6.5836987151571505E-2</v>
      </c>
      <c r="AF13" s="17"/>
      <c r="AG13" s="17">
        <v>7.8739483918115902E-2</v>
      </c>
      <c r="AH13" s="17">
        <v>3.1307394552431998E-2</v>
      </c>
      <c r="AI13" s="17">
        <v>7.1352117234248696E-2</v>
      </c>
      <c r="AJ13" s="17"/>
      <c r="AK13" s="17">
        <v>4.0913069421649198E-2</v>
      </c>
      <c r="AL13" s="17">
        <v>3.9252277945089002E-2</v>
      </c>
      <c r="AM13" s="17">
        <v>0.14957521252115399</v>
      </c>
      <c r="AN13" s="17"/>
      <c r="AO13" s="17">
        <v>0</v>
      </c>
      <c r="AP13" s="17">
        <v>4.0120411494373398E-2</v>
      </c>
      <c r="AQ13" s="17">
        <v>7.9068793587968103E-2</v>
      </c>
      <c r="AR13" s="17"/>
      <c r="AS13" s="17">
        <v>0.107618948459258</v>
      </c>
      <c r="AT13" s="17">
        <v>8.1583590614803705E-2</v>
      </c>
      <c r="AU13" s="17">
        <v>2.1946313915361199E-2</v>
      </c>
      <c r="AV13" s="17">
        <v>5.1907886601320299E-2</v>
      </c>
      <c r="AW13" s="17">
        <v>6.6838395281944393E-2</v>
      </c>
      <c r="AX13" s="17">
        <v>3.6918763954066403E-2</v>
      </c>
      <c r="AY13" s="17">
        <v>4.5486458793964499E-2</v>
      </c>
      <c r="AZ13" s="17">
        <v>6.6560100675193301E-2</v>
      </c>
      <c r="BA13" s="17">
        <v>1.8674997153069601E-2</v>
      </c>
      <c r="BB13" s="17">
        <v>1.8084045846097602E-2</v>
      </c>
      <c r="BC13" s="17">
        <v>2.6111149121838002E-2</v>
      </c>
      <c r="BD13" s="17">
        <v>9.9426144922233894E-2</v>
      </c>
      <c r="BE13" s="17">
        <v>0.11385125176230899</v>
      </c>
      <c r="BF13" s="17">
        <v>4.41692598532476E-2</v>
      </c>
      <c r="BG13" s="17">
        <v>4.4209337215465598E-2</v>
      </c>
    </row>
    <row r="14" spans="2:59" x14ac:dyDescent="0.35">
      <c r="B14" s="18" t="s">
        <v>133</v>
      </c>
      <c r="C14" s="17">
        <v>1.60362940190182E-2</v>
      </c>
      <c r="D14" s="17">
        <v>1.4250223028429401E-2</v>
      </c>
      <c r="E14" s="17">
        <v>1.7766234043655901E-2</v>
      </c>
      <c r="F14" s="17"/>
      <c r="G14" s="17">
        <v>3.7725339215043799E-2</v>
      </c>
      <c r="H14" s="17">
        <v>2.1199884939375101E-2</v>
      </c>
      <c r="I14" s="17">
        <v>1.77605459243395E-2</v>
      </c>
      <c r="J14" s="17">
        <v>2.4746979352963001E-2</v>
      </c>
      <c r="K14" s="17">
        <v>1.6573106424745201E-2</v>
      </c>
      <c r="L14" s="17">
        <v>0</v>
      </c>
      <c r="M14" s="17"/>
      <c r="N14" s="17">
        <v>1.8265641245800102E-2</v>
      </c>
      <c r="O14" s="17">
        <v>1.74579445715893E-2</v>
      </c>
      <c r="P14" s="17">
        <v>1.1965805957120001E-2</v>
      </c>
      <c r="Q14" s="17">
        <v>9.9775881777637004E-3</v>
      </c>
      <c r="R14" s="17">
        <v>2.8227429530185401E-2</v>
      </c>
      <c r="S14" s="17"/>
      <c r="T14" s="17">
        <v>1.46862361020694E-2</v>
      </c>
      <c r="U14" s="17">
        <v>1.63762841545823E-2</v>
      </c>
      <c r="V14" s="17"/>
      <c r="W14" s="17">
        <v>7.8490562589078397E-3</v>
      </c>
      <c r="X14" s="17">
        <v>1.6548466624020298E-2</v>
      </c>
      <c r="Y14" s="17"/>
      <c r="Z14" s="17">
        <v>1.44224122376696E-2</v>
      </c>
      <c r="AA14" s="17">
        <v>1.35528750829924E-2</v>
      </c>
      <c r="AB14" s="17">
        <v>4.3864117119644299E-3</v>
      </c>
      <c r="AC14" s="17"/>
      <c r="AD14" s="17">
        <v>1.08576134815904E-2</v>
      </c>
      <c r="AE14" s="17">
        <v>2.5757849784894201E-2</v>
      </c>
      <c r="AF14" s="17"/>
      <c r="AG14" s="17">
        <v>4.6652237615417598E-3</v>
      </c>
      <c r="AH14" s="17">
        <v>4.4232631637599797E-3</v>
      </c>
      <c r="AI14" s="17">
        <v>1.36569329620177E-2</v>
      </c>
      <c r="AJ14" s="17"/>
      <c r="AK14" s="17">
        <v>8.0667583084840008E-3</v>
      </c>
      <c r="AL14" s="17">
        <v>7.1450124882043E-3</v>
      </c>
      <c r="AM14" s="17">
        <v>5.7918823354650602E-3</v>
      </c>
      <c r="AN14" s="17"/>
      <c r="AO14" s="17">
        <v>2.8876070476100898E-2</v>
      </c>
      <c r="AP14" s="17">
        <v>8.3099961467921497E-3</v>
      </c>
      <c r="AQ14" s="17">
        <v>7.2078870223310698E-3</v>
      </c>
      <c r="AR14" s="17"/>
      <c r="AS14" s="17">
        <v>2.8641700159432199E-2</v>
      </c>
      <c r="AT14" s="17">
        <v>5.7924368472923898E-2</v>
      </c>
      <c r="AU14" s="17">
        <v>1.11784633895854E-2</v>
      </c>
      <c r="AV14" s="17">
        <v>6.6177814167421604E-3</v>
      </c>
      <c r="AW14" s="17">
        <v>1.25384972481777E-2</v>
      </c>
      <c r="AX14" s="17">
        <v>4.1251325131847601E-2</v>
      </c>
      <c r="AY14" s="17">
        <v>0</v>
      </c>
      <c r="AZ14" s="17">
        <v>2.2141672123170301E-2</v>
      </c>
      <c r="BA14" s="17">
        <v>0</v>
      </c>
      <c r="BB14" s="17">
        <v>0</v>
      </c>
      <c r="BC14" s="17">
        <v>0</v>
      </c>
      <c r="BD14" s="17">
        <v>0</v>
      </c>
      <c r="BE14" s="17">
        <v>0</v>
      </c>
      <c r="BF14" s="17">
        <v>0</v>
      </c>
      <c r="BG14" s="17">
        <v>0</v>
      </c>
    </row>
    <row r="15" spans="2:59" x14ac:dyDescent="0.35">
      <c r="B15" s="18" t="s">
        <v>118</v>
      </c>
      <c r="C15" s="21">
        <v>0.61730121438493601</v>
      </c>
      <c r="D15" s="21">
        <v>0.63954931088328304</v>
      </c>
      <c r="E15" s="21">
        <v>0.59499860862843501</v>
      </c>
      <c r="F15" s="21"/>
      <c r="G15" s="21">
        <v>0.56255661196292195</v>
      </c>
      <c r="H15" s="21">
        <v>0.582365285249825</v>
      </c>
      <c r="I15" s="21">
        <v>0.55108658266740496</v>
      </c>
      <c r="J15" s="21">
        <v>0.57747593160063704</v>
      </c>
      <c r="K15" s="21">
        <v>0.65592781403134004</v>
      </c>
      <c r="L15" s="21">
        <v>0.68859238011459301</v>
      </c>
      <c r="M15" s="21"/>
      <c r="N15" s="21">
        <v>0.62828424578137299</v>
      </c>
      <c r="O15" s="21">
        <v>0.59559215291247003</v>
      </c>
      <c r="P15" s="21">
        <v>0.71712161163193</v>
      </c>
      <c r="Q15" s="21">
        <v>0.57841309946545405</v>
      </c>
      <c r="R15" s="21">
        <v>0.52911652189061298</v>
      </c>
      <c r="S15" s="21"/>
      <c r="T15" s="21">
        <v>0.65562678993211398</v>
      </c>
      <c r="U15" s="21">
        <v>0.60764954132537796</v>
      </c>
      <c r="V15" s="21"/>
      <c r="W15" s="21">
        <v>0.63615568399015199</v>
      </c>
      <c r="X15" s="21">
        <v>0.61149699104851796</v>
      </c>
      <c r="Y15" s="21"/>
      <c r="Z15" s="21">
        <v>0.76043739299723601</v>
      </c>
      <c r="AA15" s="21">
        <v>0.62583075649623399</v>
      </c>
      <c r="AB15" s="21">
        <v>0.55510731918053102</v>
      </c>
      <c r="AC15" s="21"/>
      <c r="AD15" s="21">
        <v>0.67182568207186499</v>
      </c>
      <c r="AE15" s="21">
        <v>0.51494644478826501</v>
      </c>
      <c r="AF15" s="21"/>
      <c r="AG15" s="21">
        <v>0.63673153790621795</v>
      </c>
      <c r="AH15" s="21">
        <v>0.63059529528509495</v>
      </c>
      <c r="AI15" s="21">
        <v>0.62688944080207698</v>
      </c>
      <c r="AJ15" s="21"/>
      <c r="AK15" s="21">
        <v>0.73092588484231802</v>
      </c>
      <c r="AL15" s="21">
        <v>0.61672559919347203</v>
      </c>
      <c r="AM15" s="21">
        <v>0.47272266430478099</v>
      </c>
      <c r="AN15" s="21"/>
      <c r="AO15" s="21">
        <v>0.78650301040167303</v>
      </c>
      <c r="AP15" s="21">
        <v>0.66921585752933899</v>
      </c>
      <c r="AQ15" s="21">
        <v>0.55657439108323203</v>
      </c>
      <c r="AR15" s="21"/>
      <c r="AS15" s="21">
        <v>0.49801506006058999</v>
      </c>
      <c r="AT15" s="21">
        <v>0.58263353550624397</v>
      </c>
      <c r="AU15" s="21">
        <v>0.70028657482352996</v>
      </c>
      <c r="AV15" s="21">
        <v>0.61833133941267904</v>
      </c>
      <c r="AW15" s="21">
        <v>0.58088158152563596</v>
      </c>
      <c r="AX15" s="21">
        <v>0.62100026346647796</v>
      </c>
      <c r="AY15" s="21">
        <v>0.65738565362883605</v>
      </c>
      <c r="AZ15" s="21">
        <v>0.58081009862298705</v>
      </c>
      <c r="BA15" s="21">
        <v>0.82567271099792705</v>
      </c>
      <c r="BB15" s="21">
        <v>0.61331168469994801</v>
      </c>
      <c r="BC15" s="21">
        <v>0.66070440551213105</v>
      </c>
      <c r="BD15" s="21">
        <v>0.61023605438925099</v>
      </c>
      <c r="BE15" s="21">
        <v>0.57849770648714904</v>
      </c>
      <c r="BF15" s="21">
        <v>0.70607630981399405</v>
      </c>
      <c r="BG15" s="21">
        <v>0.61394372842882305</v>
      </c>
    </row>
    <row r="16" spans="2:59" x14ac:dyDescent="0.35">
      <c r="B16" s="18" t="s">
        <v>119</v>
      </c>
      <c r="C16" s="21">
        <v>0.12673960093573</v>
      </c>
      <c r="D16" s="21">
        <v>0.104204666816614</v>
      </c>
      <c r="E16" s="21">
        <v>0.148254903994709</v>
      </c>
      <c r="F16" s="21"/>
      <c r="G16" s="21">
        <v>0.13846648488996699</v>
      </c>
      <c r="H16" s="21">
        <v>0.14458115354270301</v>
      </c>
      <c r="I16" s="21">
        <v>0.13486270335252601</v>
      </c>
      <c r="J16" s="21">
        <v>0.15593013487644899</v>
      </c>
      <c r="K16" s="21">
        <v>0.115232002604831</v>
      </c>
      <c r="L16" s="21">
        <v>9.7880047799874303E-2</v>
      </c>
      <c r="M16" s="21"/>
      <c r="N16" s="21">
        <v>0.13342778909935901</v>
      </c>
      <c r="O16" s="21">
        <v>0.12633028951716099</v>
      </c>
      <c r="P16" s="21">
        <v>7.3301461806505694E-2</v>
      </c>
      <c r="Q16" s="21">
        <v>0.15965334347006899</v>
      </c>
      <c r="R16" s="21">
        <v>0.13887113042202801</v>
      </c>
      <c r="S16" s="21"/>
      <c r="T16" s="21">
        <v>0.130735808383734</v>
      </c>
      <c r="U16" s="21">
        <v>0.12573322106496099</v>
      </c>
      <c r="V16" s="21"/>
      <c r="W16" s="21">
        <v>0.112298318981619</v>
      </c>
      <c r="X16" s="21">
        <v>0.131833683638061</v>
      </c>
      <c r="Y16" s="21"/>
      <c r="Z16" s="21">
        <v>6.0417026578047303E-2</v>
      </c>
      <c r="AA16" s="21">
        <v>9.8808149034716297E-2</v>
      </c>
      <c r="AB16" s="21">
        <v>0.186692262557767</v>
      </c>
      <c r="AC16" s="21"/>
      <c r="AD16" s="21">
        <v>0.116162438898693</v>
      </c>
      <c r="AE16" s="21">
        <v>0.146595328634052</v>
      </c>
      <c r="AF16" s="21"/>
      <c r="AG16" s="21">
        <v>0.15835752318192201</v>
      </c>
      <c r="AH16" s="21">
        <v>0.100596035624712</v>
      </c>
      <c r="AI16" s="21">
        <v>0.141876588335519</v>
      </c>
      <c r="AJ16" s="21"/>
      <c r="AK16" s="21">
        <v>8.8592084876083596E-2</v>
      </c>
      <c r="AL16" s="21">
        <v>0.115319558176567</v>
      </c>
      <c r="AM16" s="21">
        <v>0.26830020755286998</v>
      </c>
      <c r="AN16" s="21"/>
      <c r="AO16" s="21">
        <v>5.2497913254964397E-2</v>
      </c>
      <c r="AP16" s="21">
        <v>9.4435101549674702E-2</v>
      </c>
      <c r="AQ16" s="21">
        <v>0.17991154389444799</v>
      </c>
      <c r="AR16" s="21"/>
      <c r="AS16" s="21">
        <v>0.20018790315114601</v>
      </c>
      <c r="AT16" s="21">
        <v>0.17971694906081301</v>
      </c>
      <c r="AU16" s="21">
        <v>5.9085818717722297E-2</v>
      </c>
      <c r="AV16" s="21">
        <v>0.140807200063997</v>
      </c>
      <c r="AW16" s="21">
        <v>0.17996073996665099</v>
      </c>
      <c r="AX16" s="21">
        <v>8.6584151060968603E-2</v>
      </c>
      <c r="AY16" s="21">
        <v>5.6412009990846203E-2</v>
      </c>
      <c r="AZ16" s="21">
        <v>8.7672106802945696E-2</v>
      </c>
      <c r="BA16" s="21">
        <v>7.5483244456661505E-2</v>
      </c>
      <c r="BB16" s="21">
        <v>0.131882877398844</v>
      </c>
      <c r="BC16" s="21">
        <v>0.105071264337529</v>
      </c>
      <c r="BD16" s="21">
        <v>0.12330751228964799</v>
      </c>
      <c r="BE16" s="21">
        <v>0.36031114703842598</v>
      </c>
      <c r="BF16" s="21">
        <v>8.0697174964550103E-2</v>
      </c>
      <c r="BG16" s="21">
        <v>0.20274344448027601</v>
      </c>
    </row>
    <row r="17" spans="2:59" x14ac:dyDescent="0.35">
      <c r="B17" s="18" t="s">
        <v>120</v>
      </c>
      <c r="C17" s="22">
        <v>0.49056161344920601</v>
      </c>
      <c r="D17" s="22">
        <v>0.53534464406666904</v>
      </c>
      <c r="E17" s="22">
        <v>0.44674370463372698</v>
      </c>
      <c r="F17" s="22"/>
      <c r="G17" s="22">
        <v>0.42409012707295501</v>
      </c>
      <c r="H17" s="22">
        <v>0.43778413170712199</v>
      </c>
      <c r="I17" s="22">
        <v>0.41622387931487798</v>
      </c>
      <c r="J17" s="22">
        <v>0.42154579672418802</v>
      </c>
      <c r="K17" s="22">
        <v>0.54069581142650902</v>
      </c>
      <c r="L17" s="22">
        <v>0.59071233231471898</v>
      </c>
      <c r="M17" s="22"/>
      <c r="N17" s="22">
        <v>0.494856456682013</v>
      </c>
      <c r="O17" s="22">
        <v>0.46926186339531001</v>
      </c>
      <c r="P17" s="22">
        <v>0.64382014982542402</v>
      </c>
      <c r="Q17" s="22">
        <v>0.41875975599538501</v>
      </c>
      <c r="R17" s="22">
        <v>0.390245391468585</v>
      </c>
      <c r="S17" s="22"/>
      <c r="T17" s="22">
        <v>0.52489098154837999</v>
      </c>
      <c r="U17" s="22">
        <v>0.48191632026041598</v>
      </c>
      <c r="V17" s="22"/>
      <c r="W17" s="22">
        <v>0.52385736500853297</v>
      </c>
      <c r="X17" s="22">
        <v>0.47966330741045698</v>
      </c>
      <c r="Y17" s="22"/>
      <c r="Z17" s="22">
        <v>0.70002036641918897</v>
      </c>
      <c r="AA17" s="22">
        <v>0.52702260746151797</v>
      </c>
      <c r="AB17" s="22">
        <v>0.36841505662276403</v>
      </c>
      <c r="AC17" s="22"/>
      <c r="AD17" s="22">
        <v>0.55566324317317195</v>
      </c>
      <c r="AE17" s="22">
        <v>0.36835111615421301</v>
      </c>
      <c r="AF17" s="22"/>
      <c r="AG17" s="22">
        <v>0.47837401472429703</v>
      </c>
      <c r="AH17" s="22">
        <v>0.52999925966038297</v>
      </c>
      <c r="AI17" s="22">
        <v>0.48501285246655701</v>
      </c>
      <c r="AJ17" s="22"/>
      <c r="AK17" s="22">
        <v>0.64233379996623396</v>
      </c>
      <c r="AL17" s="22">
        <v>0.501406041016904</v>
      </c>
      <c r="AM17" s="22">
        <v>0.20442245675191101</v>
      </c>
      <c r="AN17" s="22"/>
      <c r="AO17" s="22">
        <v>0.73400509714670803</v>
      </c>
      <c r="AP17" s="22">
        <v>0.57478075597966505</v>
      </c>
      <c r="AQ17" s="22">
        <v>0.37666284718878401</v>
      </c>
      <c r="AR17" s="22"/>
      <c r="AS17" s="22">
        <v>0.297827156909444</v>
      </c>
      <c r="AT17" s="22">
        <v>0.40291658644543099</v>
      </c>
      <c r="AU17" s="22">
        <v>0.64120075610580796</v>
      </c>
      <c r="AV17" s="22">
        <v>0.47752413934868199</v>
      </c>
      <c r="AW17" s="22">
        <v>0.400920841558985</v>
      </c>
      <c r="AX17" s="22">
        <v>0.53441611240550901</v>
      </c>
      <c r="AY17" s="22">
        <v>0.60097364363799</v>
      </c>
      <c r="AZ17" s="22">
        <v>0.49313799182004098</v>
      </c>
      <c r="BA17" s="22">
        <v>0.75018946654126595</v>
      </c>
      <c r="BB17" s="22">
        <v>0.48142880730110399</v>
      </c>
      <c r="BC17" s="22">
        <v>0.55563314117460205</v>
      </c>
      <c r="BD17" s="22">
        <v>0.48692854209960201</v>
      </c>
      <c r="BE17" s="22">
        <v>0.21818655944872301</v>
      </c>
      <c r="BF17" s="22">
        <v>0.62537913484944396</v>
      </c>
      <c r="BG17" s="22">
        <v>0.41120028394854802</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0.617669275799414</v>
      </c>
      <c r="D9" s="17">
        <v>0.59816675645945006</v>
      </c>
      <c r="E9" s="17">
        <v>0.63632226538139003</v>
      </c>
      <c r="F9" s="17"/>
      <c r="G9" s="17">
        <v>0.53002098289390498</v>
      </c>
      <c r="H9" s="17">
        <v>0.50820791325988501</v>
      </c>
      <c r="I9" s="17">
        <v>0.54432469474599998</v>
      </c>
      <c r="J9" s="17">
        <v>0.60173647515256501</v>
      </c>
      <c r="K9" s="17">
        <v>0.65579879144669795</v>
      </c>
      <c r="L9" s="17">
        <v>0.72013598106112697</v>
      </c>
      <c r="M9" s="17"/>
      <c r="N9" s="17">
        <v>0.66423055477414505</v>
      </c>
      <c r="O9" s="17">
        <v>0.58245356805508297</v>
      </c>
      <c r="P9" s="17">
        <v>0.64686253131128801</v>
      </c>
      <c r="Q9" s="17">
        <v>0.58584510663268796</v>
      </c>
      <c r="R9" s="17">
        <v>0.57983520225058605</v>
      </c>
      <c r="S9" s="17"/>
      <c r="T9" s="17">
        <v>0.63142439802029604</v>
      </c>
      <c r="U9" s="17">
        <v>0.61420527191493801</v>
      </c>
      <c r="V9" s="17"/>
      <c r="W9" s="17">
        <v>0.62163516773508798</v>
      </c>
      <c r="X9" s="17">
        <v>0.62589091661301199</v>
      </c>
      <c r="Y9" s="17"/>
      <c r="Z9" s="17">
        <v>0.72782904628098599</v>
      </c>
      <c r="AA9" s="17">
        <v>0.62310502490391095</v>
      </c>
      <c r="AB9" s="17">
        <v>0.54907854929341404</v>
      </c>
      <c r="AC9" s="17"/>
      <c r="AD9" s="17">
        <v>0.67576918205102798</v>
      </c>
      <c r="AE9" s="17">
        <v>0.50860259857630596</v>
      </c>
      <c r="AF9" s="17"/>
      <c r="AG9" s="17">
        <v>0.61194689536679303</v>
      </c>
      <c r="AH9" s="17">
        <v>0.55951372193833604</v>
      </c>
      <c r="AI9" s="17">
        <v>0.68832501582663597</v>
      </c>
      <c r="AJ9" s="17"/>
      <c r="AK9" s="17">
        <v>0.72891513963344801</v>
      </c>
      <c r="AL9" s="17">
        <v>0.620837495749616</v>
      </c>
      <c r="AM9" s="17">
        <v>0.449591756873638</v>
      </c>
      <c r="AN9" s="17"/>
      <c r="AO9" s="17">
        <v>0.76785589364672302</v>
      </c>
      <c r="AP9" s="17">
        <v>0.64309898650180297</v>
      </c>
      <c r="AQ9" s="17">
        <v>0.58708415062843899</v>
      </c>
      <c r="AR9" s="17"/>
      <c r="AS9" s="17">
        <v>0.51147179492021699</v>
      </c>
      <c r="AT9" s="17">
        <v>0.67111615961219595</v>
      </c>
      <c r="AU9" s="17">
        <v>0.677513328947838</v>
      </c>
      <c r="AV9" s="17">
        <v>0.62461728058843102</v>
      </c>
      <c r="AW9" s="17">
        <v>0.56531013258878604</v>
      </c>
      <c r="AX9" s="17">
        <v>0.57942564393656104</v>
      </c>
      <c r="AY9" s="17">
        <v>0.61474172787653902</v>
      </c>
      <c r="AZ9" s="17">
        <v>0.62125892162250995</v>
      </c>
      <c r="BA9" s="17">
        <v>0.618410323890077</v>
      </c>
      <c r="BB9" s="17">
        <v>0.67066047317337296</v>
      </c>
      <c r="BC9" s="17">
        <v>0.77793783668637495</v>
      </c>
      <c r="BD9" s="17">
        <v>0.63712583338295703</v>
      </c>
      <c r="BE9" s="17">
        <v>0.37497760821394799</v>
      </c>
      <c r="BF9" s="17">
        <v>0.74260422492529699</v>
      </c>
      <c r="BG9" s="17">
        <v>0.60371989728932296</v>
      </c>
    </row>
    <row r="10" spans="2:59" x14ac:dyDescent="0.35">
      <c r="B10" s="18" t="s">
        <v>175</v>
      </c>
      <c r="C10" s="17">
        <v>0.24614753399112099</v>
      </c>
      <c r="D10" s="17">
        <v>0.26825559845160302</v>
      </c>
      <c r="E10" s="17">
        <v>0.224506208271777</v>
      </c>
      <c r="F10" s="17"/>
      <c r="G10" s="17">
        <v>0.26317249162005102</v>
      </c>
      <c r="H10" s="17">
        <v>0.277553388246711</v>
      </c>
      <c r="I10" s="17">
        <v>0.291906848470181</v>
      </c>
      <c r="J10" s="17">
        <v>0.250633096044791</v>
      </c>
      <c r="K10" s="17">
        <v>0.26237253792429599</v>
      </c>
      <c r="L10" s="17">
        <v>0.18913715477144799</v>
      </c>
      <c r="M10" s="17"/>
      <c r="N10" s="17">
        <v>0.238261195100751</v>
      </c>
      <c r="O10" s="17">
        <v>0.29101154978173799</v>
      </c>
      <c r="P10" s="17">
        <v>0.22764655877989001</v>
      </c>
      <c r="Q10" s="17">
        <v>0.24111831290864799</v>
      </c>
      <c r="R10" s="17">
        <v>0.229283509369891</v>
      </c>
      <c r="S10" s="17"/>
      <c r="T10" s="17">
        <v>0.21093871304315101</v>
      </c>
      <c r="U10" s="17">
        <v>0.25501430308070799</v>
      </c>
      <c r="V10" s="17"/>
      <c r="W10" s="17">
        <v>0.25399370113988901</v>
      </c>
      <c r="X10" s="17">
        <v>0.24010612796917499</v>
      </c>
      <c r="Y10" s="17"/>
      <c r="Z10" s="17">
        <v>0.185043330495093</v>
      </c>
      <c r="AA10" s="17">
        <v>0.26989242044033401</v>
      </c>
      <c r="AB10" s="17">
        <v>0.30056268831993299</v>
      </c>
      <c r="AC10" s="17"/>
      <c r="AD10" s="17">
        <v>0.20851290024176899</v>
      </c>
      <c r="AE10" s="17">
        <v>0.316796261611685</v>
      </c>
      <c r="AF10" s="17"/>
      <c r="AG10" s="17">
        <v>0.24824449596025899</v>
      </c>
      <c r="AH10" s="17">
        <v>0.317555652996031</v>
      </c>
      <c r="AI10" s="17">
        <v>0.19450295527629599</v>
      </c>
      <c r="AJ10" s="17"/>
      <c r="AK10" s="17">
        <v>0.20954561059410501</v>
      </c>
      <c r="AL10" s="17">
        <v>0.26336011518800301</v>
      </c>
      <c r="AM10" s="17">
        <v>0.27934666796428798</v>
      </c>
      <c r="AN10" s="17"/>
      <c r="AO10" s="17">
        <v>0.144964258557994</v>
      </c>
      <c r="AP10" s="17">
        <v>0.26713869725252598</v>
      </c>
      <c r="AQ10" s="17">
        <v>0.241840866547331</v>
      </c>
      <c r="AR10" s="17"/>
      <c r="AS10" s="17">
        <v>0.24149197512220799</v>
      </c>
      <c r="AT10" s="17">
        <v>0.158719558751512</v>
      </c>
      <c r="AU10" s="17">
        <v>0.21297748199409999</v>
      </c>
      <c r="AV10" s="17">
        <v>0.234909024589427</v>
      </c>
      <c r="AW10" s="17">
        <v>0.32154972357487999</v>
      </c>
      <c r="AX10" s="17">
        <v>0.26510045148883699</v>
      </c>
      <c r="AY10" s="17">
        <v>0.26128998165899697</v>
      </c>
      <c r="AZ10" s="17">
        <v>0.25948261323306498</v>
      </c>
      <c r="BA10" s="17">
        <v>0.31906193227279001</v>
      </c>
      <c r="BB10" s="17">
        <v>0.30577084364079099</v>
      </c>
      <c r="BC10" s="17">
        <v>0.18546734829967801</v>
      </c>
      <c r="BD10" s="17">
        <v>0.17251091200339699</v>
      </c>
      <c r="BE10" s="17">
        <v>0.438615690495817</v>
      </c>
      <c r="BF10" s="17">
        <v>0.22670472239690001</v>
      </c>
      <c r="BG10" s="17">
        <v>0.19957146809162299</v>
      </c>
    </row>
    <row r="11" spans="2:59" x14ac:dyDescent="0.35">
      <c r="B11" s="18" t="s">
        <v>113</v>
      </c>
      <c r="C11" s="17">
        <v>8.6491846381460805E-2</v>
      </c>
      <c r="D11" s="17">
        <v>8.1825398434918706E-2</v>
      </c>
      <c r="E11" s="17">
        <v>9.1195362540542793E-2</v>
      </c>
      <c r="F11" s="17"/>
      <c r="G11" s="17">
        <v>0.13804872927590101</v>
      </c>
      <c r="H11" s="17">
        <v>0.122395475487187</v>
      </c>
      <c r="I11" s="17">
        <v>0.101490962408535</v>
      </c>
      <c r="J11" s="17">
        <v>9.29158577118709E-2</v>
      </c>
      <c r="K11" s="17">
        <v>4.4862424640322099E-2</v>
      </c>
      <c r="L11" s="17">
        <v>6.8115257847133001E-2</v>
      </c>
      <c r="M11" s="17"/>
      <c r="N11" s="17">
        <v>7.3834905587917998E-2</v>
      </c>
      <c r="O11" s="17">
        <v>8.1288853745325906E-2</v>
      </c>
      <c r="P11" s="17">
        <v>7.0314881219355904E-2</v>
      </c>
      <c r="Q11" s="17">
        <v>0.10051482266223501</v>
      </c>
      <c r="R11" s="17">
        <v>0.12710179179445</v>
      </c>
      <c r="S11" s="17"/>
      <c r="T11" s="17">
        <v>0.116183014573292</v>
      </c>
      <c r="U11" s="17">
        <v>7.9014608426060798E-2</v>
      </c>
      <c r="V11" s="17"/>
      <c r="W11" s="17">
        <v>8.2448323337232995E-2</v>
      </c>
      <c r="X11" s="17">
        <v>8.4905776930258997E-2</v>
      </c>
      <c r="Y11" s="17"/>
      <c r="Z11" s="17">
        <v>5.4374925131981902E-2</v>
      </c>
      <c r="AA11" s="17">
        <v>7.0226238831824106E-2</v>
      </c>
      <c r="AB11" s="17">
        <v>9.3090911590364006E-2</v>
      </c>
      <c r="AC11" s="17"/>
      <c r="AD11" s="17">
        <v>6.2432149893535398E-2</v>
      </c>
      <c r="AE11" s="17">
        <v>0.131657343543715</v>
      </c>
      <c r="AF11" s="17"/>
      <c r="AG11" s="17">
        <v>0.10515890436386301</v>
      </c>
      <c r="AH11" s="17">
        <v>8.2507311366398203E-2</v>
      </c>
      <c r="AI11" s="17">
        <v>7.1388043306645693E-2</v>
      </c>
      <c r="AJ11" s="17"/>
      <c r="AK11" s="17">
        <v>3.2439432260816699E-2</v>
      </c>
      <c r="AL11" s="17">
        <v>8.8476913645368999E-2</v>
      </c>
      <c r="AM11" s="17">
        <v>0.14527234740598099</v>
      </c>
      <c r="AN11" s="17"/>
      <c r="AO11" s="17">
        <v>7.3949804494816904E-2</v>
      </c>
      <c r="AP11" s="17">
        <v>5.7354489719547402E-2</v>
      </c>
      <c r="AQ11" s="17">
        <v>0.111560860048109</v>
      </c>
      <c r="AR11" s="17"/>
      <c r="AS11" s="17">
        <v>0.15362559281205801</v>
      </c>
      <c r="AT11" s="17">
        <v>0.11999477376396001</v>
      </c>
      <c r="AU11" s="17">
        <v>8.4166543987474002E-2</v>
      </c>
      <c r="AV11" s="17">
        <v>8.0098796355971905E-2</v>
      </c>
      <c r="AW11" s="17">
        <v>9.0421788244564497E-2</v>
      </c>
      <c r="AX11" s="17">
        <v>5.8268655831315498E-2</v>
      </c>
      <c r="AY11" s="17">
        <v>8.3377645630527006E-2</v>
      </c>
      <c r="AZ11" s="17">
        <v>6.3037728359481196E-2</v>
      </c>
      <c r="BA11" s="17">
        <v>3.60624393422923E-2</v>
      </c>
      <c r="BB11" s="17">
        <v>2.3568683185836201E-2</v>
      </c>
      <c r="BC11" s="17">
        <v>3.6594815013947103E-2</v>
      </c>
      <c r="BD11" s="17">
        <v>0.10846143609768601</v>
      </c>
      <c r="BE11" s="17">
        <v>0.18640670129023501</v>
      </c>
      <c r="BF11" s="17">
        <v>3.0691052677803001E-2</v>
      </c>
      <c r="BG11" s="17">
        <v>7.2782679850171506E-2</v>
      </c>
    </row>
    <row r="12" spans="2:59" x14ac:dyDescent="0.35">
      <c r="B12" s="18" t="s">
        <v>176</v>
      </c>
      <c r="C12" s="17">
        <v>2.3129285027957299E-2</v>
      </c>
      <c r="D12" s="17">
        <v>2.6033339698175999E-2</v>
      </c>
      <c r="E12" s="17">
        <v>2.0519207443561501E-2</v>
      </c>
      <c r="F12" s="17"/>
      <c r="G12" s="17">
        <v>4.2369119506755697E-2</v>
      </c>
      <c r="H12" s="17">
        <v>2.9839967954192598E-2</v>
      </c>
      <c r="I12" s="17">
        <v>4.6647039358829301E-2</v>
      </c>
      <c r="J12" s="17">
        <v>2.2848887154198999E-2</v>
      </c>
      <c r="K12" s="17">
        <v>1.7334402294341501E-2</v>
      </c>
      <c r="L12" s="17">
        <v>5.4506049588772896E-3</v>
      </c>
      <c r="M12" s="17"/>
      <c r="N12" s="17">
        <v>7.3990324551614804E-3</v>
      </c>
      <c r="O12" s="17">
        <v>2.11517381870212E-2</v>
      </c>
      <c r="P12" s="17">
        <v>1.7565889693941399E-2</v>
      </c>
      <c r="Q12" s="17">
        <v>4.5994240473601303E-2</v>
      </c>
      <c r="R12" s="17">
        <v>2.74015176339511E-2</v>
      </c>
      <c r="S12" s="17"/>
      <c r="T12" s="17">
        <v>1.3743150546918201E-2</v>
      </c>
      <c r="U12" s="17">
        <v>2.5493030386263001E-2</v>
      </c>
      <c r="V12" s="17"/>
      <c r="W12" s="17">
        <v>2.2053346040873299E-2</v>
      </c>
      <c r="X12" s="17">
        <v>2.4803989042176702E-2</v>
      </c>
      <c r="Y12" s="17"/>
      <c r="Z12" s="17">
        <v>1.7374870550282501E-2</v>
      </c>
      <c r="AA12" s="17">
        <v>1.7073656969747698E-2</v>
      </c>
      <c r="AB12" s="17">
        <v>3.1258438139341101E-2</v>
      </c>
      <c r="AC12" s="17"/>
      <c r="AD12" s="17">
        <v>2.7109132238638801E-2</v>
      </c>
      <c r="AE12" s="17">
        <v>1.5658210819250899E-2</v>
      </c>
      <c r="AF12" s="17"/>
      <c r="AG12" s="17">
        <v>1.36500328613964E-2</v>
      </c>
      <c r="AH12" s="17">
        <v>3.03875240195925E-2</v>
      </c>
      <c r="AI12" s="17">
        <v>2.0860582236618901E-2</v>
      </c>
      <c r="AJ12" s="17"/>
      <c r="AK12" s="17">
        <v>4.3445504332742402E-3</v>
      </c>
      <c r="AL12" s="17">
        <v>1.9042275938564699E-2</v>
      </c>
      <c r="AM12" s="17">
        <v>7.45872914093441E-2</v>
      </c>
      <c r="AN12" s="17"/>
      <c r="AO12" s="17">
        <v>5.1052700505556502E-3</v>
      </c>
      <c r="AP12" s="17">
        <v>1.6568244271933801E-2</v>
      </c>
      <c r="AQ12" s="17">
        <v>3.2348287089046503E-2</v>
      </c>
      <c r="AR12" s="17"/>
      <c r="AS12" s="17">
        <v>4.29176144574476E-2</v>
      </c>
      <c r="AT12" s="17">
        <v>9.6188151562489107E-3</v>
      </c>
      <c r="AU12" s="17">
        <v>0</v>
      </c>
      <c r="AV12" s="17">
        <v>2.48892192704545E-2</v>
      </c>
      <c r="AW12" s="17">
        <v>3.5099151369075098E-3</v>
      </c>
      <c r="AX12" s="17">
        <v>4.0141748309172498E-2</v>
      </c>
      <c r="AY12" s="17">
        <v>2.5961130959394601E-2</v>
      </c>
      <c r="AZ12" s="17">
        <v>3.52411661984601E-2</v>
      </c>
      <c r="BA12" s="17">
        <v>1.3177552943720101E-2</v>
      </c>
      <c r="BB12" s="17">
        <v>0</v>
      </c>
      <c r="BC12" s="17">
        <v>0</v>
      </c>
      <c r="BD12" s="17">
        <v>8.1901818515959804E-2</v>
      </c>
      <c r="BE12" s="17">
        <v>0</v>
      </c>
      <c r="BF12" s="17">
        <v>0</v>
      </c>
      <c r="BG12" s="17">
        <v>7.1601545864531005E-2</v>
      </c>
    </row>
    <row r="13" spans="2:59" x14ac:dyDescent="0.35">
      <c r="B13" s="18" t="s">
        <v>177</v>
      </c>
      <c r="C13" s="17">
        <v>1.52596013428105E-2</v>
      </c>
      <c r="D13" s="17">
        <v>1.4463510140250799E-2</v>
      </c>
      <c r="E13" s="17">
        <v>1.6064093501212701E-2</v>
      </c>
      <c r="F13" s="17"/>
      <c r="G13" s="17">
        <v>4.0248931442665899E-3</v>
      </c>
      <c r="H13" s="17">
        <v>2.9777754570561199E-2</v>
      </c>
      <c r="I13" s="17">
        <v>0</v>
      </c>
      <c r="J13" s="17">
        <v>2.0058847756051601E-2</v>
      </c>
      <c r="K13" s="17">
        <v>1.4994277170866601E-2</v>
      </c>
      <c r="L13" s="17">
        <v>1.7161001361413901E-2</v>
      </c>
      <c r="M13" s="17"/>
      <c r="N13" s="17">
        <v>9.5763351777478096E-3</v>
      </c>
      <c r="O13" s="17">
        <v>5.9320270215733901E-3</v>
      </c>
      <c r="P13" s="17">
        <v>2.9897924603769901E-2</v>
      </c>
      <c r="Q13" s="17">
        <v>1.9208574283190699E-2</v>
      </c>
      <c r="R13" s="17">
        <v>1.10297264810906E-2</v>
      </c>
      <c r="S13" s="17"/>
      <c r="T13" s="17">
        <v>2.2591180743621899E-2</v>
      </c>
      <c r="U13" s="17">
        <v>1.3413262276102501E-2</v>
      </c>
      <c r="V13" s="17"/>
      <c r="W13" s="17">
        <v>1.2167174770093899E-2</v>
      </c>
      <c r="X13" s="17">
        <v>1.88316115312917E-2</v>
      </c>
      <c r="Y13" s="17"/>
      <c r="Z13" s="17">
        <v>1.2022275582967199E-2</v>
      </c>
      <c r="AA13" s="17">
        <v>9.1533417332162904E-3</v>
      </c>
      <c r="AB13" s="17">
        <v>2.1562124958874E-2</v>
      </c>
      <c r="AC13" s="17"/>
      <c r="AD13" s="17">
        <v>1.74588758313769E-2</v>
      </c>
      <c r="AE13" s="17">
        <v>1.11310652358726E-2</v>
      </c>
      <c r="AF13" s="17"/>
      <c r="AG13" s="17">
        <v>9.3202086891235707E-3</v>
      </c>
      <c r="AH13" s="17">
        <v>9.16034094861682E-3</v>
      </c>
      <c r="AI13" s="17">
        <v>2.1411127090769901E-2</v>
      </c>
      <c r="AJ13" s="17"/>
      <c r="AK13" s="17">
        <v>1.76514769092046E-2</v>
      </c>
      <c r="AL13" s="17">
        <v>6.1818026322324497E-3</v>
      </c>
      <c r="AM13" s="17">
        <v>4.5574585405041397E-2</v>
      </c>
      <c r="AN13" s="17"/>
      <c r="AO13" s="17">
        <v>0</v>
      </c>
      <c r="AP13" s="17">
        <v>1.25208246803228E-2</v>
      </c>
      <c r="AQ13" s="17">
        <v>2.1657203669429099E-2</v>
      </c>
      <c r="AR13" s="17"/>
      <c r="AS13" s="17">
        <v>1.5830286097372599E-2</v>
      </c>
      <c r="AT13" s="17">
        <v>0</v>
      </c>
      <c r="AU13" s="17">
        <v>1.4259032730695899E-2</v>
      </c>
      <c r="AV13" s="17">
        <v>3.5485679195715603E-2</v>
      </c>
      <c r="AW13" s="17">
        <v>1.9208440454862499E-2</v>
      </c>
      <c r="AX13" s="17">
        <v>3.2597571143159997E-2</v>
      </c>
      <c r="AY13" s="17">
        <v>1.46295138745418E-2</v>
      </c>
      <c r="AZ13" s="17">
        <v>1.4362596779378799E-2</v>
      </c>
      <c r="BA13" s="17">
        <v>1.3287751551120599E-2</v>
      </c>
      <c r="BB13" s="17">
        <v>0</v>
      </c>
      <c r="BC13" s="17">
        <v>0</v>
      </c>
      <c r="BD13" s="17">
        <v>0</v>
      </c>
      <c r="BE13" s="17">
        <v>0</v>
      </c>
      <c r="BF13" s="17">
        <v>0</v>
      </c>
      <c r="BG13" s="17">
        <v>5.2324408904351201E-2</v>
      </c>
    </row>
    <row r="14" spans="2:59" x14ac:dyDescent="0.35">
      <c r="B14" s="18" t="s">
        <v>133</v>
      </c>
      <c r="C14" s="17">
        <v>1.13024574572356E-2</v>
      </c>
      <c r="D14" s="17">
        <v>1.1255396815601599E-2</v>
      </c>
      <c r="E14" s="17">
        <v>1.1392862861515999E-2</v>
      </c>
      <c r="F14" s="17"/>
      <c r="G14" s="17">
        <v>2.2363783559120901E-2</v>
      </c>
      <c r="H14" s="17">
        <v>3.2225500481463498E-2</v>
      </c>
      <c r="I14" s="17">
        <v>1.56304550164546E-2</v>
      </c>
      <c r="J14" s="17">
        <v>1.18068361805218E-2</v>
      </c>
      <c r="K14" s="17">
        <v>4.6375665234752502E-3</v>
      </c>
      <c r="L14" s="17">
        <v>0</v>
      </c>
      <c r="M14" s="17"/>
      <c r="N14" s="17">
        <v>6.6979769042766896E-3</v>
      </c>
      <c r="O14" s="17">
        <v>1.81622632092589E-2</v>
      </c>
      <c r="P14" s="17">
        <v>7.7122143917549204E-3</v>
      </c>
      <c r="Q14" s="17">
        <v>7.3189430396367302E-3</v>
      </c>
      <c r="R14" s="17">
        <v>2.5348252470030998E-2</v>
      </c>
      <c r="S14" s="17"/>
      <c r="T14" s="17">
        <v>5.1195430727206098E-3</v>
      </c>
      <c r="U14" s="17">
        <v>1.2859523915927699E-2</v>
      </c>
      <c r="V14" s="17"/>
      <c r="W14" s="17">
        <v>7.70228697682323E-3</v>
      </c>
      <c r="X14" s="17">
        <v>5.46157791408617E-3</v>
      </c>
      <c r="Y14" s="17"/>
      <c r="Z14" s="17">
        <v>3.3555519586900302E-3</v>
      </c>
      <c r="AA14" s="17">
        <v>1.05493171209665E-2</v>
      </c>
      <c r="AB14" s="17">
        <v>4.4472876980737501E-3</v>
      </c>
      <c r="AC14" s="17"/>
      <c r="AD14" s="17">
        <v>8.7177597436521505E-3</v>
      </c>
      <c r="AE14" s="17">
        <v>1.6154520213169699E-2</v>
      </c>
      <c r="AF14" s="17"/>
      <c r="AG14" s="17">
        <v>1.1679462758565001E-2</v>
      </c>
      <c r="AH14" s="17">
        <v>8.7544873102532396E-4</v>
      </c>
      <c r="AI14" s="17">
        <v>3.5122762630333099E-3</v>
      </c>
      <c r="AJ14" s="17"/>
      <c r="AK14" s="17">
        <v>7.1037901691520799E-3</v>
      </c>
      <c r="AL14" s="17">
        <v>2.1013968462147998E-3</v>
      </c>
      <c r="AM14" s="17">
        <v>5.6273509417078E-3</v>
      </c>
      <c r="AN14" s="17"/>
      <c r="AO14" s="17">
        <v>8.1247732499108907E-3</v>
      </c>
      <c r="AP14" s="17">
        <v>3.3187575738674101E-3</v>
      </c>
      <c r="AQ14" s="17">
        <v>5.5086320176450099E-3</v>
      </c>
      <c r="AR14" s="17"/>
      <c r="AS14" s="17">
        <v>3.4662736590696998E-2</v>
      </c>
      <c r="AT14" s="17">
        <v>4.05506927160839E-2</v>
      </c>
      <c r="AU14" s="17">
        <v>1.10836123398918E-2</v>
      </c>
      <c r="AV14" s="17">
        <v>0</v>
      </c>
      <c r="AW14" s="17">
        <v>0</v>
      </c>
      <c r="AX14" s="17">
        <v>2.44659292909538E-2</v>
      </c>
      <c r="AY14" s="17">
        <v>0</v>
      </c>
      <c r="AZ14" s="17">
        <v>6.6169738071049297E-3</v>
      </c>
      <c r="BA14" s="17">
        <v>0</v>
      </c>
      <c r="BB14" s="17">
        <v>0</v>
      </c>
      <c r="BC14" s="17">
        <v>0</v>
      </c>
      <c r="BD14" s="17">
        <v>0</v>
      </c>
      <c r="BE14" s="17">
        <v>0</v>
      </c>
      <c r="BF14" s="17">
        <v>0</v>
      </c>
      <c r="BG14" s="17">
        <v>0</v>
      </c>
    </row>
    <row r="15" spans="2:59" x14ac:dyDescent="0.35">
      <c r="B15" s="18" t="s">
        <v>118</v>
      </c>
      <c r="C15" s="21">
        <v>0.86381680979053599</v>
      </c>
      <c r="D15" s="21">
        <v>0.86642235491105302</v>
      </c>
      <c r="E15" s="21">
        <v>0.86082847365316695</v>
      </c>
      <c r="F15" s="21"/>
      <c r="G15" s="21">
        <v>0.79319347451395605</v>
      </c>
      <c r="H15" s="21">
        <v>0.78576130150659595</v>
      </c>
      <c r="I15" s="21">
        <v>0.83623154321618198</v>
      </c>
      <c r="J15" s="21">
        <v>0.85236957119735701</v>
      </c>
      <c r="K15" s="21">
        <v>0.91817132937099499</v>
      </c>
      <c r="L15" s="21">
        <v>0.90927313583257596</v>
      </c>
      <c r="M15" s="21"/>
      <c r="N15" s="21">
        <v>0.902491749874896</v>
      </c>
      <c r="O15" s="21">
        <v>0.87346511783682101</v>
      </c>
      <c r="P15" s="21">
        <v>0.87450909009117805</v>
      </c>
      <c r="Q15" s="21">
        <v>0.82696341954133701</v>
      </c>
      <c r="R15" s="21">
        <v>0.80911871162047699</v>
      </c>
      <c r="S15" s="21"/>
      <c r="T15" s="21">
        <v>0.84236311106344697</v>
      </c>
      <c r="U15" s="21">
        <v>0.86921957499564595</v>
      </c>
      <c r="V15" s="21"/>
      <c r="W15" s="21">
        <v>0.87562886887497704</v>
      </c>
      <c r="X15" s="21">
        <v>0.86599704458218696</v>
      </c>
      <c r="Y15" s="21"/>
      <c r="Z15" s="21">
        <v>0.91287237677607802</v>
      </c>
      <c r="AA15" s="21">
        <v>0.89299744534424597</v>
      </c>
      <c r="AB15" s="21">
        <v>0.84964123761334698</v>
      </c>
      <c r="AC15" s="21"/>
      <c r="AD15" s="21">
        <v>0.88428208229279703</v>
      </c>
      <c r="AE15" s="21">
        <v>0.82539886018799102</v>
      </c>
      <c r="AF15" s="21"/>
      <c r="AG15" s="21">
        <v>0.86019139132705202</v>
      </c>
      <c r="AH15" s="21">
        <v>0.87706937493436699</v>
      </c>
      <c r="AI15" s="21">
        <v>0.88282797110293199</v>
      </c>
      <c r="AJ15" s="21"/>
      <c r="AK15" s="21">
        <v>0.93846075022755204</v>
      </c>
      <c r="AL15" s="21">
        <v>0.88419761093761895</v>
      </c>
      <c r="AM15" s="21">
        <v>0.72893842483792504</v>
      </c>
      <c r="AN15" s="21"/>
      <c r="AO15" s="21">
        <v>0.91282015220471602</v>
      </c>
      <c r="AP15" s="21">
        <v>0.91023768375432901</v>
      </c>
      <c r="AQ15" s="21">
        <v>0.82892501717577005</v>
      </c>
      <c r="AR15" s="21"/>
      <c r="AS15" s="21">
        <v>0.75296377004242399</v>
      </c>
      <c r="AT15" s="21">
        <v>0.82983571836370795</v>
      </c>
      <c r="AU15" s="21">
        <v>0.89049081094193805</v>
      </c>
      <c r="AV15" s="21">
        <v>0.859526305177858</v>
      </c>
      <c r="AW15" s="21">
        <v>0.88685985616366503</v>
      </c>
      <c r="AX15" s="21">
        <v>0.84452609542539803</v>
      </c>
      <c r="AY15" s="21">
        <v>0.876031709535537</v>
      </c>
      <c r="AZ15" s="21">
        <v>0.88074153485557505</v>
      </c>
      <c r="BA15" s="21">
        <v>0.937472256162867</v>
      </c>
      <c r="BB15" s="21">
        <v>0.97643131681416395</v>
      </c>
      <c r="BC15" s="21">
        <v>0.96340518498605299</v>
      </c>
      <c r="BD15" s="21">
        <v>0.80963674538635499</v>
      </c>
      <c r="BE15" s="21">
        <v>0.81359329870976504</v>
      </c>
      <c r="BF15" s="21">
        <v>0.96930894732219697</v>
      </c>
      <c r="BG15" s="21">
        <v>0.80329136538094603</v>
      </c>
    </row>
    <row r="16" spans="2:59" x14ac:dyDescent="0.35">
      <c r="B16" s="18" t="s">
        <v>119</v>
      </c>
      <c r="C16" s="21">
        <v>3.8388886370767802E-2</v>
      </c>
      <c r="D16" s="21">
        <v>4.0496849838426899E-2</v>
      </c>
      <c r="E16" s="21">
        <v>3.6583300944774202E-2</v>
      </c>
      <c r="F16" s="21"/>
      <c r="G16" s="21">
        <v>4.6394012651022297E-2</v>
      </c>
      <c r="H16" s="21">
        <v>5.9617722524753898E-2</v>
      </c>
      <c r="I16" s="21">
        <v>4.6647039358829301E-2</v>
      </c>
      <c r="J16" s="21">
        <v>4.29077349102506E-2</v>
      </c>
      <c r="K16" s="21">
        <v>3.23286794652081E-2</v>
      </c>
      <c r="L16" s="21">
        <v>2.2611606320291199E-2</v>
      </c>
      <c r="M16" s="21"/>
      <c r="N16" s="21">
        <v>1.69753676329093E-2</v>
      </c>
      <c r="O16" s="21">
        <v>2.7083765208594599E-2</v>
      </c>
      <c r="P16" s="21">
        <v>4.74638142977113E-2</v>
      </c>
      <c r="Q16" s="21">
        <v>6.5202814756792002E-2</v>
      </c>
      <c r="R16" s="21">
        <v>3.8431244115041702E-2</v>
      </c>
      <c r="S16" s="21"/>
      <c r="T16" s="21">
        <v>3.6334331290540103E-2</v>
      </c>
      <c r="U16" s="21">
        <v>3.8906292662365498E-2</v>
      </c>
      <c r="V16" s="21"/>
      <c r="W16" s="21">
        <v>3.42205208109672E-2</v>
      </c>
      <c r="X16" s="21">
        <v>4.3635600573468401E-2</v>
      </c>
      <c r="Y16" s="21"/>
      <c r="Z16" s="21">
        <v>2.9397146133249698E-2</v>
      </c>
      <c r="AA16" s="21">
        <v>2.6226998702964001E-2</v>
      </c>
      <c r="AB16" s="21">
        <v>5.2820563098215097E-2</v>
      </c>
      <c r="AC16" s="21"/>
      <c r="AD16" s="21">
        <v>4.4568008070015798E-2</v>
      </c>
      <c r="AE16" s="21">
        <v>2.67892760551235E-2</v>
      </c>
      <c r="AF16" s="21"/>
      <c r="AG16" s="21">
        <v>2.2970241550519899E-2</v>
      </c>
      <c r="AH16" s="21">
        <v>3.9547864968209397E-2</v>
      </c>
      <c r="AI16" s="21">
        <v>4.2271709327388801E-2</v>
      </c>
      <c r="AJ16" s="21"/>
      <c r="AK16" s="21">
        <v>2.1996027342478901E-2</v>
      </c>
      <c r="AL16" s="21">
        <v>2.5224078570797101E-2</v>
      </c>
      <c r="AM16" s="21">
        <v>0.120161876814386</v>
      </c>
      <c r="AN16" s="21"/>
      <c r="AO16" s="21">
        <v>5.1052700505556502E-3</v>
      </c>
      <c r="AP16" s="21">
        <v>2.9089068952256599E-2</v>
      </c>
      <c r="AQ16" s="21">
        <v>5.4005490758475598E-2</v>
      </c>
      <c r="AR16" s="21"/>
      <c r="AS16" s="21">
        <v>5.8747900554820202E-2</v>
      </c>
      <c r="AT16" s="21">
        <v>9.6188151562489107E-3</v>
      </c>
      <c r="AU16" s="21">
        <v>1.4259032730695899E-2</v>
      </c>
      <c r="AV16" s="21">
        <v>6.0374898466170099E-2</v>
      </c>
      <c r="AW16" s="21">
        <v>2.271835559177E-2</v>
      </c>
      <c r="AX16" s="21">
        <v>7.2739319452332502E-2</v>
      </c>
      <c r="AY16" s="21">
        <v>4.0590644833936401E-2</v>
      </c>
      <c r="AZ16" s="21">
        <v>4.9603762977838903E-2</v>
      </c>
      <c r="BA16" s="21">
        <v>2.6465304494840702E-2</v>
      </c>
      <c r="BB16" s="21">
        <v>0</v>
      </c>
      <c r="BC16" s="21">
        <v>0</v>
      </c>
      <c r="BD16" s="21">
        <v>8.1901818515959804E-2</v>
      </c>
      <c r="BE16" s="21">
        <v>0</v>
      </c>
      <c r="BF16" s="21">
        <v>0</v>
      </c>
      <c r="BG16" s="21">
        <v>0.123925954768882</v>
      </c>
    </row>
    <row r="17" spans="2:59" x14ac:dyDescent="0.35">
      <c r="B17" s="18" t="s">
        <v>120</v>
      </c>
      <c r="C17" s="22">
        <v>0.82542792341976801</v>
      </c>
      <c r="D17" s="22">
        <v>0.82592550507262597</v>
      </c>
      <c r="E17" s="22">
        <v>0.82424517270839304</v>
      </c>
      <c r="F17" s="22"/>
      <c r="G17" s="22">
        <v>0.746799461862934</v>
      </c>
      <c r="H17" s="22">
        <v>0.72614357898184201</v>
      </c>
      <c r="I17" s="22">
        <v>0.78958450385735202</v>
      </c>
      <c r="J17" s="22">
        <v>0.809461836287106</v>
      </c>
      <c r="K17" s="22">
        <v>0.88584264990578598</v>
      </c>
      <c r="L17" s="22">
        <v>0.88666152951228405</v>
      </c>
      <c r="M17" s="22"/>
      <c r="N17" s="22">
        <v>0.88551638224198703</v>
      </c>
      <c r="O17" s="22">
        <v>0.846381352628226</v>
      </c>
      <c r="P17" s="22">
        <v>0.82704527579346698</v>
      </c>
      <c r="Q17" s="22">
        <v>0.76176060478454499</v>
      </c>
      <c r="R17" s="22">
        <v>0.77068746750543504</v>
      </c>
      <c r="S17" s="22"/>
      <c r="T17" s="22">
        <v>0.80602877977290699</v>
      </c>
      <c r="U17" s="22">
        <v>0.83031328233328106</v>
      </c>
      <c r="V17" s="22"/>
      <c r="W17" s="22">
        <v>0.84140834806400899</v>
      </c>
      <c r="X17" s="22">
        <v>0.82236144400871802</v>
      </c>
      <c r="Y17" s="22"/>
      <c r="Z17" s="22">
        <v>0.88347523064282896</v>
      </c>
      <c r="AA17" s="22">
        <v>0.866770446641281</v>
      </c>
      <c r="AB17" s="22">
        <v>0.79682067451513205</v>
      </c>
      <c r="AC17" s="22"/>
      <c r="AD17" s="22">
        <v>0.83971407422278099</v>
      </c>
      <c r="AE17" s="22">
        <v>0.79860958413286798</v>
      </c>
      <c r="AF17" s="22"/>
      <c r="AG17" s="22">
        <v>0.83722114977653195</v>
      </c>
      <c r="AH17" s="22">
        <v>0.83752150996615804</v>
      </c>
      <c r="AI17" s="22">
        <v>0.84055626177554299</v>
      </c>
      <c r="AJ17" s="22"/>
      <c r="AK17" s="22">
        <v>0.91646472288507397</v>
      </c>
      <c r="AL17" s="22">
        <v>0.85897353236682195</v>
      </c>
      <c r="AM17" s="22">
        <v>0.60877654802353998</v>
      </c>
      <c r="AN17" s="22"/>
      <c r="AO17" s="22">
        <v>0.90771488215416096</v>
      </c>
      <c r="AP17" s="22">
        <v>0.88114861480207196</v>
      </c>
      <c r="AQ17" s="22">
        <v>0.774919526417295</v>
      </c>
      <c r="AR17" s="22"/>
      <c r="AS17" s="22">
        <v>0.69421586948760405</v>
      </c>
      <c r="AT17" s="22">
        <v>0.82021690320745899</v>
      </c>
      <c r="AU17" s="22">
        <v>0.87623177821124199</v>
      </c>
      <c r="AV17" s="22">
        <v>0.79915140671168805</v>
      </c>
      <c r="AW17" s="22">
        <v>0.86414150057189498</v>
      </c>
      <c r="AX17" s="22">
        <v>0.771786775973066</v>
      </c>
      <c r="AY17" s="22">
        <v>0.83544106470159996</v>
      </c>
      <c r="AZ17" s="22">
        <v>0.83113777187773596</v>
      </c>
      <c r="BA17" s="22">
        <v>0.91100695166802603</v>
      </c>
      <c r="BB17" s="22">
        <v>0.97643131681416395</v>
      </c>
      <c r="BC17" s="22">
        <v>0.96340518498605299</v>
      </c>
      <c r="BD17" s="22">
        <v>0.72773492687039498</v>
      </c>
      <c r="BE17" s="22">
        <v>0.81359329870976504</v>
      </c>
      <c r="BF17" s="22">
        <v>0.96930894732219697</v>
      </c>
      <c r="BG17" s="22">
        <v>0.67936541061206401</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174</v>
      </c>
      <c r="C9" s="17">
        <v>0.330647848044336</v>
      </c>
      <c r="D9" s="17">
        <v>0.33171583926132298</v>
      </c>
      <c r="E9" s="17">
        <v>0.32895521902650798</v>
      </c>
      <c r="F9" s="17"/>
      <c r="G9" s="17">
        <v>0.328904864108094</v>
      </c>
      <c r="H9" s="17">
        <v>0.26627199639007998</v>
      </c>
      <c r="I9" s="17">
        <v>0.321427376942168</v>
      </c>
      <c r="J9" s="17">
        <v>0.33664053704568297</v>
      </c>
      <c r="K9" s="17">
        <v>0.31387536156157902</v>
      </c>
      <c r="L9" s="17">
        <v>0.37141103139561299</v>
      </c>
      <c r="M9" s="17"/>
      <c r="N9" s="17">
        <v>0.37041216446465602</v>
      </c>
      <c r="O9" s="17">
        <v>0.32585327178832302</v>
      </c>
      <c r="P9" s="17">
        <v>0.37925025040191901</v>
      </c>
      <c r="Q9" s="17">
        <v>0.261697107532671</v>
      </c>
      <c r="R9" s="17">
        <v>0.29798317282984299</v>
      </c>
      <c r="S9" s="17"/>
      <c r="T9" s="17">
        <v>0.35978546471077799</v>
      </c>
      <c r="U9" s="17">
        <v>0.32331001304031698</v>
      </c>
      <c r="V9" s="17"/>
      <c r="W9" s="17">
        <v>0.36573960078613599</v>
      </c>
      <c r="X9" s="17">
        <v>0.31513904507436602</v>
      </c>
      <c r="Y9" s="17"/>
      <c r="Z9" s="17">
        <v>0.48089483382742099</v>
      </c>
      <c r="AA9" s="17">
        <v>0.29579913634626698</v>
      </c>
      <c r="AB9" s="17">
        <v>0.24368850587201399</v>
      </c>
      <c r="AC9" s="17"/>
      <c r="AD9" s="17">
        <v>0.38529424762769598</v>
      </c>
      <c r="AE9" s="17">
        <v>0.22806418467400499</v>
      </c>
      <c r="AF9" s="17"/>
      <c r="AG9" s="17">
        <v>0.30463326495698201</v>
      </c>
      <c r="AH9" s="17">
        <v>0.30093663834260698</v>
      </c>
      <c r="AI9" s="17">
        <v>0.379287718838065</v>
      </c>
      <c r="AJ9" s="17"/>
      <c r="AK9" s="17">
        <v>0.43840899960762603</v>
      </c>
      <c r="AL9" s="17">
        <v>0.30126290229897101</v>
      </c>
      <c r="AM9" s="17">
        <v>0.25273923976254398</v>
      </c>
      <c r="AN9" s="17"/>
      <c r="AO9" s="17">
        <v>0.51296713100896096</v>
      </c>
      <c r="AP9" s="17">
        <v>0.34786658956245198</v>
      </c>
      <c r="AQ9" s="17">
        <v>0.29932710966128601</v>
      </c>
      <c r="AR9" s="17"/>
      <c r="AS9" s="17">
        <v>0.315024916625468</v>
      </c>
      <c r="AT9" s="17">
        <v>0.28555346076914601</v>
      </c>
      <c r="AU9" s="17">
        <v>0.43486867632443299</v>
      </c>
      <c r="AV9" s="17">
        <v>0.37293812283405697</v>
      </c>
      <c r="AW9" s="17">
        <v>0.295688627825272</v>
      </c>
      <c r="AX9" s="17">
        <v>0.28408554023069599</v>
      </c>
      <c r="AY9" s="17">
        <v>0.32059907055261999</v>
      </c>
      <c r="AZ9" s="17">
        <v>0.34175285038848402</v>
      </c>
      <c r="BA9" s="17">
        <v>0.30789047284718402</v>
      </c>
      <c r="BB9" s="17">
        <v>0.39512358678758103</v>
      </c>
      <c r="BC9" s="17">
        <v>0.40458793646928498</v>
      </c>
      <c r="BD9" s="17">
        <v>0.33732125909111899</v>
      </c>
      <c r="BE9" s="17">
        <v>0.41736502689723898</v>
      </c>
      <c r="BF9" s="17">
        <v>0.150976576374241</v>
      </c>
      <c r="BG9" s="17">
        <v>0.33355159218133001</v>
      </c>
    </row>
    <row r="10" spans="2:59" x14ac:dyDescent="0.35">
      <c r="B10" s="18" t="s">
        <v>175</v>
      </c>
      <c r="C10" s="17">
        <v>0.390340452773699</v>
      </c>
      <c r="D10" s="17">
        <v>0.390280241923952</v>
      </c>
      <c r="E10" s="17">
        <v>0.389944762327393</v>
      </c>
      <c r="F10" s="17"/>
      <c r="G10" s="17">
        <v>0.33579162919297301</v>
      </c>
      <c r="H10" s="17">
        <v>0.39310264674721401</v>
      </c>
      <c r="I10" s="17">
        <v>0.32379795944129602</v>
      </c>
      <c r="J10" s="17">
        <v>0.33340852881169702</v>
      </c>
      <c r="K10" s="17">
        <v>0.46305081413003302</v>
      </c>
      <c r="L10" s="17">
        <v>0.43545748227959602</v>
      </c>
      <c r="M10" s="17"/>
      <c r="N10" s="17">
        <v>0.38090265349508501</v>
      </c>
      <c r="O10" s="17">
        <v>0.38001771243573901</v>
      </c>
      <c r="P10" s="17">
        <v>0.38274253300042599</v>
      </c>
      <c r="Q10" s="17">
        <v>0.44023948731367102</v>
      </c>
      <c r="R10" s="17">
        <v>0.34050909956331699</v>
      </c>
      <c r="S10" s="17"/>
      <c r="T10" s="17">
        <v>0.37964183604984603</v>
      </c>
      <c r="U10" s="17">
        <v>0.39303472544498702</v>
      </c>
      <c r="V10" s="17"/>
      <c r="W10" s="17">
        <v>0.375053488444961</v>
      </c>
      <c r="X10" s="17">
        <v>0.40697459025324401</v>
      </c>
      <c r="Y10" s="17"/>
      <c r="Z10" s="17">
        <v>0.33633805058074501</v>
      </c>
      <c r="AA10" s="17">
        <v>0.46016691274045501</v>
      </c>
      <c r="AB10" s="17">
        <v>0.425449600129018</v>
      </c>
      <c r="AC10" s="17"/>
      <c r="AD10" s="17">
        <v>0.38465059669466001</v>
      </c>
      <c r="AE10" s="17">
        <v>0.40102160075578003</v>
      </c>
      <c r="AF10" s="17"/>
      <c r="AG10" s="17">
        <v>0.42146269237127798</v>
      </c>
      <c r="AH10" s="17">
        <v>0.43970102316166298</v>
      </c>
      <c r="AI10" s="17">
        <v>0.35099655398137802</v>
      </c>
      <c r="AJ10" s="17"/>
      <c r="AK10" s="17">
        <v>0.353619511387676</v>
      </c>
      <c r="AL10" s="17">
        <v>0.44051006327084802</v>
      </c>
      <c r="AM10" s="17">
        <v>0.32212840098954298</v>
      </c>
      <c r="AN10" s="17"/>
      <c r="AO10" s="17">
        <v>0.30172134842704001</v>
      </c>
      <c r="AP10" s="17">
        <v>0.43259531887876701</v>
      </c>
      <c r="AQ10" s="17">
        <v>0.374182823546785</v>
      </c>
      <c r="AR10" s="17"/>
      <c r="AS10" s="17">
        <v>0.31133131823111598</v>
      </c>
      <c r="AT10" s="17">
        <v>0.33342823213196499</v>
      </c>
      <c r="AU10" s="17">
        <v>0.34847794588899</v>
      </c>
      <c r="AV10" s="17">
        <v>0.40015915481373199</v>
      </c>
      <c r="AW10" s="17">
        <v>0.47556556629407798</v>
      </c>
      <c r="AX10" s="17">
        <v>0.35575873603120001</v>
      </c>
      <c r="AY10" s="17">
        <v>0.42957583568964097</v>
      </c>
      <c r="AZ10" s="17">
        <v>0.38606128181011601</v>
      </c>
      <c r="BA10" s="17">
        <v>0.52517107790210704</v>
      </c>
      <c r="BB10" s="17">
        <v>0.36869224312085203</v>
      </c>
      <c r="BC10" s="17">
        <v>0.37488684319473298</v>
      </c>
      <c r="BD10" s="17">
        <v>0.39325680871087798</v>
      </c>
      <c r="BE10" s="17">
        <v>0.50409279846391997</v>
      </c>
      <c r="BF10" s="17">
        <v>0.59175015932499198</v>
      </c>
      <c r="BG10" s="17">
        <v>0.38918094888729698</v>
      </c>
    </row>
    <row r="11" spans="2:59" x14ac:dyDescent="0.35">
      <c r="B11" s="18" t="s">
        <v>113</v>
      </c>
      <c r="C11" s="17">
        <v>0.172324365417963</v>
      </c>
      <c r="D11" s="17">
        <v>0.18252449326578901</v>
      </c>
      <c r="E11" s="17">
        <v>0.163532055226773</v>
      </c>
      <c r="F11" s="17"/>
      <c r="G11" s="17">
        <v>0.194613705291758</v>
      </c>
      <c r="H11" s="17">
        <v>0.16418069317952699</v>
      </c>
      <c r="I11" s="17">
        <v>0.25902317385810703</v>
      </c>
      <c r="J11" s="17">
        <v>0.19300435756735901</v>
      </c>
      <c r="K11" s="17">
        <v>0.111841287827579</v>
      </c>
      <c r="L11" s="17">
        <v>0.14572114095956601</v>
      </c>
      <c r="M11" s="17"/>
      <c r="N11" s="17">
        <v>0.14272304584122</v>
      </c>
      <c r="O11" s="17">
        <v>0.185679226258568</v>
      </c>
      <c r="P11" s="17">
        <v>0.17692808972535001</v>
      </c>
      <c r="Q11" s="17">
        <v>0.16470141128892499</v>
      </c>
      <c r="R11" s="17">
        <v>0.22933108184287401</v>
      </c>
      <c r="S11" s="17"/>
      <c r="T11" s="17">
        <v>0.155942205278644</v>
      </c>
      <c r="U11" s="17">
        <v>0.17644994608874601</v>
      </c>
      <c r="V11" s="17"/>
      <c r="W11" s="17">
        <v>0.16432570104490299</v>
      </c>
      <c r="X11" s="17">
        <v>0.17285716145657701</v>
      </c>
      <c r="Y11" s="17"/>
      <c r="Z11" s="17">
        <v>0.13368789882552501</v>
      </c>
      <c r="AA11" s="17">
        <v>0.17458628041506999</v>
      </c>
      <c r="AB11" s="17">
        <v>0.17809552405485601</v>
      </c>
      <c r="AC11" s="17"/>
      <c r="AD11" s="17">
        <v>0.13883529200857</v>
      </c>
      <c r="AE11" s="17">
        <v>0.23519093777051001</v>
      </c>
      <c r="AF11" s="17"/>
      <c r="AG11" s="17">
        <v>0.153138099637185</v>
      </c>
      <c r="AH11" s="17">
        <v>0.19371021141901201</v>
      </c>
      <c r="AI11" s="17">
        <v>0.14785409341188299</v>
      </c>
      <c r="AJ11" s="17"/>
      <c r="AK11" s="17">
        <v>0.14307037167650599</v>
      </c>
      <c r="AL11" s="17">
        <v>0.16624249523805401</v>
      </c>
      <c r="AM11" s="17">
        <v>0.234048295247893</v>
      </c>
      <c r="AN11" s="17"/>
      <c r="AO11" s="17">
        <v>0.120995827080099</v>
      </c>
      <c r="AP11" s="17">
        <v>0.143880021510637</v>
      </c>
      <c r="AQ11" s="17">
        <v>0.19525254634478301</v>
      </c>
      <c r="AR11" s="17"/>
      <c r="AS11" s="17">
        <v>0.19587495710563901</v>
      </c>
      <c r="AT11" s="17">
        <v>0.22503301121384101</v>
      </c>
      <c r="AU11" s="17">
        <v>0.11580910621041</v>
      </c>
      <c r="AV11" s="17">
        <v>0.16531638645145799</v>
      </c>
      <c r="AW11" s="17">
        <v>0.132545674754492</v>
      </c>
      <c r="AX11" s="17">
        <v>0.23384060856115599</v>
      </c>
      <c r="AY11" s="17">
        <v>0.170132682355459</v>
      </c>
      <c r="AZ11" s="17">
        <v>0.185932476924006</v>
      </c>
      <c r="BA11" s="17">
        <v>0.115944656066558</v>
      </c>
      <c r="BB11" s="17">
        <v>0.19627301546520701</v>
      </c>
      <c r="BC11" s="17">
        <v>0.13396784944262499</v>
      </c>
      <c r="BD11" s="17">
        <v>0.116081748072989</v>
      </c>
      <c r="BE11" s="17">
        <v>0</v>
      </c>
      <c r="BF11" s="17">
        <v>0.17657608933621699</v>
      </c>
      <c r="BG11" s="17">
        <v>0.20863953651679701</v>
      </c>
    </row>
    <row r="12" spans="2:59" x14ac:dyDescent="0.35">
      <c r="B12" s="18" t="s">
        <v>176</v>
      </c>
      <c r="C12" s="17">
        <v>5.8409263872206497E-2</v>
      </c>
      <c r="D12" s="17">
        <v>4.5920738723608398E-2</v>
      </c>
      <c r="E12" s="17">
        <v>7.0283995232366503E-2</v>
      </c>
      <c r="F12" s="17"/>
      <c r="G12" s="17">
        <v>7.0756302007853697E-2</v>
      </c>
      <c r="H12" s="17">
        <v>0.114786908641583</v>
      </c>
      <c r="I12" s="17">
        <v>5.1144786458087899E-2</v>
      </c>
      <c r="J12" s="17">
        <v>8.4652725819977501E-2</v>
      </c>
      <c r="K12" s="17">
        <v>5.1857998302018697E-2</v>
      </c>
      <c r="L12" s="17">
        <v>1.9247709574939501E-2</v>
      </c>
      <c r="M12" s="17"/>
      <c r="N12" s="17">
        <v>6.7249652786466094E-2</v>
      </c>
      <c r="O12" s="17">
        <v>4.1771445439085897E-2</v>
      </c>
      <c r="P12" s="17">
        <v>3.8369584615602997E-2</v>
      </c>
      <c r="Q12" s="17">
        <v>7.8024671323510403E-2</v>
      </c>
      <c r="R12" s="17">
        <v>6.15794207121566E-2</v>
      </c>
      <c r="S12" s="17"/>
      <c r="T12" s="17">
        <v>5.8673275411735698E-2</v>
      </c>
      <c r="U12" s="17">
        <v>5.8342776858584203E-2</v>
      </c>
      <c r="V12" s="17"/>
      <c r="W12" s="17">
        <v>5.9303330108799297E-2</v>
      </c>
      <c r="X12" s="17">
        <v>5.6214257708960901E-2</v>
      </c>
      <c r="Y12" s="17"/>
      <c r="Z12" s="17">
        <v>3.3101196363631999E-2</v>
      </c>
      <c r="AA12" s="17">
        <v>4.3097927630292597E-2</v>
      </c>
      <c r="AB12" s="17">
        <v>8.6615543964667197E-2</v>
      </c>
      <c r="AC12" s="17"/>
      <c r="AD12" s="17">
        <v>5.1604418935422003E-2</v>
      </c>
      <c r="AE12" s="17">
        <v>7.1183498361663405E-2</v>
      </c>
      <c r="AF12" s="17"/>
      <c r="AG12" s="17">
        <v>6.8823414077680695E-2</v>
      </c>
      <c r="AH12" s="17">
        <v>3.6347472046404303E-2</v>
      </c>
      <c r="AI12" s="17">
        <v>7.4430928047666697E-2</v>
      </c>
      <c r="AJ12" s="17"/>
      <c r="AK12" s="17">
        <v>3.8479773756653797E-2</v>
      </c>
      <c r="AL12" s="17">
        <v>6.3031237864917003E-2</v>
      </c>
      <c r="AM12" s="17">
        <v>0.100288304144048</v>
      </c>
      <c r="AN12" s="17"/>
      <c r="AO12" s="17">
        <v>3.2054663294185402E-2</v>
      </c>
      <c r="AP12" s="17">
        <v>5.5279718614852501E-2</v>
      </c>
      <c r="AQ12" s="17">
        <v>6.6107644252720504E-2</v>
      </c>
      <c r="AR12" s="17"/>
      <c r="AS12" s="17">
        <v>7.9244580280816407E-2</v>
      </c>
      <c r="AT12" s="17">
        <v>9.5928219271354795E-2</v>
      </c>
      <c r="AU12" s="17">
        <v>5.6243497400512203E-2</v>
      </c>
      <c r="AV12" s="17">
        <v>3.5154924506003299E-2</v>
      </c>
      <c r="AW12" s="17">
        <v>5.8130167838762202E-2</v>
      </c>
      <c r="AX12" s="17">
        <v>3.5566159464762798E-2</v>
      </c>
      <c r="AY12" s="17">
        <v>4.0725616457209603E-2</v>
      </c>
      <c r="AZ12" s="17">
        <v>4.7879068426901102E-2</v>
      </c>
      <c r="BA12" s="17">
        <v>4.5606547582201902E-2</v>
      </c>
      <c r="BB12" s="17">
        <v>1.51746535243863E-2</v>
      </c>
      <c r="BC12" s="17">
        <v>5.7038665174347997E-2</v>
      </c>
      <c r="BD12" s="17">
        <v>0.10746494097947799</v>
      </c>
      <c r="BE12" s="17">
        <v>3.22005337376867E-2</v>
      </c>
      <c r="BF12" s="17">
        <v>0</v>
      </c>
      <c r="BG12" s="17">
        <v>2.4418585199111401E-2</v>
      </c>
    </row>
    <row r="13" spans="2:59" x14ac:dyDescent="0.35">
      <c r="B13" s="18" t="s">
        <v>177</v>
      </c>
      <c r="C13" s="17">
        <v>3.1042112230658701E-2</v>
      </c>
      <c r="D13" s="17">
        <v>3.0836467029939099E-2</v>
      </c>
      <c r="E13" s="17">
        <v>3.1361576846664303E-2</v>
      </c>
      <c r="F13" s="17"/>
      <c r="G13" s="17">
        <v>4.4820227177657601E-2</v>
      </c>
      <c r="H13" s="17">
        <v>2.27203507466145E-2</v>
      </c>
      <c r="I13" s="17">
        <v>4.4606703300341097E-2</v>
      </c>
      <c r="J13" s="17">
        <v>2.06637487394121E-2</v>
      </c>
      <c r="K13" s="17">
        <v>4.50075417887391E-2</v>
      </c>
      <c r="L13" s="17">
        <v>2.18773009415512E-2</v>
      </c>
      <c r="M13" s="17"/>
      <c r="N13" s="17">
        <v>2.2433213680078199E-2</v>
      </c>
      <c r="O13" s="17">
        <v>4.3634665291749697E-2</v>
      </c>
      <c r="P13" s="17">
        <v>1.8455950691337E-2</v>
      </c>
      <c r="Q13" s="17">
        <v>3.7909349576562799E-2</v>
      </c>
      <c r="R13" s="17">
        <v>3.8132824839669399E-2</v>
      </c>
      <c r="S13" s="17"/>
      <c r="T13" s="17">
        <v>3.2127940440418598E-2</v>
      </c>
      <c r="U13" s="17">
        <v>3.07686640506948E-2</v>
      </c>
      <c r="V13" s="17"/>
      <c r="W13" s="17">
        <v>2.6501594752855701E-2</v>
      </c>
      <c r="X13" s="17">
        <v>3.01564702501773E-2</v>
      </c>
      <c r="Y13" s="17"/>
      <c r="Z13" s="17">
        <v>3.28930736140263E-3</v>
      </c>
      <c r="AA13" s="17">
        <v>2.14517124389264E-2</v>
      </c>
      <c r="AB13" s="17">
        <v>6.1650322855336302E-2</v>
      </c>
      <c r="AC13" s="17"/>
      <c r="AD13" s="17">
        <v>3.0304933141702399E-2</v>
      </c>
      <c r="AE13" s="17">
        <v>3.2425964269982802E-2</v>
      </c>
      <c r="AF13" s="17"/>
      <c r="AG13" s="17">
        <v>4.7277305195331999E-2</v>
      </c>
      <c r="AH13" s="17">
        <v>2.1631277909675301E-2</v>
      </c>
      <c r="AI13" s="17">
        <v>3.4885712445364397E-2</v>
      </c>
      <c r="AJ13" s="17"/>
      <c r="AK13" s="17">
        <v>1.5537662307756E-2</v>
      </c>
      <c r="AL13" s="17">
        <v>2.5592416887752299E-2</v>
      </c>
      <c r="AM13" s="17">
        <v>7.4632886730637699E-2</v>
      </c>
      <c r="AN13" s="17"/>
      <c r="AO13" s="17">
        <v>3.3849597136137999E-3</v>
      </c>
      <c r="AP13" s="17">
        <v>1.1858190776372899E-2</v>
      </c>
      <c r="AQ13" s="17">
        <v>5.8557538602112998E-2</v>
      </c>
      <c r="AR13" s="17"/>
      <c r="AS13" s="17">
        <v>5.4298076480353397E-2</v>
      </c>
      <c r="AT13" s="17">
        <v>4.3046322594692599E-2</v>
      </c>
      <c r="AU13" s="17">
        <v>1.4259032730695899E-2</v>
      </c>
      <c r="AV13" s="17">
        <v>2.6431411394750401E-2</v>
      </c>
      <c r="AW13" s="17">
        <v>1.7149275636867401E-2</v>
      </c>
      <c r="AX13" s="17">
        <v>4.9497630580337203E-2</v>
      </c>
      <c r="AY13" s="17">
        <v>2.7157762087110199E-2</v>
      </c>
      <c r="AZ13" s="17">
        <v>3.1757348643387598E-2</v>
      </c>
      <c r="BA13" s="17">
        <v>5.3872456019490398E-3</v>
      </c>
      <c r="BB13" s="17">
        <v>2.4736501101973601E-2</v>
      </c>
      <c r="BC13" s="17">
        <v>5.8945109743367896E-3</v>
      </c>
      <c r="BD13" s="17">
        <v>4.5875243145535601E-2</v>
      </c>
      <c r="BE13" s="17">
        <v>4.6341640901154099E-2</v>
      </c>
      <c r="BF13" s="17">
        <v>4.41692598532476E-2</v>
      </c>
      <c r="BG13" s="17">
        <v>4.4209337215465598E-2</v>
      </c>
    </row>
    <row r="14" spans="2:59" x14ac:dyDescent="0.35">
      <c r="B14" s="18" t="s">
        <v>133</v>
      </c>
      <c r="C14" s="17">
        <v>1.7235957661136201E-2</v>
      </c>
      <c r="D14" s="17">
        <v>1.8722219795389398E-2</v>
      </c>
      <c r="E14" s="17">
        <v>1.59223913402942E-2</v>
      </c>
      <c r="F14" s="17"/>
      <c r="G14" s="17">
        <v>2.51132722216637E-2</v>
      </c>
      <c r="H14" s="17">
        <v>3.8937404294980098E-2</v>
      </c>
      <c r="I14" s="17">
        <v>0</v>
      </c>
      <c r="J14" s="17">
        <v>3.1630102015871298E-2</v>
      </c>
      <c r="K14" s="17">
        <v>1.43669963900502E-2</v>
      </c>
      <c r="L14" s="17">
        <v>6.2853348487346399E-3</v>
      </c>
      <c r="M14" s="17"/>
      <c r="N14" s="17">
        <v>1.6279269732494599E-2</v>
      </c>
      <c r="O14" s="17">
        <v>2.30436787865342E-2</v>
      </c>
      <c r="P14" s="17">
        <v>4.2535915653651099E-3</v>
      </c>
      <c r="Q14" s="17">
        <v>1.7427972964660299E-2</v>
      </c>
      <c r="R14" s="17">
        <v>3.2464400212139498E-2</v>
      </c>
      <c r="S14" s="17"/>
      <c r="T14" s="17">
        <v>1.38292781085767E-2</v>
      </c>
      <c r="U14" s="17">
        <v>1.8093874516670799E-2</v>
      </c>
      <c r="V14" s="17"/>
      <c r="W14" s="17">
        <v>9.0762848623446406E-3</v>
      </c>
      <c r="X14" s="17">
        <v>1.86584752566754E-2</v>
      </c>
      <c r="Y14" s="17"/>
      <c r="Z14" s="17">
        <v>1.2688713041274001E-2</v>
      </c>
      <c r="AA14" s="17">
        <v>4.89803042898849E-3</v>
      </c>
      <c r="AB14" s="17">
        <v>4.5005031241084703E-3</v>
      </c>
      <c r="AC14" s="17"/>
      <c r="AD14" s="17">
        <v>9.3105115919497605E-3</v>
      </c>
      <c r="AE14" s="17">
        <v>3.2113814168057898E-2</v>
      </c>
      <c r="AF14" s="17"/>
      <c r="AG14" s="17">
        <v>4.6652237615417598E-3</v>
      </c>
      <c r="AH14" s="17">
        <v>7.6733771206384397E-3</v>
      </c>
      <c r="AI14" s="17">
        <v>1.25449932756435E-2</v>
      </c>
      <c r="AJ14" s="17"/>
      <c r="AK14" s="17">
        <v>1.0883681263782301E-2</v>
      </c>
      <c r="AL14" s="17">
        <v>3.3608844394584399E-3</v>
      </c>
      <c r="AM14" s="17">
        <v>1.61628731253344E-2</v>
      </c>
      <c r="AN14" s="17"/>
      <c r="AO14" s="17">
        <v>2.8876070476100898E-2</v>
      </c>
      <c r="AP14" s="17">
        <v>8.5201606569185202E-3</v>
      </c>
      <c r="AQ14" s="17">
        <v>6.5723375923131596E-3</v>
      </c>
      <c r="AR14" s="17"/>
      <c r="AS14" s="17">
        <v>4.4226151276606798E-2</v>
      </c>
      <c r="AT14" s="17">
        <v>1.7010754019000599E-2</v>
      </c>
      <c r="AU14" s="17">
        <v>3.0341741444958499E-2</v>
      </c>
      <c r="AV14" s="17">
        <v>0</v>
      </c>
      <c r="AW14" s="17">
        <v>2.0920687650528898E-2</v>
      </c>
      <c r="AX14" s="17">
        <v>4.1251325131847601E-2</v>
      </c>
      <c r="AY14" s="17">
        <v>1.18090328579593E-2</v>
      </c>
      <c r="AZ14" s="17">
        <v>6.6169738071049297E-3</v>
      </c>
      <c r="BA14" s="17">
        <v>0</v>
      </c>
      <c r="BB14" s="17">
        <v>0</v>
      </c>
      <c r="BC14" s="17">
        <v>2.3624194744671801E-2</v>
      </c>
      <c r="BD14" s="17">
        <v>0</v>
      </c>
      <c r="BE14" s="17">
        <v>0</v>
      </c>
      <c r="BF14" s="17">
        <v>3.6527915111302503E-2</v>
      </c>
      <c r="BG14" s="17">
        <v>0</v>
      </c>
    </row>
    <row r="15" spans="2:59" x14ac:dyDescent="0.35">
      <c r="B15" s="18" t="s">
        <v>118</v>
      </c>
      <c r="C15" s="21">
        <v>0.720988300818035</v>
      </c>
      <c r="D15" s="21">
        <v>0.72199608118527403</v>
      </c>
      <c r="E15" s="21">
        <v>0.71889998135390099</v>
      </c>
      <c r="F15" s="21"/>
      <c r="G15" s="21">
        <v>0.66469649330106695</v>
      </c>
      <c r="H15" s="21">
        <v>0.65937464313729499</v>
      </c>
      <c r="I15" s="21">
        <v>0.64522533638346402</v>
      </c>
      <c r="J15" s="21">
        <v>0.670049065857381</v>
      </c>
      <c r="K15" s="21">
        <v>0.77692617569161304</v>
      </c>
      <c r="L15" s="21">
        <v>0.80686851367520895</v>
      </c>
      <c r="M15" s="21"/>
      <c r="N15" s="21">
        <v>0.75131481795974098</v>
      </c>
      <c r="O15" s="21">
        <v>0.70587098422406203</v>
      </c>
      <c r="P15" s="21">
        <v>0.761992783402345</v>
      </c>
      <c r="Q15" s="21">
        <v>0.70193659484634097</v>
      </c>
      <c r="R15" s="21">
        <v>0.63849227239316098</v>
      </c>
      <c r="S15" s="21"/>
      <c r="T15" s="21">
        <v>0.73942730076062402</v>
      </c>
      <c r="U15" s="21">
        <v>0.716344738485305</v>
      </c>
      <c r="V15" s="21"/>
      <c r="W15" s="21">
        <v>0.74079308923109799</v>
      </c>
      <c r="X15" s="21">
        <v>0.72211363532760997</v>
      </c>
      <c r="Y15" s="21"/>
      <c r="Z15" s="21">
        <v>0.81723288440816599</v>
      </c>
      <c r="AA15" s="21">
        <v>0.75596604908672205</v>
      </c>
      <c r="AB15" s="21">
        <v>0.66913810600103196</v>
      </c>
      <c r="AC15" s="21"/>
      <c r="AD15" s="21">
        <v>0.76994484432235499</v>
      </c>
      <c r="AE15" s="21">
        <v>0.62908578542978599</v>
      </c>
      <c r="AF15" s="21"/>
      <c r="AG15" s="21">
        <v>0.72609595732826004</v>
      </c>
      <c r="AH15" s="21">
        <v>0.74063766150427002</v>
      </c>
      <c r="AI15" s="21">
        <v>0.73028427281944297</v>
      </c>
      <c r="AJ15" s="21"/>
      <c r="AK15" s="21">
        <v>0.79202851099530203</v>
      </c>
      <c r="AL15" s="21">
        <v>0.74177296556981898</v>
      </c>
      <c r="AM15" s="21">
        <v>0.57486764075208696</v>
      </c>
      <c r="AN15" s="21"/>
      <c r="AO15" s="21">
        <v>0.81468847943600098</v>
      </c>
      <c r="AP15" s="21">
        <v>0.78046190844121899</v>
      </c>
      <c r="AQ15" s="21">
        <v>0.67350993320807095</v>
      </c>
      <c r="AR15" s="21"/>
      <c r="AS15" s="21">
        <v>0.62635623485658398</v>
      </c>
      <c r="AT15" s="21">
        <v>0.61898169290111105</v>
      </c>
      <c r="AU15" s="21">
        <v>0.78334662221342299</v>
      </c>
      <c r="AV15" s="21">
        <v>0.77309727764778802</v>
      </c>
      <c r="AW15" s="21">
        <v>0.77125419411935003</v>
      </c>
      <c r="AX15" s="21">
        <v>0.63984427626189599</v>
      </c>
      <c r="AY15" s="21">
        <v>0.75017490624226202</v>
      </c>
      <c r="AZ15" s="21">
        <v>0.72781413219860003</v>
      </c>
      <c r="BA15" s="21">
        <v>0.833061550749291</v>
      </c>
      <c r="BB15" s="21">
        <v>0.763815829908433</v>
      </c>
      <c r="BC15" s="21">
        <v>0.77947477966401801</v>
      </c>
      <c r="BD15" s="21">
        <v>0.73057806780199697</v>
      </c>
      <c r="BE15" s="21">
        <v>0.92145782536115906</v>
      </c>
      <c r="BF15" s="21">
        <v>0.74272673569923298</v>
      </c>
      <c r="BG15" s="21">
        <v>0.72273254106862705</v>
      </c>
    </row>
    <row r="16" spans="2:59" x14ac:dyDescent="0.35">
      <c r="B16" s="18" t="s">
        <v>119</v>
      </c>
      <c r="C16" s="21">
        <v>8.9451376102865299E-2</v>
      </c>
      <c r="D16" s="21">
        <v>7.6757205753547497E-2</v>
      </c>
      <c r="E16" s="21">
        <v>0.10164557207903099</v>
      </c>
      <c r="F16" s="21"/>
      <c r="G16" s="21">
        <v>0.11557652918551101</v>
      </c>
      <c r="H16" s="21">
        <v>0.13750725938819799</v>
      </c>
      <c r="I16" s="21">
        <v>9.5751489758428995E-2</v>
      </c>
      <c r="J16" s="21">
        <v>0.10531647455939</v>
      </c>
      <c r="K16" s="21">
        <v>9.6865540090757804E-2</v>
      </c>
      <c r="L16" s="21">
        <v>4.1125010516490597E-2</v>
      </c>
      <c r="M16" s="21"/>
      <c r="N16" s="21">
        <v>8.9682866466544303E-2</v>
      </c>
      <c r="O16" s="21">
        <v>8.5406110730835705E-2</v>
      </c>
      <c r="P16" s="21">
        <v>5.6825535306939998E-2</v>
      </c>
      <c r="Q16" s="21">
        <v>0.115934020900073</v>
      </c>
      <c r="R16" s="21">
        <v>9.9712245551826006E-2</v>
      </c>
      <c r="S16" s="21"/>
      <c r="T16" s="21">
        <v>9.0801215852154296E-2</v>
      </c>
      <c r="U16" s="21">
        <v>8.9111440909278999E-2</v>
      </c>
      <c r="V16" s="21"/>
      <c r="W16" s="21">
        <v>8.5804924861655002E-2</v>
      </c>
      <c r="X16" s="21">
        <v>8.6370727959138097E-2</v>
      </c>
      <c r="Y16" s="21"/>
      <c r="Z16" s="21">
        <v>3.6390503725034599E-2</v>
      </c>
      <c r="AA16" s="21">
        <v>6.4549640069218997E-2</v>
      </c>
      <c r="AB16" s="21">
        <v>0.14826586682000401</v>
      </c>
      <c r="AC16" s="21"/>
      <c r="AD16" s="21">
        <v>8.1909352077124395E-2</v>
      </c>
      <c r="AE16" s="21">
        <v>0.103609462631646</v>
      </c>
      <c r="AF16" s="21"/>
      <c r="AG16" s="21">
        <v>0.11610071927301301</v>
      </c>
      <c r="AH16" s="21">
        <v>5.7978749956079698E-2</v>
      </c>
      <c r="AI16" s="21">
        <v>0.109316640493031</v>
      </c>
      <c r="AJ16" s="21"/>
      <c r="AK16" s="21">
        <v>5.4017436064409799E-2</v>
      </c>
      <c r="AL16" s="21">
        <v>8.8623654752669298E-2</v>
      </c>
      <c r="AM16" s="21">
        <v>0.17492119087468599</v>
      </c>
      <c r="AN16" s="21"/>
      <c r="AO16" s="21">
        <v>3.5439623007799299E-2</v>
      </c>
      <c r="AP16" s="21">
        <v>6.7137909391225395E-2</v>
      </c>
      <c r="AQ16" s="21">
        <v>0.12466518285483399</v>
      </c>
      <c r="AR16" s="21"/>
      <c r="AS16" s="21">
        <v>0.13354265676117</v>
      </c>
      <c r="AT16" s="21">
        <v>0.13897454186604699</v>
      </c>
      <c r="AU16" s="21">
        <v>7.0502530131208094E-2</v>
      </c>
      <c r="AV16" s="21">
        <v>6.15863359007537E-2</v>
      </c>
      <c r="AW16" s="21">
        <v>7.5279443475629607E-2</v>
      </c>
      <c r="AX16" s="21">
        <v>8.5063790045099993E-2</v>
      </c>
      <c r="AY16" s="21">
        <v>6.7883378544319806E-2</v>
      </c>
      <c r="AZ16" s="21">
        <v>7.9636417070288706E-2</v>
      </c>
      <c r="BA16" s="21">
        <v>5.0993793184151003E-2</v>
      </c>
      <c r="BB16" s="21">
        <v>3.9911154626359899E-2</v>
      </c>
      <c r="BC16" s="21">
        <v>6.2933176148684794E-2</v>
      </c>
      <c r="BD16" s="21">
        <v>0.15334018412501299</v>
      </c>
      <c r="BE16" s="21">
        <v>7.8542174638840695E-2</v>
      </c>
      <c r="BF16" s="21">
        <v>4.41692598532476E-2</v>
      </c>
      <c r="BG16" s="21">
        <v>6.8627922414576895E-2</v>
      </c>
    </row>
    <row r="17" spans="2:59" x14ac:dyDescent="0.35">
      <c r="B17" s="18" t="s">
        <v>120</v>
      </c>
      <c r="C17" s="22">
        <v>0.63153692471516998</v>
      </c>
      <c r="D17" s="22">
        <v>0.64523887543172698</v>
      </c>
      <c r="E17" s="22">
        <v>0.61725440927487096</v>
      </c>
      <c r="F17" s="22"/>
      <c r="G17" s="22">
        <v>0.54911996411555597</v>
      </c>
      <c r="H17" s="22">
        <v>0.52186738374909702</v>
      </c>
      <c r="I17" s="22">
        <v>0.54947384662503496</v>
      </c>
      <c r="J17" s="22">
        <v>0.56473259129799103</v>
      </c>
      <c r="K17" s="22">
        <v>0.68006063560085495</v>
      </c>
      <c r="L17" s="22">
        <v>0.76574350315871798</v>
      </c>
      <c r="M17" s="22"/>
      <c r="N17" s="22">
        <v>0.66163195149319698</v>
      </c>
      <c r="O17" s="22">
        <v>0.62046487349322699</v>
      </c>
      <c r="P17" s="22">
        <v>0.70516724809540499</v>
      </c>
      <c r="Q17" s="22">
        <v>0.58600257394626798</v>
      </c>
      <c r="R17" s="22">
        <v>0.53878002684133497</v>
      </c>
      <c r="S17" s="22"/>
      <c r="T17" s="22">
        <v>0.64862608490846996</v>
      </c>
      <c r="U17" s="22">
        <v>0.62723329757602597</v>
      </c>
      <c r="V17" s="22"/>
      <c r="W17" s="22">
        <v>0.65498816436944296</v>
      </c>
      <c r="X17" s="22">
        <v>0.63574290736847106</v>
      </c>
      <c r="Y17" s="22"/>
      <c r="Z17" s="22">
        <v>0.78084238068313105</v>
      </c>
      <c r="AA17" s="22">
        <v>0.69141640901750301</v>
      </c>
      <c r="AB17" s="22">
        <v>0.52087223918102898</v>
      </c>
      <c r="AC17" s="22"/>
      <c r="AD17" s="22">
        <v>0.68803549224523097</v>
      </c>
      <c r="AE17" s="22">
        <v>0.52547632279814005</v>
      </c>
      <c r="AF17" s="22"/>
      <c r="AG17" s="22">
        <v>0.60999523805524802</v>
      </c>
      <c r="AH17" s="22">
        <v>0.68265891154819003</v>
      </c>
      <c r="AI17" s="22">
        <v>0.62096763232641194</v>
      </c>
      <c r="AJ17" s="22"/>
      <c r="AK17" s="22">
        <v>0.73801107493089302</v>
      </c>
      <c r="AL17" s="22">
        <v>0.653149310817149</v>
      </c>
      <c r="AM17" s="22">
        <v>0.39994644987740102</v>
      </c>
      <c r="AN17" s="22"/>
      <c r="AO17" s="22">
        <v>0.77924885642820196</v>
      </c>
      <c r="AP17" s="22">
        <v>0.713323999049993</v>
      </c>
      <c r="AQ17" s="22">
        <v>0.54884475035323699</v>
      </c>
      <c r="AR17" s="22"/>
      <c r="AS17" s="22">
        <v>0.49281357809541498</v>
      </c>
      <c r="AT17" s="22">
        <v>0.48000715103506397</v>
      </c>
      <c r="AU17" s="22">
        <v>0.712844092082215</v>
      </c>
      <c r="AV17" s="22">
        <v>0.711510941747035</v>
      </c>
      <c r="AW17" s="22">
        <v>0.69597475064372005</v>
      </c>
      <c r="AX17" s="22">
        <v>0.55478048621679599</v>
      </c>
      <c r="AY17" s="22">
        <v>0.68229152769794199</v>
      </c>
      <c r="AZ17" s="22">
        <v>0.64817771512831102</v>
      </c>
      <c r="BA17" s="22">
        <v>0.78206775756514002</v>
      </c>
      <c r="BB17" s="22">
        <v>0.72390467528207303</v>
      </c>
      <c r="BC17" s="22">
        <v>0.71654160351533303</v>
      </c>
      <c r="BD17" s="22">
        <v>0.57723788367698403</v>
      </c>
      <c r="BE17" s="22">
        <v>0.842915650722318</v>
      </c>
      <c r="BF17" s="22">
        <v>0.69855747584598604</v>
      </c>
      <c r="BG17" s="22">
        <v>0.65410461865405001</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58" x14ac:dyDescent="0.35">
      <c r="B9" s="18" t="s">
        <v>224</v>
      </c>
      <c r="C9" s="17">
        <v>0.30911427722436302</v>
      </c>
      <c r="D9" s="17">
        <v>0.34500867105334698</v>
      </c>
      <c r="E9" s="17">
        <v>0.27694918953279302</v>
      </c>
      <c r="F9" s="17"/>
      <c r="G9" s="17">
        <v>0.233238915098163</v>
      </c>
      <c r="H9" s="17">
        <v>0.26257764497886699</v>
      </c>
      <c r="I9" s="17">
        <v>0.247802723801025</v>
      </c>
      <c r="J9" s="17">
        <v>0.25649485369862202</v>
      </c>
      <c r="K9" s="17">
        <v>0.35253836434425001</v>
      </c>
      <c r="L9" s="17">
        <v>0.39511548028752502</v>
      </c>
      <c r="M9" s="17"/>
      <c r="N9" s="17">
        <v>0.33760539999556</v>
      </c>
      <c r="O9" s="17">
        <v>0.29390570531467902</v>
      </c>
      <c r="P9" s="17">
        <v>0.30300264867557303</v>
      </c>
      <c r="Q9" s="17">
        <v>0.29308140037716801</v>
      </c>
      <c r="R9" s="17">
        <v>0.311076748060924</v>
      </c>
      <c r="S9" s="17"/>
      <c r="T9" s="17">
        <v>0.39960766658451202</v>
      </c>
      <c r="U9" s="17">
        <v>0.28632498846129301</v>
      </c>
      <c r="V9" s="17"/>
      <c r="W9" s="17">
        <v>0.34406100194852601</v>
      </c>
      <c r="X9" s="17">
        <v>0.29403651673843101</v>
      </c>
      <c r="Y9" s="17"/>
      <c r="Z9" s="17">
        <v>0.452354404007272</v>
      </c>
      <c r="AA9" s="17">
        <v>0.30255976611573798</v>
      </c>
      <c r="AB9" s="17">
        <v>0.23134777572272999</v>
      </c>
      <c r="AC9" s="17"/>
      <c r="AD9" s="17">
        <v>0.35558643109678101</v>
      </c>
      <c r="AE9" s="17">
        <v>0.22187552361406801</v>
      </c>
      <c r="AF9" s="17"/>
      <c r="AG9" s="17">
        <v>0.290621565741985</v>
      </c>
      <c r="AH9" s="17">
        <v>0.286719337775032</v>
      </c>
      <c r="AI9" s="17">
        <v>0.35113914303459898</v>
      </c>
      <c r="AJ9" s="17"/>
      <c r="AK9" s="17">
        <v>0.45238683966405402</v>
      </c>
      <c r="AL9" s="17">
        <v>0.29662435113268698</v>
      </c>
      <c r="AM9" s="17">
        <v>0.13141233151716999</v>
      </c>
      <c r="AN9" s="17"/>
      <c r="AO9" s="17">
        <v>0.47556248909411902</v>
      </c>
      <c r="AP9" s="17">
        <v>0.35031814498212199</v>
      </c>
      <c r="AQ9" s="17">
        <v>0.24809181655006901</v>
      </c>
      <c r="AR9" s="17"/>
      <c r="AS9" s="17">
        <v>0.18343266540817399</v>
      </c>
      <c r="AT9" s="17">
        <v>0.20636235080458901</v>
      </c>
      <c r="AU9" s="17">
        <v>0.28873430071082101</v>
      </c>
      <c r="AV9" s="17">
        <v>0.44763660142267098</v>
      </c>
      <c r="AW9" s="17">
        <v>0.21610155171192699</v>
      </c>
      <c r="AX9" s="17">
        <v>0.26439253231318299</v>
      </c>
      <c r="AY9" s="17">
        <v>0.37305738999826399</v>
      </c>
      <c r="AZ9" s="17">
        <v>0.32702767599899502</v>
      </c>
      <c r="BA9" s="17">
        <v>0.47628699279057801</v>
      </c>
      <c r="BB9" s="17">
        <v>0.39678743408474498</v>
      </c>
      <c r="BC9" s="17">
        <v>0.34081203950015199</v>
      </c>
      <c r="BD9" s="17">
        <v>0.32541109239759902</v>
      </c>
      <c r="BE9" s="17">
        <v>0.16643944344086301</v>
      </c>
      <c r="BF9" s="17">
        <v>0.52647953371256895</v>
      </c>
      <c r="BG9" s="17">
        <v>0.36661923156237303</v>
      </c>
    </row>
    <row r="10" spans="2:59" ht="58" x14ac:dyDescent="0.35">
      <c r="B10" s="18" t="s">
        <v>225</v>
      </c>
      <c r="C10" s="17">
        <v>0.236549664226513</v>
      </c>
      <c r="D10" s="17">
        <v>0.23926598672911201</v>
      </c>
      <c r="E10" s="17">
        <v>0.23499373646048199</v>
      </c>
      <c r="F10" s="17"/>
      <c r="G10" s="17">
        <v>0.24163495616939701</v>
      </c>
      <c r="H10" s="17">
        <v>0.30953359236255701</v>
      </c>
      <c r="I10" s="17">
        <v>0.20644692304024001</v>
      </c>
      <c r="J10" s="17">
        <v>0.20882752809271701</v>
      </c>
      <c r="K10" s="17">
        <v>0.23217049875662599</v>
      </c>
      <c r="L10" s="17">
        <v>0.240082051881055</v>
      </c>
      <c r="M10" s="17"/>
      <c r="N10" s="17">
        <v>0.20563321256532599</v>
      </c>
      <c r="O10" s="17">
        <v>0.25600213647439501</v>
      </c>
      <c r="P10" s="17">
        <v>0.26169489091206699</v>
      </c>
      <c r="Q10" s="17">
        <v>0.23407399291078901</v>
      </c>
      <c r="R10" s="17">
        <v>0.23736042096763099</v>
      </c>
      <c r="S10" s="17"/>
      <c r="T10" s="17">
        <v>0.22478557111473099</v>
      </c>
      <c r="U10" s="17">
        <v>0.239512259802341</v>
      </c>
      <c r="V10" s="17"/>
      <c r="W10" s="17">
        <v>0.26347786550715802</v>
      </c>
      <c r="X10" s="17">
        <v>0.23013684488226499</v>
      </c>
      <c r="Y10" s="17"/>
      <c r="Z10" s="17">
        <v>0.21754919635697201</v>
      </c>
      <c r="AA10" s="17">
        <v>0.238785235921465</v>
      </c>
      <c r="AB10" s="17">
        <v>0.291618163362243</v>
      </c>
      <c r="AC10" s="17"/>
      <c r="AD10" s="17">
        <v>0.227455699894589</v>
      </c>
      <c r="AE10" s="17">
        <v>0.25362109405245897</v>
      </c>
      <c r="AF10" s="17"/>
      <c r="AG10" s="17">
        <v>0.37619241076078902</v>
      </c>
      <c r="AH10" s="17">
        <v>0.29641391090665598</v>
      </c>
      <c r="AI10" s="17">
        <v>0.158461796696869</v>
      </c>
      <c r="AJ10" s="17"/>
      <c r="AK10" s="17">
        <v>0.237841878940621</v>
      </c>
      <c r="AL10" s="17">
        <v>0.24770469392773001</v>
      </c>
      <c r="AM10" s="17">
        <v>0.21703182159110099</v>
      </c>
      <c r="AN10" s="17"/>
      <c r="AO10" s="17">
        <v>0.281239805215665</v>
      </c>
      <c r="AP10" s="17">
        <v>0.28417647420813003</v>
      </c>
      <c r="AQ10" s="17">
        <v>0.18931677401517899</v>
      </c>
      <c r="AR10" s="17"/>
      <c r="AS10" s="17">
        <v>0.26463705336911902</v>
      </c>
      <c r="AT10" s="17">
        <v>0.19512047222019499</v>
      </c>
      <c r="AU10" s="17">
        <v>0.25232737494506202</v>
      </c>
      <c r="AV10" s="17">
        <v>0.17518263313353799</v>
      </c>
      <c r="AW10" s="17">
        <v>0.197791422136815</v>
      </c>
      <c r="AX10" s="17">
        <v>0.283483457546439</v>
      </c>
      <c r="AY10" s="17">
        <v>0.293026116868151</v>
      </c>
      <c r="AZ10" s="17">
        <v>0.25648157723785298</v>
      </c>
      <c r="BA10" s="17">
        <v>0.185623285160396</v>
      </c>
      <c r="BB10" s="17">
        <v>0.24188138751340099</v>
      </c>
      <c r="BC10" s="17">
        <v>0.219894366455025</v>
      </c>
      <c r="BD10" s="17">
        <v>0.32597114659165199</v>
      </c>
      <c r="BE10" s="17">
        <v>0.45038131751070098</v>
      </c>
      <c r="BF10" s="17">
        <v>0</v>
      </c>
      <c r="BG10" s="17">
        <v>0.221504168924475</v>
      </c>
    </row>
    <row r="11" spans="2:59" ht="72.5" x14ac:dyDescent="0.35">
      <c r="B11" s="18" t="s">
        <v>226</v>
      </c>
      <c r="C11" s="17">
        <v>0.20082101895677401</v>
      </c>
      <c r="D11" s="17">
        <v>0.22258869839859</v>
      </c>
      <c r="E11" s="17">
        <v>0.17725012187990899</v>
      </c>
      <c r="F11" s="17"/>
      <c r="G11" s="17">
        <v>0.26637052707257802</v>
      </c>
      <c r="H11" s="17">
        <v>0.188293234467861</v>
      </c>
      <c r="I11" s="17">
        <v>0.266565508802519</v>
      </c>
      <c r="J11" s="17">
        <v>0.226407160965166</v>
      </c>
      <c r="K11" s="17">
        <v>0.18963947693167599</v>
      </c>
      <c r="L11" s="17">
        <v>0.14080625057830201</v>
      </c>
      <c r="M11" s="17"/>
      <c r="N11" s="17">
        <v>0.20752982133008299</v>
      </c>
      <c r="O11" s="17">
        <v>0.195028868830983</v>
      </c>
      <c r="P11" s="17">
        <v>0.18600495230275499</v>
      </c>
      <c r="Q11" s="17">
        <v>0.22428761253725399</v>
      </c>
      <c r="R11" s="17">
        <v>0.17200951042733301</v>
      </c>
      <c r="S11" s="17"/>
      <c r="T11" s="17">
        <v>0.193140247727874</v>
      </c>
      <c r="U11" s="17">
        <v>0.20275529630781799</v>
      </c>
      <c r="V11" s="17"/>
      <c r="W11" s="17">
        <v>0.17837310339576301</v>
      </c>
      <c r="X11" s="17">
        <v>0.199288284844093</v>
      </c>
      <c r="Y11" s="17"/>
      <c r="Z11" s="17">
        <v>0.108025516326289</v>
      </c>
      <c r="AA11" s="17">
        <v>0.21624357920271001</v>
      </c>
      <c r="AB11" s="17">
        <v>0.275856927762203</v>
      </c>
      <c r="AC11" s="17"/>
      <c r="AD11" s="17">
        <v>0.178355513401218</v>
      </c>
      <c r="AE11" s="17">
        <v>0.24299385883142999</v>
      </c>
      <c r="AF11" s="17"/>
      <c r="AG11" s="17">
        <v>0.22646009850168</v>
      </c>
      <c r="AH11" s="17">
        <v>0.203233091784258</v>
      </c>
      <c r="AI11" s="17">
        <v>0.20051844776893701</v>
      </c>
      <c r="AJ11" s="17"/>
      <c r="AK11" s="17">
        <v>0.128816191470776</v>
      </c>
      <c r="AL11" s="17">
        <v>0.18570151975083701</v>
      </c>
      <c r="AM11" s="17">
        <v>0.414976900401341</v>
      </c>
      <c r="AN11" s="17"/>
      <c r="AO11" s="17">
        <v>0.123761246689007</v>
      </c>
      <c r="AP11" s="17">
        <v>0.152850139397643</v>
      </c>
      <c r="AQ11" s="17">
        <v>0.26993054662201899</v>
      </c>
      <c r="AR11" s="17"/>
      <c r="AS11" s="17">
        <v>0.265953930888982</v>
      </c>
      <c r="AT11" s="17">
        <v>0.34465735167040101</v>
      </c>
      <c r="AU11" s="17">
        <v>0.158006783812876</v>
      </c>
      <c r="AV11" s="17">
        <v>0.137591038319304</v>
      </c>
      <c r="AW11" s="17">
        <v>0.259493768030156</v>
      </c>
      <c r="AX11" s="17">
        <v>0.19985088070256399</v>
      </c>
      <c r="AY11" s="17">
        <v>0.18424338903197099</v>
      </c>
      <c r="AZ11" s="17">
        <v>0.22138781419057299</v>
      </c>
      <c r="BA11" s="17">
        <v>0.164487341444671</v>
      </c>
      <c r="BB11" s="17">
        <v>0.13771476969730501</v>
      </c>
      <c r="BC11" s="17">
        <v>0.15801077269240099</v>
      </c>
      <c r="BD11" s="17">
        <v>0.18483524387407399</v>
      </c>
      <c r="BE11" s="17">
        <v>0.175385624004227</v>
      </c>
      <c r="BF11" s="17">
        <v>0.25445708863247601</v>
      </c>
      <c r="BG11" s="17">
        <v>0.15014255576806901</v>
      </c>
    </row>
    <row r="12" spans="2:59" ht="58" x14ac:dyDescent="0.35">
      <c r="B12" s="18" t="s">
        <v>227</v>
      </c>
      <c r="C12" s="17">
        <v>0.17850148935905299</v>
      </c>
      <c r="D12" s="17">
        <v>0.13457223264727899</v>
      </c>
      <c r="E12" s="17">
        <v>0.22016062398512001</v>
      </c>
      <c r="F12" s="17"/>
      <c r="G12" s="17">
        <v>0.174641669215886</v>
      </c>
      <c r="H12" s="17">
        <v>0.150819607134728</v>
      </c>
      <c r="I12" s="17">
        <v>0.19568387822178401</v>
      </c>
      <c r="J12" s="17">
        <v>0.213268552119254</v>
      </c>
      <c r="K12" s="17">
        <v>0.14779623633302599</v>
      </c>
      <c r="L12" s="17">
        <v>0.177954123945846</v>
      </c>
      <c r="M12" s="17"/>
      <c r="N12" s="17">
        <v>0.18873351950171899</v>
      </c>
      <c r="O12" s="17">
        <v>0.16154569630479801</v>
      </c>
      <c r="P12" s="17">
        <v>0.16613158335464201</v>
      </c>
      <c r="Q12" s="17">
        <v>0.18369681129472001</v>
      </c>
      <c r="R12" s="17">
        <v>0.19532550755234099</v>
      </c>
      <c r="S12" s="17"/>
      <c r="T12" s="17">
        <v>0.147019214090575</v>
      </c>
      <c r="U12" s="17">
        <v>0.186429788509795</v>
      </c>
      <c r="V12" s="17"/>
      <c r="W12" s="17">
        <v>0.160269801477016</v>
      </c>
      <c r="X12" s="17">
        <v>0.199670555664586</v>
      </c>
      <c r="Y12" s="17"/>
      <c r="Z12" s="17">
        <v>0.15636788530033</v>
      </c>
      <c r="AA12" s="17">
        <v>0.20505386512794699</v>
      </c>
      <c r="AB12" s="17">
        <v>0.16415567666683401</v>
      </c>
      <c r="AC12" s="17"/>
      <c r="AD12" s="17">
        <v>0.19083733342730499</v>
      </c>
      <c r="AE12" s="17">
        <v>0.15534431734159901</v>
      </c>
      <c r="AF12" s="17"/>
      <c r="AG12" s="17">
        <v>5.2385632496085202E-2</v>
      </c>
      <c r="AH12" s="17">
        <v>0.157878063232959</v>
      </c>
      <c r="AI12" s="17">
        <v>0.22329046999387001</v>
      </c>
      <c r="AJ12" s="17"/>
      <c r="AK12" s="17">
        <v>0.13471869576507201</v>
      </c>
      <c r="AL12" s="17">
        <v>0.210389658567915</v>
      </c>
      <c r="AM12" s="17">
        <v>0.155508420263334</v>
      </c>
      <c r="AN12" s="17"/>
      <c r="AO12" s="17">
        <v>7.6410346987367803E-2</v>
      </c>
      <c r="AP12" s="17">
        <v>0.15864224756176101</v>
      </c>
      <c r="AQ12" s="17">
        <v>0.212842682165716</v>
      </c>
      <c r="AR12" s="17"/>
      <c r="AS12" s="17">
        <v>0.113266711708643</v>
      </c>
      <c r="AT12" s="17">
        <v>0.16443637295141</v>
      </c>
      <c r="AU12" s="17">
        <v>0.25710866908062002</v>
      </c>
      <c r="AV12" s="17">
        <v>0.17216882697504601</v>
      </c>
      <c r="AW12" s="17">
        <v>0.25012679334563198</v>
      </c>
      <c r="AX12" s="17">
        <v>0.17978411845606901</v>
      </c>
      <c r="AY12" s="17">
        <v>0.10060069726901399</v>
      </c>
      <c r="AZ12" s="17">
        <v>0.16978413261070399</v>
      </c>
      <c r="BA12" s="17">
        <v>0.114687867875921</v>
      </c>
      <c r="BB12" s="17">
        <v>0.20885516674656501</v>
      </c>
      <c r="BC12" s="17">
        <v>0.24089033222983</v>
      </c>
      <c r="BD12" s="17">
        <v>0.129222266663504</v>
      </c>
      <c r="BE12" s="17">
        <v>0.128919701129553</v>
      </c>
      <c r="BF12" s="17">
        <v>0.21906337765495501</v>
      </c>
      <c r="BG12" s="17">
        <v>0.220045094248561</v>
      </c>
    </row>
    <row r="13" spans="2:59" x14ac:dyDescent="0.35">
      <c r="B13" s="18" t="s">
        <v>133</v>
      </c>
      <c r="C13" s="19">
        <v>7.5013550233296297E-2</v>
      </c>
      <c r="D13" s="19">
        <v>5.8564411171673103E-2</v>
      </c>
      <c r="E13" s="19">
        <v>9.0646328141695001E-2</v>
      </c>
      <c r="F13" s="19"/>
      <c r="G13" s="19">
        <v>8.4113932443977094E-2</v>
      </c>
      <c r="H13" s="19">
        <v>8.8775921055987306E-2</v>
      </c>
      <c r="I13" s="19">
        <v>8.3500966134431795E-2</v>
      </c>
      <c r="J13" s="19">
        <v>9.5001905124241004E-2</v>
      </c>
      <c r="K13" s="19">
        <v>7.7855423634422299E-2</v>
      </c>
      <c r="L13" s="19">
        <v>4.6042093307271097E-2</v>
      </c>
      <c r="M13" s="19"/>
      <c r="N13" s="19">
        <v>6.0498046607312901E-2</v>
      </c>
      <c r="O13" s="19">
        <v>9.3517593075146399E-2</v>
      </c>
      <c r="P13" s="19">
        <v>8.3165924754963205E-2</v>
      </c>
      <c r="Q13" s="19">
        <v>6.4860182880068798E-2</v>
      </c>
      <c r="R13" s="19">
        <v>8.4227812991771303E-2</v>
      </c>
      <c r="S13" s="19"/>
      <c r="T13" s="19">
        <v>3.5447300482308999E-2</v>
      </c>
      <c r="U13" s="19">
        <v>8.4977666918752706E-2</v>
      </c>
      <c r="V13" s="19"/>
      <c r="W13" s="19">
        <v>5.3818227671536399E-2</v>
      </c>
      <c r="X13" s="19">
        <v>7.6867797870625101E-2</v>
      </c>
      <c r="Y13" s="19"/>
      <c r="Z13" s="19">
        <v>6.5702998009136995E-2</v>
      </c>
      <c r="AA13" s="19">
        <v>3.7357553632139801E-2</v>
      </c>
      <c r="AB13" s="19">
        <v>3.70214564859907E-2</v>
      </c>
      <c r="AC13" s="19"/>
      <c r="AD13" s="19">
        <v>4.7765022180106101E-2</v>
      </c>
      <c r="AE13" s="19">
        <v>0.12616520616044399</v>
      </c>
      <c r="AF13" s="19"/>
      <c r="AG13" s="19">
        <v>5.4340292499461103E-2</v>
      </c>
      <c r="AH13" s="19">
        <v>5.5755596301096E-2</v>
      </c>
      <c r="AI13" s="19">
        <v>6.65901425057253E-2</v>
      </c>
      <c r="AJ13" s="19"/>
      <c r="AK13" s="19">
        <v>4.6236394159478299E-2</v>
      </c>
      <c r="AL13" s="19">
        <v>5.9579776620830402E-2</v>
      </c>
      <c r="AM13" s="19">
        <v>8.1070526227053505E-2</v>
      </c>
      <c r="AN13" s="19"/>
      <c r="AO13" s="19">
        <v>4.3026112013841399E-2</v>
      </c>
      <c r="AP13" s="19">
        <v>5.4012993850343999E-2</v>
      </c>
      <c r="AQ13" s="19">
        <v>7.9818180647018205E-2</v>
      </c>
      <c r="AR13" s="19"/>
      <c r="AS13" s="19">
        <v>0.17270963862508201</v>
      </c>
      <c r="AT13" s="19">
        <v>8.9423452353404195E-2</v>
      </c>
      <c r="AU13" s="19">
        <v>4.3822871450621699E-2</v>
      </c>
      <c r="AV13" s="19">
        <v>6.7420900149440799E-2</v>
      </c>
      <c r="AW13" s="19">
        <v>7.6486464775468999E-2</v>
      </c>
      <c r="AX13" s="19">
        <v>7.2489010981745303E-2</v>
      </c>
      <c r="AY13" s="19">
        <v>4.9072406832600099E-2</v>
      </c>
      <c r="AZ13" s="19">
        <v>2.5318799961874399E-2</v>
      </c>
      <c r="BA13" s="19">
        <v>5.8914512728434301E-2</v>
      </c>
      <c r="BB13" s="19">
        <v>1.47612419579842E-2</v>
      </c>
      <c r="BC13" s="19">
        <v>4.0392489122592003E-2</v>
      </c>
      <c r="BD13" s="19">
        <v>3.4560250473171003E-2</v>
      </c>
      <c r="BE13" s="19">
        <v>7.8873913914655994E-2</v>
      </c>
      <c r="BF13" s="19">
        <v>0</v>
      </c>
      <c r="BG13" s="19">
        <v>4.1688949496521903E-2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228</v>
      </c>
      <c r="C9" s="17">
        <v>0.38700937091577797</v>
      </c>
      <c r="D9" s="17">
        <v>0.40882367150787102</v>
      </c>
      <c r="E9" s="17">
        <v>0.36622204137334802</v>
      </c>
      <c r="F9" s="17"/>
      <c r="G9" s="17">
        <v>0.23343491021323801</v>
      </c>
      <c r="H9" s="17">
        <v>0.24918429155643801</v>
      </c>
      <c r="I9" s="17">
        <v>0.34033235586277999</v>
      </c>
      <c r="J9" s="17">
        <v>0.35464688381996201</v>
      </c>
      <c r="K9" s="17">
        <v>0.48592676013674801</v>
      </c>
      <c r="L9" s="17">
        <v>0.48131111115909297</v>
      </c>
      <c r="M9" s="17"/>
      <c r="N9" s="17">
        <v>0.466662201226343</v>
      </c>
      <c r="O9" s="17">
        <v>0.44141728631652999</v>
      </c>
      <c r="P9" s="17">
        <v>0.29612694962369202</v>
      </c>
      <c r="Q9" s="17">
        <v>0.30971326215912698</v>
      </c>
      <c r="R9" s="17">
        <v>0.42146463591280098</v>
      </c>
      <c r="S9" s="17"/>
      <c r="T9" s="17">
        <v>0.47607748531591598</v>
      </c>
      <c r="U9" s="17">
        <v>0.36457901447760099</v>
      </c>
      <c r="V9" s="17"/>
      <c r="W9" s="17">
        <v>0.38484703725778902</v>
      </c>
      <c r="X9" s="17">
        <v>0.390200289246807</v>
      </c>
      <c r="Y9" s="17"/>
      <c r="Z9" s="17">
        <v>0.40563362124284502</v>
      </c>
      <c r="AA9" s="17">
        <v>0.32275908488572003</v>
      </c>
      <c r="AB9" s="17">
        <v>0.44828536571865701</v>
      </c>
      <c r="AC9" s="17"/>
      <c r="AD9" s="17">
        <v>0.42409199647345702</v>
      </c>
      <c r="AE9" s="17">
        <v>0.31739688763965301</v>
      </c>
      <c r="AF9" s="17"/>
      <c r="AG9" s="17">
        <v>0.46080041345316203</v>
      </c>
      <c r="AH9" s="17">
        <v>0.40086882929612899</v>
      </c>
      <c r="AI9" s="17">
        <v>0.36728560658742898</v>
      </c>
      <c r="AJ9" s="17"/>
      <c r="AK9" s="17">
        <v>0.44059134933236499</v>
      </c>
      <c r="AL9" s="17">
        <v>0.39248594067822801</v>
      </c>
      <c r="AM9" s="17">
        <v>0.32417804084388402</v>
      </c>
      <c r="AN9" s="17"/>
      <c r="AO9" s="17">
        <v>0.58488780442071797</v>
      </c>
      <c r="AP9" s="17">
        <v>0.416412617430304</v>
      </c>
      <c r="AQ9" s="17">
        <v>0.338238109439221</v>
      </c>
      <c r="AR9" s="17"/>
      <c r="AS9" s="17">
        <v>0.34269475095722202</v>
      </c>
      <c r="AT9" s="17">
        <v>0.26585044575375999</v>
      </c>
      <c r="AU9" s="17">
        <v>0.34227212934714402</v>
      </c>
      <c r="AV9" s="17">
        <v>0.316952370403001</v>
      </c>
      <c r="AW9" s="17">
        <v>0.37961591710342901</v>
      </c>
      <c r="AX9" s="17">
        <v>0.36431432821247101</v>
      </c>
      <c r="AY9" s="17">
        <v>0.37231229705048802</v>
      </c>
      <c r="AZ9" s="17">
        <v>0.45702111079365698</v>
      </c>
      <c r="BA9" s="17">
        <v>0.45668991582951401</v>
      </c>
      <c r="BB9" s="17">
        <v>0.421093684715939</v>
      </c>
      <c r="BC9" s="17">
        <v>0.60784388711486403</v>
      </c>
      <c r="BD9" s="17">
        <v>0.448910815921023</v>
      </c>
      <c r="BE9" s="17">
        <v>0.63882599398268303</v>
      </c>
      <c r="BF9" s="17">
        <v>0.75685673133979203</v>
      </c>
      <c r="BG9" s="17">
        <v>0.58443766916543205</v>
      </c>
    </row>
    <row r="10" spans="2:59" x14ac:dyDescent="0.35">
      <c r="B10" s="18" t="s">
        <v>229</v>
      </c>
      <c r="C10" s="17">
        <v>0.37285315603386299</v>
      </c>
      <c r="D10" s="17">
        <v>0.359808055741413</v>
      </c>
      <c r="E10" s="17">
        <v>0.38448191821745298</v>
      </c>
      <c r="F10" s="17"/>
      <c r="G10" s="17">
        <v>0.311648722415654</v>
      </c>
      <c r="H10" s="17">
        <v>0.36269344472063297</v>
      </c>
      <c r="I10" s="17">
        <v>0.31491922933758498</v>
      </c>
      <c r="J10" s="17">
        <v>0.39555213996209898</v>
      </c>
      <c r="K10" s="17">
        <v>0.34602399239751302</v>
      </c>
      <c r="L10" s="17">
        <v>0.42790508849114001</v>
      </c>
      <c r="M10" s="17"/>
      <c r="N10" s="17">
        <v>0.30607627492858902</v>
      </c>
      <c r="O10" s="17">
        <v>0.31339928373629</v>
      </c>
      <c r="P10" s="17">
        <v>0.46578503746174899</v>
      </c>
      <c r="Q10" s="17">
        <v>0.442108234192857</v>
      </c>
      <c r="R10" s="17">
        <v>0.32887867655505199</v>
      </c>
      <c r="S10" s="17"/>
      <c r="T10" s="17">
        <v>0.31863749056059798</v>
      </c>
      <c r="U10" s="17">
        <v>0.38650648988165298</v>
      </c>
      <c r="V10" s="17"/>
      <c r="W10" s="17">
        <v>0.38168405783200299</v>
      </c>
      <c r="X10" s="17">
        <v>0.37506089527727099</v>
      </c>
      <c r="Y10" s="17"/>
      <c r="Z10" s="17">
        <v>0.35818128624899298</v>
      </c>
      <c r="AA10" s="17">
        <v>0.379314036777463</v>
      </c>
      <c r="AB10" s="17">
        <v>0.38672513065240699</v>
      </c>
      <c r="AC10" s="17"/>
      <c r="AD10" s="17">
        <v>0.37478265676769601</v>
      </c>
      <c r="AE10" s="17">
        <v>0.36923104633841097</v>
      </c>
      <c r="AF10" s="17"/>
      <c r="AG10" s="17">
        <v>0.41334404251645401</v>
      </c>
      <c r="AH10" s="17">
        <v>0.39653107960815998</v>
      </c>
      <c r="AI10" s="17">
        <v>0.35441078758511302</v>
      </c>
      <c r="AJ10" s="17"/>
      <c r="AK10" s="17">
        <v>0.378232556566242</v>
      </c>
      <c r="AL10" s="17">
        <v>0.37171794747779602</v>
      </c>
      <c r="AM10" s="17">
        <v>0.35859782437820698</v>
      </c>
      <c r="AN10" s="17"/>
      <c r="AO10" s="17">
        <v>0.30583131734127</v>
      </c>
      <c r="AP10" s="17">
        <v>0.396845991680011</v>
      </c>
      <c r="AQ10" s="17">
        <v>0.35622684589690201</v>
      </c>
      <c r="AR10" s="17"/>
      <c r="AS10" s="17">
        <v>0.30021209948678201</v>
      </c>
      <c r="AT10" s="17">
        <v>0.35113125030822601</v>
      </c>
      <c r="AU10" s="17">
        <v>0.38897107800156899</v>
      </c>
      <c r="AV10" s="17">
        <v>0.44599309568741002</v>
      </c>
      <c r="AW10" s="17">
        <v>0.39372495360854398</v>
      </c>
      <c r="AX10" s="17">
        <v>0.401627410497229</v>
      </c>
      <c r="AY10" s="17">
        <v>0.389074827530969</v>
      </c>
      <c r="AZ10" s="17">
        <v>0.27937464438430298</v>
      </c>
      <c r="BA10" s="17">
        <v>0.40438507473833801</v>
      </c>
      <c r="BB10" s="17">
        <v>0.42991659544493299</v>
      </c>
      <c r="BC10" s="17">
        <v>0.35071509498127701</v>
      </c>
      <c r="BD10" s="17">
        <v>0.40000792823332998</v>
      </c>
      <c r="BE10" s="17">
        <v>0.26299164730494101</v>
      </c>
      <c r="BF10" s="17">
        <v>0.136917160669005</v>
      </c>
      <c r="BG10" s="17">
        <v>0.37449881035823401</v>
      </c>
    </row>
    <row r="11" spans="2:59" x14ac:dyDescent="0.35">
      <c r="B11" s="18" t="s">
        <v>230</v>
      </c>
      <c r="C11" s="17">
        <v>0.12036283918375899</v>
      </c>
      <c r="D11" s="17">
        <v>0.11550469887251701</v>
      </c>
      <c r="E11" s="17">
        <v>0.125384476326759</v>
      </c>
      <c r="F11" s="17"/>
      <c r="G11" s="17">
        <v>0.22495945861708799</v>
      </c>
      <c r="H11" s="17">
        <v>0.160633862203373</v>
      </c>
      <c r="I11" s="17">
        <v>0.207148994076858</v>
      </c>
      <c r="J11" s="17">
        <v>0.105242714398513</v>
      </c>
      <c r="K11" s="17">
        <v>9.1906390158363493E-2</v>
      </c>
      <c r="L11" s="17">
        <v>5.2144354958767902E-2</v>
      </c>
      <c r="M11" s="17"/>
      <c r="N11" s="17">
        <v>0.12468779264385201</v>
      </c>
      <c r="O11" s="17">
        <v>0.121023666720609</v>
      </c>
      <c r="P11" s="17">
        <v>0.12997011965635299</v>
      </c>
      <c r="Q11" s="17">
        <v>0.117069967582421</v>
      </c>
      <c r="R11" s="17">
        <v>9.7866016094329003E-2</v>
      </c>
      <c r="S11" s="17"/>
      <c r="T11" s="17">
        <v>9.3215563448277403E-2</v>
      </c>
      <c r="U11" s="17">
        <v>0.127199439185603</v>
      </c>
      <c r="V11" s="17"/>
      <c r="W11" s="17">
        <v>0.12170996755987901</v>
      </c>
      <c r="X11" s="17">
        <v>0.11507699832528601</v>
      </c>
      <c r="Y11" s="17"/>
      <c r="Z11" s="17">
        <v>0.126394917577037</v>
      </c>
      <c r="AA11" s="17">
        <v>0.172601586930693</v>
      </c>
      <c r="AB11" s="17">
        <v>8.9387055334179205E-2</v>
      </c>
      <c r="AC11" s="17"/>
      <c r="AD11" s="17">
        <v>0.108347008957815</v>
      </c>
      <c r="AE11" s="17">
        <v>0.14291927277153599</v>
      </c>
      <c r="AF11" s="17"/>
      <c r="AG11" s="17">
        <v>5.20291164353592E-2</v>
      </c>
      <c r="AH11" s="17">
        <v>0.125490039991766</v>
      </c>
      <c r="AI11" s="17">
        <v>0.130135373538979</v>
      </c>
      <c r="AJ11" s="17"/>
      <c r="AK11" s="17">
        <v>9.46546547148467E-2</v>
      </c>
      <c r="AL11" s="17">
        <v>0.13173195514472499</v>
      </c>
      <c r="AM11" s="17">
        <v>0.124908016716997</v>
      </c>
      <c r="AN11" s="17"/>
      <c r="AO11" s="17">
        <v>4.6338671568889302E-2</v>
      </c>
      <c r="AP11" s="17">
        <v>0.10561156384415001</v>
      </c>
      <c r="AQ11" s="17">
        <v>0.14725398140069601</v>
      </c>
      <c r="AR11" s="17"/>
      <c r="AS11" s="17">
        <v>0.139481883010832</v>
      </c>
      <c r="AT11" s="17">
        <v>0.163812578465481</v>
      </c>
      <c r="AU11" s="17">
        <v>0.11262375426356</v>
      </c>
      <c r="AV11" s="17">
        <v>0.15983058398167399</v>
      </c>
      <c r="AW11" s="17">
        <v>0.13468628741814401</v>
      </c>
      <c r="AX11" s="17">
        <v>9.9737185472406703E-2</v>
      </c>
      <c r="AY11" s="17">
        <v>0.13832796513036399</v>
      </c>
      <c r="AZ11" s="17">
        <v>0.17075224102205599</v>
      </c>
      <c r="BA11" s="17">
        <v>7.3181311289496398E-2</v>
      </c>
      <c r="BB11" s="17">
        <v>0.10671710785072</v>
      </c>
      <c r="BC11" s="17">
        <v>1.04091269038243E-2</v>
      </c>
      <c r="BD11" s="17">
        <v>5.2775618603552503E-2</v>
      </c>
      <c r="BE11" s="17">
        <v>9.8182358712375198E-2</v>
      </c>
      <c r="BF11" s="17">
        <v>0</v>
      </c>
      <c r="BG11" s="17">
        <v>9.9697901226849898E-3</v>
      </c>
    </row>
    <row r="12" spans="2:59" x14ac:dyDescent="0.35">
      <c r="B12" s="18" t="s">
        <v>231</v>
      </c>
      <c r="C12" s="17">
        <v>4.7024313471178497E-2</v>
      </c>
      <c r="D12" s="17">
        <v>4.5875666937844603E-2</v>
      </c>
      <c r="E12" s="17">
        <v>4.8288106184428699E-2</v>
      </c>
      <c r="F12" s="17"/>
      <c r="G12" s="17">
        <v>0.11984589897504699</v>
      </c>
      <c r="H12" s="17">
        <v>0.118781107744956</v>
      </c>
      <c r="I12" s="17">
        <v>6.8382304420310402E-2</v>
      </c>
      <c r="J12" s="17">
        <v>4.4221843110299801E-2</v>
      </c>
      <c r="K12" s="17">
        <v>6.6741888267080399E-3</v>
      </c>
      <c r="L12" s="17">
        <v>8.2508998366990806E-3</v>
      </c>
      <c r="M12" s="17"/>
      <c r="N12" s="17">
        <v>4.7330839158263999E-2</v>
      </c>
      <c r="O12" s="17">
        <v>4.8860889917574701E-2</v>
      </c>
      <c r="P12" s="17">
        <v>3.2915654025400899E-2</v>
      </c>
      <c r="Q12" s="17">
        <v>5.5347075918294499E-2</v>
      </c>
      <c r="R12" s="17">
        <v>5.1114969294510801E-2</v>
      </c>
      <c r="S12" s="17"/>
      <c r="T12" s="17">
        <v>5.5053927737760897E-2</v>
      </c>
      <c r="U12" s="17">
        <v>4.5002185672992599E-2</v>
      </c>
      <c r="V12" s="17"/>
      <c r="W12" s="17">
        <v>6.0388113624148601E-2</v>
      </c>
      <c r="X12" s="17">
        <v>3.8319276775255998E-2</v>
      </c>
      <c r="Y12" s="17"/>
      <c r="Z12" s="17">
        <v>5.39734148721931E-2</v>
      </c>
      <c r="AA12" s="17">
        <v>6.9452316807002201E-2</v>
      </c>
      <c r="AB12" s="17">
        <v>2.5610199886950801E-2</v>
      </c>
      <c r="AC12" s="17"/>
      <c r="AD12" s="17">
        <v>4.9603226800370603E-2</v>
      </c>
      <c r="AE12" s="17">
        <v>4.2183109314268899E-2</v>
      </c>
      <c r="AF12" s="17"/>
      <c r="AG12" s="17">
        <v>1.5158741956113201E-2</v>
      </c>
      <c r="AH12" s="17">
        <v>3.53400091072451E-2</v>
      </c>
      <c r="AI12" s="17">
        <v>6.2187667685715202E-2</v>
      </c>
      <c r="AJ12" s="17"/>
      <c r="AK12" s="17">
        <v>4.4276723871478199E-2</v>
      </c>
      <c r="AL12" s="17">
        <v>4.2006504006620198E-2</v>
      </c>
      <c r="AM12" s="17">
        <v>5.4168607611122799E-2</v>
      </c>
      <c r="AN12" s="17"/>
      <c r="AO12" s="17">
        <v>5.0438084700665901E-2</v>
      </c>
      <c r="AP12" s="17">
        <v>4.4401550986691997E-2</v>
      </c>
      <c r="AQ12" s="17">
        <v>4.3156480929201997E-2</v>
      </c>
      <c r="AR12" s="17"/>
      <c r="AS12" s="17">
        <v>6.3724195046351004E-2</v>
      </c>
      <c r="AT12" s="17">
        <v>3.8390779206934303E-2</v>
      </c>
      <c r="AU12" s="17">
        <v>0.10430100536367</v>
      </c>
      <c r="AV12" s="17">
        <v>2.1814994936903899E-2</v>
      </c>
      <c r="AW12" s="17">
        <v>4.6140576934323101E-2</v>
      </c>
      <c r="AX12" s="17">
        <v>6.3474841564149204E-2</v>
      </c>
      <c r="AY12" s="17">
        <v>6.3063168336815398E-2</v>
      </c>
      <c r="AZ12" s="17">
        <v>1.2164197870725601E-2</v>
      </c>
      <c r="BA12" s="17">
        <v>2.2526914514879301E-2</v>
      </c>
      <c r="BB12" s="17">
        <v>4.2272611988407698E-2</v>
      </c>
      <c r="BC12" s="17">
        <v>7.4076962553624804E-3</v>
      </c>
      <c r="BD12" s="17">
        <v>2.8552220826465802E-2</v>
      </c>
      <c r="BE12" s="17">
        <v>0</v>
      </c>
      <c r="BF12" s="17">
        <v>0.106226107991202</v>
      </c>
      <c r="BG12" s="17">
        <v>3.1093730353649599E-2</v>
      </c>
    </row>
    <row r="13" spans="2:59" x14ac:dyDescent="0.35">
      <c r="B13" s="18" t="s">
        <v>232</v>
      </c>
      <c r="C13" s="17">
        <v>2.2746117497423501E-2</v>
      </c>
      <c r="D13" s="17">
        <v>2.0054528613121299E-2</v>
      </c>
      <c r="E13" s="17">
        <v>2.5347265812312999E-2</v>
      </c>
      <c r="F13" s="17"/>
      <c r="G13" s="17">
        <v>3.4985075127170001E-2</v>
      </c>
      <c r="H13" s="17">
        <v>2.1807528936036099E-2</v>
      </c>
      <c r="I13" s="17">
        <v>2.6672828813351399E-2</v>
      </c>
      <c r="J13" s="17">
        <v>2.2455398972594302E-2</v>
      </c>
      <c r="K13" s="17">
        <v>1.61477149787769E-2</v>
      </c>
      <c r="L13" s="17">
        <v>2.16734889032273E-2</v>
      </c>
      <c r="M13" s="17"/>
      <c r="N13" s="17">
        <v>1.7190940000956102E-2</v>
      </c>
      <c r="O13" s="17">
        <v>1.9781107217942299E-2</v>
      </c>
      <c r="P13" s="17">
        <v>3.2986102743074598E-2</v>
      </c>
      <c r="Q13" s="17">
        <v>1.59626435920175E-2</v>
      </c>
      <c r="R13" s="17">
        <v>3.7507683751832499E-2</v>
      </c>
      <c r="S13" s="17"/>
      <c r="T13" s="17">
        <v>2.3693375384418802E-2</v>
      </c>
      <c r="U13" s="17">
        <v>2.2507566000209499E-2</v>
      </c>
      <c r="V13" s="17"/>
      <c r="W13" s="17">
        <v>1.7484113738174201E-2</v>
      </c>
      <c r="X13" s="17">
        <v>2.18407348767219E-2</v>
      </c>
      <c r="Y13" s="17"/>
      <c r="Z13" s="17">
        <v>1.7537870200999599E-2</v>
      </c>
      <c r="AA13" s="17">
        <v>2.85569509527916E-2</v>
      </c>
      <c r="AB13" s="17">
        <v>1.4923803628814699E-2</v>
      </c>
      <c r="AC13" s="17"/>
      <c r="AD13" s="17">
        <v>1.7128608727501798E-2</v>
      </c>
      <c r="AE13" s="17">
        <v>3.3291453201644297E-2</v>
      </c>
      <c r="AF13" s="17"/>
      <c r="AG13" s="17">
        <v>2.6430515309828598E-2</v>
      </c>
      <c r="AH13" s="17">
        <v>8.5570218758073101E-3</v>
      </c>
      <c r="AI13" s="17">
        <v>2.9017504368122799E-2</v>
      </c>
      <c r="AJ13" s="17"/>
      <c r="AK13" s="17">
        <v>1.4527015275302899E-2</v>
      </c>
      <c r="AL13" s="17">
        <v>2.3805044298046901E-2</v>
      </c>
      <c r="AM13" s="17">
        <v>3.2104956959579503E-2</v>
      </c>
      <c r="AN13" s="17"/>
      <c r="AO13" s="17">
        <v>1.25041219684564E-2</v>
      </c>
      <c r="AP13" s="17">
        <v>1.1302824146433899E-2</v>
      </c>
      <c r="AQ13" s="17">
        <v>3.64416589854352E-2</v>
      </c>
      <c r="AR13" s="17"/>
      <c r="AS13" s="17">
        <v>2.5086294167946499E-2</v>
      </c>
      <c r="AT13" s="17">
        <v>7.2657858761483396E-2</v>
      </c>
      <c r="AU13" s="17">
        <v>1.9736156855745701E-2</v>
      </c>
      <c r="AV13" s="17">
        <v>3.99288130097512E-2</v>
      </c>
      <c r="AW13" s="17">
        <v>1.9374188301165E-2</v>
      </c>
      <c r="AX13" s="17">
        <v>3.88126568469521E-2</v>
      </c>
      <c r="AY13" s="17">
        <v>1.1666676879940399E-2</v>
      </c>
      <c r="AZ13" s="17">
        <v>0</v>
      </c>
      <c r="BA13" s="17">
        <v>1.7386734464098798E-2</v>
      </c>
      <c r="BB13" s="17">
        <v>0</v>
      </c>
      <c r="BC13" s="17">
        <v>0</v>
      </c>
      <c r="BD13" s="17">
        <v>1.43637195290242E-2</v>
      </c>
      <c r="BE13" s="17">
        <v>0</v>
      </c>
      <c r="BF13" s="17">
        <v>0</v>
      </c>
      <c r="BG13" s="17">
        <v>0</v>
      </c>
    </row>
    <row r="14" spans="2:59" x14ac:dyDescent="0.35">
      <c r="B14" s="18" t="s">
        <v>233</v>
      </c>
      <c r="C14" s="17">
        <v>7.2762092622751301E-3</v>
      </c>
      <c r="D14" s="17">
        <v>9.4828059618346904E-3</v>
      </c>
      <c r="E14" s="17">
        <v>5.2505589972990097E-3</v>
      </c>
      <c r="F14" s="17"/>
      <c r="G14" s="17">
        <v>1.5657670766514298E-2</v>
      </c>
      <c r="H14" s="17">
        <v>1.5502311836897599E-2</v>
      </c>
      <c r="I14" s="17">
        <v>6.5764696940569601E-3</v>
      </c>
      <c r="J14" s="17">
        <v>1.5921770833392201E-2</v>
      </c>
      <c r="K14" s="17">
        <v>0</v>
      </c>
      <c r="L14" s="17">
        <v>0</v>
      </c>
      <c r="M14" s="17"/>
      <c r="N14" s="17">
        <v>9.5178062099136491E-3</v>
      </c>
      <c r="O14" s="17">
        <v>2.4219693288919601E-3</v>
      </c>
      <c r="P14" s="17">
        <v>1.22808367125116E-2</v>
      </c>
      <c r="Q14" s="17">
        <v>6.4456520653210199E-3</v>
      </c>
      <c r="R14" s="17">
        <v>3.08323865738297E-3</v>
      </c>
      <c r="S14" s="17"/>
      <c r="T14" s="17">
        <v>9.6757209554734595E-3</v>
      </c>
      <c r="U14" s="17">
        <v>6.6719312564085601E-3</v>
      </c>
      <c r="V14" s="17"/>
      <c r="W14" s="17">
        <v>6.79143590950572E-3</v>
      </c>
      <c r="X14" s="17">
        <v>8.3556567175796601E-3</v>
      </c>
      <c r="Y14" s="17"/>
      <c r="Z14" s="17">
        <v>1.29365429572876E-2</v>
      </c>
      <c r="AA14" s="17">
        <v>4.1092001969391303E-3</v>
      </c>
      <c r="AB14" s="17">
        <v>6.2256307071587996E-3</v>
      </c>
      <c r="AC14" s="17"/>
      <c r="AD14" s="17">
        <v>1.03974216165985E-2</v>
      </c>
      <c r="AE14" s="17">
        <v>1.41698706457469E-3</v>
      </c>
      <c r="AF14" s="17"/>
      <c r="AG14" s="17">
        <v>0</v>
      </c>
      <c r="AH14" s="17">
        <v>4.8153000118399403E-3</v>
      </c>
      <c r="AI14" s="17">
        <v>1.2109094101919101E-2</v>
      </c>
      <c r="AJ14" s="17"/>
      <c r="AK14" s="17">
        <v>0</v>
      </c>
      <c r="AL14" s="17">
        <v>7.3374882089275902E-3</v>
      </c>
      <c r="AM14" s="17">
        <v>2.3817479554913201E-2</v>
      </c>
      <c r="AN14" s="17"/>
      <c r="AO14" s="17">
        <v>0</v>
      </c>
      <c r="AP14" s="17">
        <v>2.90631426308932E-3</v>
      </c>
      <c r="AQ14" s="17">
        <v>1.4349495628256201E-2</v>
      </c>
      <c r="AR14" s="17"/>
      <c r="AS14" s="17">
        <v>3.5424359380265402E-3</v>
      </c>
      <c r="AT14" s="17">
        <v>3.1875178654614797E-2</v>
      </c>
      <c r="AU14" s="17">
        <v>6.4053510594525099E-3</v>
      </c>
      <c r="AV14" s="17">
        <v>0</v>
      </c>
      <c r="AW14" s="17">
        <v>7.8167957512149805E-3</v>
      </c>
      <c r="AX14" s="17">
        <v>0</v>
      </c>
      <c r="AY14" s="17">
        <v>1.0925551196881701E-2</v>
      </c>
      <c r="AZ14" s="17">
        <v>2.2518229569500201E-2</v>
      </c>
      <c r="BA14" s="17">
        <v>1.3287751551120599E-2</v>
      </c>
      <c r="BB14" s="17">
        <v>0</v>
      </c>
      <c r="BC14" s="17">
        <v>0</v>
      </c>
      <c r="BD14" s="17">
        <v>0</v>
      </c>
      <c r="BE14" s="17">
        <v>0</v>
      </c>
      <c r="BF14" s="17">
        <v>0</v>
      </c>
      <c r="BG14" s="17">
        <v>0</v>
      </c>
    </row>
    <row r="15" spans="2:59" x14ac:dyDescent="0.35">
      <c r="B15" s="18" t="s">
        <v>234</v>
      </c>
      <c r="C15" s="17">
        <v>2.1906150794860399E-2</v>
      </c>
      <c r="D15" s="17">
        <v>1.9057336196311999E-2</v>
      </c>
      <c r="E15" s="17">
        <v>2.46503073144708E-2</v>
      </c>
      <c r="F15" s="17"/>
      <c r="G15" s="17">
        <v>3.3993585846817297E-2</v>
      </c>
      <c r="H15" s="17">
        <v>3.9526888675598698E-2</v>
      </c>
      <c r="I15" s="17">
        <v>1.2895445694235501E-2</v>
      </c>
      <c r="J15" s="17">
        <v>2.7003425465577501E-2</v>
      </c>
      <c r="K15" s="17">
        <v>3.1652487504315999E-2</v>
      </c>
      <c r="L15" s="17">
        <v>5.7013499474504103E-3</v>
      </c>
      <c r="M15" s="17"/>
      <c r="N15" s="17">
        <v>1.8316998077070299E-2</v>
      </c>
      <c r="O15" s="17">
        <v>2.1907580874412198E-2</v>
      </c>
      <c r="P15" s="17">
        <v>1.8376533511336501E-2</v>
      </c>
      <c r="Q15" s="17">
        <v>2.4107908022116001E-2</v>
      </c>
      <c r="R15" s="17">
        <v>3.2585685913907599E-2</v>
      </c>
      <c r="S15" s="17"/>
      <c r="T15" s="17">
        <v>1.17240211321095E-2</v>
      </c>
      <c r="U15" s="17">
        <v>2.44703545974603E-2</v>
      </c>
      <c r="V15" s="17"/>
      <c r="W15" s="17">
        <v>1.7087110698360601E-2</v>
      </c>
      <c r="X15" s="17">
        <v>2.53241246022687E-2</v>
      </c>
      <c r="Y15" s="17"/>
      <c r="Z15" s="17">
        <v>2.1373009462013901E-2</v>
      </c>
      <c r="AA15" s="17">
        <v>1.33566381435875E-2</v>
      </c>
      <c r="AB15" s="17">
        <v>1.1278540482850799E-2</v>
      </c>
      <c r="AC15" s="17"/>
      <c r="AD15" s="17">
        <v>9.4839245024669304E-3</v>
      </c>
      <c r="AE15" s="17">
        <v>4.52254818030281E-2</v>
      </c>
      <c r="AF15" s="17"/>
      <c r="AG15" s="17">
        <v>2.3452597572275399E-2</v>
      </c>
      <c r="AH15" s="17">
        <v>5.6405671620102403E-3</v>
      </c>
      <c r="AI15" s="17">
        <v>3.37906316147965E-2</v>
      </c>
      <c r="AJ15" s="17"/>
      <c r="AK15" s="17">
        <v>1.3224565698012501E-2</v>
      </c>
      <c r="AL15" s="17">
        <v>1.9445247660625099E-2</v>
      </c>
      <c r="AM15" s="17">
        <v>3.7354477159192198E-2</v>
      </c>
      <c r="AN15" s="17"/>
      <c r="AO15" s="17">
        <v>0</v>
      </c>
      <c r="AP15" s="17">
        <v>1.50020721055903E-2</v>
      </c>
      <c r="AQ15" s="17">
        <v>3.2501564197522398E-2</v>
      </c>
      <c r="AR15" s="17"/>
      <c r="AS15" s="17">
        <v>6.5344969138499895E-2</v>
      </c>
      <c r="AT15" s="17">
        <v>5.1551521830673498E-2</v>
      </c>
      <c r="AU15" s="17">
        <v>1.5374488722811899E-2</v>
      </c>
      <c r="AV15" s="17">
        <v>0</v>
      </c>
      <c r="AW15" s="17">
        <v>7.9677072089301797E-3</v>
      </c>
      <c r="AX15" s="17">
        <v>3.2033577406791802E-2</v>
      </c>
      <c r="AY15" s="17">
        <v>0</v>
      </c>
      <c r="AZ15" s="17">
        <v>3.7190005773274297E-2</v>
      </c>
      <c r="BA15" s="17">
        <v>1.25422976125524E-2</v>
      </c>
      <c r="BB15" s="17">
        <v>0</v>
      </c>
      <c r="BC15" s="17">
        <v>0</v>
      </c>
      <c r="BD15" s="17">
        <v>3.5428408235667001E-2</v>
      </c>
      <c r="BE15" s="17">
        <v>0</v>
      </c>
      <c r="BF15" s="17">
        <v>0</v>
      </c>
      <c r="BG15" s="17">
        <v>0</v>
      </c>
    </row>
    <row r="16" spans="2:59" x14ac:dyDescent="0.35">
      <c r="B16" s="18" t="s">
        <v>235</v>
      </c>
      <c r="C16" s="17">
        <v>1.2316690902681201E-2</v>
      </c>
      <c r="D16" s="17">
        <v>1.52103719001786E-2</v>
      </c>
      <c r="E16" s="17">
        <v>9.6717308928939202E-3</v>
      </c>
      <c r="F16" s="17"/>
      <c r="G16" s="17">
        <v>1.73275612020455E-2</v>
      </c>
      <c r="H16" s="17">
        <v>1.22546908257915E-2</v>
      </c>
      <c r="I16" s="17">
        <v>6.5764696940569601E-3</v>
      </c>
      <c r="J16" s="17">
        <v>1.9836894847569699E-2</v>
      </c>
      <c r="K16" s="17">
        <v>2.1668465997574601E-2</v>
      </c>
      <c r="L16" s="17">
        <v>3.01370670362277E-3</v>
      </c>
      <c r="M16" s="17"/>
      <c r="N16" s="17">
        <v>8.0481666330728605E-3</v>
      </c>
      <c r="O16" s="17">
        <v>1.0249222128290899E-2</v>
      </c>
      <c r="P16" s="17">
        <v>3.84655187412668E-3</v>
      </c>
      <c r="Q16" s="17">
        <v>2.9245256467846599E-2</v>
      </c>
      <c r="R16" s="17">
        <v>6.2410366377217896E-3</v>
      </c>
      <c r="S16" s="17"/>
      <c r="T16" s="17">
        <v>9.0271934288828608E-3</v>
      </c>
      <c r="U16" s="17">
        <v>1.31450973569629E-2</v>
      </c>
      <c r="V16" s="17"/>
      <c r="W16" s="17">
        <v>9.0874870293207004E-3</v>
      </c>
      <c r="X16" s="17">
        <v>1.5661880696275499E-2</v>
      </c>
      <c r="Y16" s="17"/>
      <c r="Z16" s="17">
        <v>1.05218018847684E-3</v>
      </c>
      <c r="AA16" s="17">
        <v>8.1495322338016006E-3</v>
      </c>
      <c r="AB16" s="17">
        <v>1.5018860702076101E-2</v>
      </c>
      <c r="AC16" s="17"/>
      <c r="AD16" s="17">
        <v>5.6406617031625698E-3</v>
      </c>
      <c r="AE16" s="17">
        <v>2.48491090908038E-2</v>
      </c>
      <c r="AF16" s="17"/>
      <c r="AG16" s="17">
        <v>0</v>
      </c>
      <c r="AH16" s="17">
        <v>1.49655203955146E-2</v>
      </c>
      <c r="AI16" s="17">
        <v>1.10633345179246E-2</v>
      </c>
      <c r="AJ16" s="17"/>
      <c r="AK16" s="17">
        <v>1.09324998215294E-2</v>
      </c>
      <c r="AL16" s="17">
        <v>7.3702251360446298E-3</v>
      </c>
      <c r="AM16" s="17">
        <v>3.1071186552658499E-2</v>
      </c>
      <c r="AN16" s="17"/>
      <c r="AO16" s="17">
        <v>0</v>
      </c>
      <c r="AP16" s="17">
        <v>2.43638905433936E-3</v>
      </c>
      <c r="AQ16" s="17">
        <v>2.52302461132334E-2</v>
      </c>
      <c r="AR16" s="17"/>
      <c r="AS16" s="17">
        <v>3.5424359380265402E-3</v>
      </c>
      <c r="AT16" s="17">
        <v>1.7201474396025901E-2</v>
      </c>
      <c r="AU16" s="17">
        <v>1.03160363860469E-2</v>
      </c>
      <c r="AV16" s="17">
        <v>8.5181010299928903E-3</v>
      </c>
      <c r="AW16" s="17">
        <v>1.0673573674249599E-2</v>
      </c>
      <c r="AX16" s="17">
        <v>0</v>
      </c>
      <c r="AY16" s="17">
        <v>1.46295138745418E-2</v>
      </c>
      <c r="AZ16" s="17">
        <v>2.0979570586483798E-2</v>
      </c>
      <c r="BA16" s="17">
        <v>0</v>
      </c>
      <c r="BB16" s="17">
        <v>0</v>
      </c>
      <c r="BC16" s="17">
        <v>0</v>
      </c>
      <c r="BD16" s="17">
        <v>9.98064432546872E-3</v>
      </c>
      <c r="BE16" s="17">
        <v>0</v>
      </c>
      <c r="BF16" s="17">
        <v>0</v>
      </c>
      <c r="BG16" s="17">
        <v>0</v>
      </c>
    </row>
    <row r="17" spans="2:59" x14ac:dyDescent="0.35">
      <c r="B17" s="18" t="s">
        <v>133</v>
      </c>
      <c r="C17" s="19">
        <v>8.5051519381825896E-3</v>
      </c>
      <c r="D17" s="19">
        <v>6.1828642689079104E-3</v>
      </c>
      <c r="E17" s="19">
        <v>1.0703594881034799E-2</v>
      </c>
      <c r="F17" s="19"/>
      <c r="G17" s="19">
        <v>8.1471168364256105E-3</v>
      </c>
      <c r="H17" s="19">
        <v>1.96158735002748E-2</v>
      </c>
      <c r="I17" s="19">
        <v>1.6495902406765E-2</v>
      </c>
      <c r="J17" s="19">
        <v>1.5118928589991599E-2</v>
      </c>
      <c r="K17" s="19">
        <v>0</v>
      </c>
      <c r="L17" s="19">
        <v>0</v>
      </c>
      <c r="M17" s="19"/>
      <c r="N17" s="19">
        <v>2.1689811219396302E-3</v>
      </c>
      <c r="O17" s="19">
        <v>2.0938993759458398E-2</v>
      </c>
      <c r="P17" s="19">
        <v>7.7122143917549204E-3</v>
      </c>
      <c r="Q17" s="19">
        <v>0</v>
      </c>
      <c r="R17" s="19">
        <v>2.12580571824625E-2</v>
      </c>
      <c r="S17" s="19"/>
      <c r="T17" s="19">
        <v>2.89522203656363E-3</v>
      </c>
      <c r="U17" s="19">
        <v>9.9179215711086392E-3</v>
      </c>
      <c r="V17" s="19"/>
      <c r="W17" s="19">
        <v>9.2067635081926702E-4</v>
      </c>
      <c r="X17" s="19">
        <v>1.01601434825342E-2</v>
      </c>
      <c r="Y17" s="19"/>
      <c r="Z17" s="19">
        <v>2.9171572501541301E-3</v>
      </c>
      <c r="AA17" s="19">
        <v>1.7006530720019199E-3</v>
      </c>
      <c r="AB17" s="19">
        <v>2.5454128869057402E-3</v>
      </c>
      <c r="AC17" s="19"/>
      <c r="AD17" s="19">
        <v>5.2449445093067802E-4</v>
      </c>
      <c r="AE17" s="19">
        <v>2.34866527760796E-2</v>
      </c>
      <c r="AF17" s="19"/>
      <c r="AG17" s="19">
        <v>8.7845727568076695E-3</v>
      </c>
      <c r="AH17" s="19">
        <v>7.7916325515284797E-3</v>
      </c>
      <c r="AI17" s="19">
        <v>0</v>
      </c>
      <c r="AJ17" s="19"/>
      <c r="AK17" s="19">
        <v>3.5606347202236698E-3</v>
      </c>
      <c r="AL17" s="19">
        <v>4.0996473889866897E-3</v>
      </c>
      <c r="AM17" s="19">
        <v>1.37994102234452E-2</v>
      </c>
      <c r="AN17" s="19"/>
      <c r="AO17" s="19">
        <v>0</v>
      </c>
      <c r="AP17" s="19">
        <v>5.0806764893898603E-3</v>
      </c>
      <c r="AQ17" s="19">
        <v>6.6016174095317902E-3</v>
      </c>
      <c r="AR17" s="19"/>
      <c r="AS17" s="19">
        <v>5.6370936316312799E-2</v>
      </c>
      <c r="AT17" s="19">
        <v>7.5289126228002901E-3</v>
      </c>
      <c r="AU17" s="19">
        <v>0</v>
      </c>
      <c r="AV17" s="19">
        <v>6.9620409512665803E-3</v>
      </c>
      <c r="AW17" s="19">
        <v>0</v>
      </c>
      <c r="AX17" s="19">
        <v>0</v>
      </c>
      <c r="AY17" s="19">
        <v>0</v>
      </c>
      <c r="AZ17" s="19">
        <v>0</v>
      </c>
      <c r="BA17" s="19">
        <v>0</v>
      </c>
      <c r="BB17" s="19">
        <v>0</v>
      </c>
      <c r="BC17" s="19">
        <v>2.3624194744671801E-2</v>
      </c>
      <c r="BD17" s="19">
        <v>9.98064432546872E-3</v>
      </c>
      <c r="BE17" s="19">
        <v>0</v>
      </c>
      <c r="BF17" s="19">
        <v>0</v>
      </c>
      <c r="BG17" s="19">
        <v>0</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G2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237</v>
      </c>
      <c r="C9" s="17">
        <v>0.70530081224829799</v>
      </c>
      <c r="D9" s="17">
        <v>0.68987652714952297</v>
      </c>
      <c r="E9" s="17">
        <v>0.72051561907611394</v>
      </c>
      <c r="F9" s="17"/>
      <c r="G9" s="17">
        <v>0.46908149260863102</v>
      </c>
      <c r="H9" s="17">
        <v>0.58146507196430397</v>
      </c>
      <c r="I9" s="17">
        <v>0.62263944202842203</v>
      </c>
      <c r="J9" s="17">
        <v>0.67017376568034404</v>
      </c>
      <c r="K9" s="17">
        <v>0.74970984080036496</v>
      </c>
      <c r="L9" s="17">
        <v>0.87287664408789001</v>
      </c>
      <c r="M9" s="17"/>
      <c r="N9" s="17">
        <v>0.74871060309281001</v>
      </c>
      <c r="O9" s="17">
        <v>0.72897503130348495</v>
      </c>
      <c r="P9" s="17">
        <v>0.71331780442914805</v>
      </c>
      <c r="Q9" s="17">
        <v>0.66239206829288799</v>
      </c>
      <c r="R9" s="17">
        <v>0.63130283227499495</v>
      </c>
      <c r="S9" s="17"/>
      <c r="T9" s="17">
        <v>0.70085773319104105</v>
      </c>
      <c r="U9" s="17">
        <v>0.70641972946809595</v>
      </c>
      <c r="V9" s="17"/>
      <c r="W9" s="17">
        <v>0.65922534560143498</v>
      </c>
      <c r="X9" s="17">
        <v>0.72863365053196405</v>
      </c>
      <c r="Y9" s="17"/>
      <c r="Z9" s="17">
        <v>0.70221345414897596</v>
      </c>
      <c r="AA9" s="17">
        <v>0.73231856841277898</v>
      </c>
      <c r="AB9" s="17">
        <v>0.72905811106770302</v>
      </c>
      <c r="AC9" s="17"/>
      <c r="AD9" s="17">
        <v>0.70613984567328703</v>
      </c>
      <c r="AE9" s="17">
        <v>0.70372575656152303</v>
      </c>
      <c r="AF9" s="17"/>
      <c r="AG9" s="17">
        <v>0.77049681032226702</v>
      </c>
      <c r="AH9" s="17">
        <v>0.73184983231854395</v>
      </c>
      <c r="AI9" s="17">
        <v>0.67915651730127202</v>
      </c>
      <c r="AJ9" s="17"/>
      <c r="AK9" s="17">
        <v>0.72135643488185996</v>
      </c>
      <c r="AL9" s="17">
        <v>0.73195740801289899</v>
      </c>
      <c r="AM9" s="17">
        <v>0.66151085878645499</v>
      </c>
      <c r="AN9" s="17"/>
      <c r="AO9" s="17">
        <v>0.67512305851566001</v>
      </c>
      <c r="AP9" s="17">
        <v>0.75540876908685095</v>
      </c>
      <c r="AQ9" s="17">
        <v>0.66106243706850198</v>
      </c>
      <c r="AR9" s="17"/>
      <c r="AS9" s="17">
        <v>0.54006837247022399</v>
      </c>
      <c r="AT9" s="17">
        <v>0.66614293156247995</v>
      </c>
      <c r="AU9" s="17">
        <v>0.70129227836714003</v>
      </c>
      <c r="AV9" s="17">
        <v>0.74286502136355004</v>
      </c>
      <c r="AW9" s="17">
        <v>0.75126134809654099</v>
      </c>
      <c r="AX9" s="17">
        <v>0.64661066056643501</v>
      </c>
      <c r="AY9" s="17">
        <v>0.74944688323754605</v>
      </c>
      <c r="AZ9" s="17">
        <v>0.81157493244206402</v>
      </c>
      <c r="BA9" s="17">
        <v>0.78486230238768295</v>
      </c>
      <c r="BB9" s="17">
        <v>0.76480820947071704</v>
      </c>
      <c r="BC9" s="17">
        <v>0.74829254906291498</v>
      </c>
      <c r="BD9" s="17">
        <v>0.71605270549977396</v>
      </c>
      <c r="BE9" s="17">
        <v>0.62666940303823504</v>
      </c>
      <c r="BF9" s="17">
        <v>0.84824912438670796</v>
      </c>
      <c r="BG9" s="17">
        <v>0.54727171249943696</v>
      </c>
    </row>
    <row r="10" spans="2:59" ht="29" x14ac:dyDescent="0.35">
      <c r="B10" s="18" t="s">
        <v>238</v>
      </c>
      <c r="C10" s="17">
        <v>0.48650484869013899</v>
      </c>
      <c r="D10" s="17">
        <v>0.49756229151773601</v>
      </c>
      <c r="E10" s="17">
        <v>0.47614832859561701</v>
      </c>
      <c r="F10" s="17"/>
      <c r="G10" s="17">
        <v>0.44380302816651901</v>
      </c>
      <c r="H10" s="17">
        <v>0.45002579993867797</v>
      </c>
      <c r="I10" s="17">
        <v>0.502464134138776</v>
      </c>
      <c r="J10" s="17">
        <v>0.477672808851272</v>
      </c>
      <c r="K10" s="17">
        <v>0.570952219801514</v>
      </c>
      <c r="L10" s="17">
        <v>0.46103532406908199</v>
      </c>
      <c r="M10" s="17"/>
      <c r="N10" s="17">
        <v>0.50849959220877206</v>
      </c>
      <c r="O10" s="17">
        <v>0.46771313717473501</v>
      </c>
      <c r="P10" s="17">
        <v>0.44104689724645002</v>
      </c>
      <c r="Q10" s="17">
        <v>0.491715454748411</v>
      </c>
      <c r="R10" s="17">
        <v>0.53795349971106099</v>
      </c>
      <c r="S10" s="17"/>
      <c r="T10" s="17">
        <v>0.53079992464016301</v>
      </c>
      <c r="U10" s="17">
        <v>0.47534985401323798</v>
      </c>
      <c r="V10" s="17"/>
      <c r="W10" s="17">
        <v>0.52943203354199897</v>
      </c>
      <c r="X10" s="17">
        <v>0.465065375455602</v>
      </c>
      <c r="Y10" s="17"/>
      <c r="Z10" s="17">
        <v>0.54538848615132496</v>
      </c>
      <c r="AA10" s="17">
        <v>0.48961007410708202</v>
      </c>
      <c r="AB10" s="17">
        <v>0.467828607834261</v>
      </c>
      <c r="AC10" s="17"/>
      <c r="AD10" s="17">
        <v>0.52183338689488401</v>
      </c>
      <c r="AE10" s="17">
        <v>0.42018518448183201</v>
      </c>
      <c r="AF10" s="17"/>
      <c r="AG10" s="17">
        <v>0.48060501970175001</v>
      </c>
      <c r="AH10" s="17">
        <v>0.474681775027334</v>
      </c>
      <c r="AI10" s="17">
        <v>0.51237600971037001</v>
      </c>
      <c r="AJ10" s="17"/>
      <c r="AK10" s="17">
        <v>0.52355007470549897</v>
      </c>
      <c r="AL10" s="17">
        <v>0.49282173343170399</v>
      </c>
      <c r="AM10" s="17">
        <v>0.41437240280589599</v>
      </c>
      <c r="AN10" s="17"/>
      <c r="AO10" s="17">
        <v>0.656679308067177</v>
      </c>
      <c r="AP10" s="17">
        <v>0.53798077060530702</v>
      </c>
      <c r="AQ10" s="17">
        <v>0.41822961803250702</v>
      </c>
      <c r="AR10" s="17"/>
      <c r="AS10" s="17">
        <v>0.44977218500671001</v>
      </c>
      <c r="AT10" s="17">
        <v>0.33284573946492402</v>
      </c>
      <c r="AU10" s="17">
        <v>0.420356079622762</v>
      </c>
      <c r="AV10" s="17">
        <v>0.51597505841341795</v>
      </c>
      <c r="AW10" s="17">
        <v>0.44213099665800898</v>
      </c>
      <c r="AX10" s="17">
        <v>0.47070161974219799</v>
      </c>
      <c r="AY10" s="17">
        <v>0.48015415354673202</v>
      </c>
      <c r="AZ10" s="17">
        <v>0.52939304357913297</v>
      </c>
      <c r="BA10" s="17">
        <v>0.52427385793624104</v>
      </c>
      <c r="BB10" s="17">
        <v>0.592033533446785</v>
      </c>
      <c r="BC10" s="17">
        <v>0.61151355240929595</v>
      </c>
      <c r="BD10" s="17">
        <v>0.435295319791138</v>
      </c>
      <c r="BE10" s="17">
        <v>0.68837954548740798</v>
      </c>
      <c r="BF10" s="17">
        <v>0.81891357947774701</v>
      </c>
      <c r="BG10" s="17">
        <v>0.59278851903890695</v>
      </c>
    </row>
    <row r="11" spans="2:59" x14ac:dyDescent="0.35">
      <c r="B11" s="18" t="s">
        <v>239</v>
      </c>
      <c r="C11" s="17">
        <v>0.28145700086971198</v>
      </c>
      <c r="D11" s="17">
        <v>0.29348835109961002</v>
      </c>
      <c r="E11" s="17">
        <v>0.271408366692314</v>
      </c>
      <c r="F11" s="17"/>
      <c r="G11" s="17">
        <v>0.112771642322848</v>
      </c>
      <c r="H11" s="17">
        <v>0.21675959174554901</v>
      </c>
      <c r="I11" s="17">
        <v>0.262070939025977</v>
      </c>
      <c r="J11" s="17">
        <v>0.323188198069359</v>
      </c>
      <c r="K11" s="17">
        <v>0.31062044226541502</v>
      </c>
      <c r="L11" s="17">
        <v>0.32475075335424902</v>
      </c>
      <c r="M11" s="17"/>
      <c r="N11" s="17">
        <v>0.31712881353522498</v>
      </c>
      <c r="O11" s="17">
        <v>0.26752738863598902</v>
      </c>
      <c r="P11" s="17">
        <v>0.26529597903888202</v>
      </c>
      <c r="Q11" s="17">
        <v>0.27001918080551102</v>
      </c>
      <c r="R11" s="17">
        <v>0.27195787826885198</v>
      </c>
      <c r="S11" s="17"/>
      <c r="T11" s="17">
        <v>0.27455246652257298</v>
      </c>
      <c r="U11" s="17">
        <v>0.28319579558305102</v>
      </c>
      <c r="V11" s="17"/>
      <c r="W11" s="17">
        <v>0.28980034784298198</v>
      </c>
      <c r="X11" s="17">
        <v>0.27016612753144498</v>
      </c>
      <c r="Y11" s="17"/>
      <c r="Z11" s="17">
        <v>0.31343569157433498</v>
      </c>
      <c r="AA11" s="17">
        <v>0.323483281436305</v>
      </c>
      <c r="AB11" s="17">
        <v>0.241265078860916</v>
      </c>
      <c r="AC11" s="17"/>
      <c r="AD11" s="17">
        <v>0.31759090613438801</v>
      </c>
      <c r="AE11" s="17">
        <v>0.21362548036354501</v>
      </c>
      <c r="AF11" s="17"/>
      <c r="AG11" s="17">
        <v>0.25869171999881702</v>
      </c>
      <c r="AH11" s="17">
        <v>0.30366492888691399</v>
      </c>
      <c r="AI11" s="17">
        <v>0.26843463571963999</v>
      </c>
      <c r="AJ11" s="17"/>
      <c r="AK11" s="17">
        <v>0.37549929269107801</v>
      </c>
      <c r="AL11" s="17">
        <v>0.27077471278954901</v>
      </c>
      <c r="AM11" s="17">
        <v>0.153613248906695</v>
      </c>
      <c r="AN11" s="17"/>
      <c r="AO11" s="17">
        <v>0.29050147560420497</v>
      </c>
      <c r="AP11" s="17">
        <v>0.31850074860094102</v>
      </c>
      <c r="AQ11" s="17">
        <v>0.246626051628177</v>
      </c>
      <c r="AR11" s="17"/>
      <c r="AS11" s="17">
        <v>0.125397496659718</v>
      </c>
      <c r="AT11" s="17">
        <v>0.276442276040886</v>
      </c>
      <c r="AU11" s="17">
        <v>0.211988123176893</v>
      </c>
      <c r="AV11" s="17">
        <v>0.272709835242406</v>
      </c>
      <c r="AW11" s="17">
        <v>0.23048278149675999</v>
      </c>
      <c r="AX11" s="17">
        <v>0.37756137901222497</v>
      </c>
      <c r="AY11" s="17">
        <v>0.26204744900125299</v>
      </c>
      <c r="AZ11" s="17">
        <v>0.40664596133386799</v>
      </c>
      <c r="BA11" s="17">
        <v>0.46451697455982</v>
      </c>
      <c r="BB11" s="17">
        <v>0.350291791197194</v>
      </c>
      <c r="BC11" s="17">
        <v>0.33292816432071798</v>
      </c>
      <c r="BD11" s="17">
        <v>8.9616242035377797E-2</v>
      </c>
      <c r="BE11" s="17">
        <v>0.26896585846740401</v>
      </c>
      <c r="BF11" s="17">
        <v>0.433764144669741</v>
      </c>
      <c r="BG11" s="17">
        <v>0.36004324245005798</v>
      </c>
    </row>
    <row r="12" spans="2:59" x14ac:dyDescent="0.35">
      <c r="B12" s="18" t="s">
        <v>240</v>
      </c>
      <c r="C12" s="17">
        <v>0.27940483163320901</v>
      </c>
      <c r="D12" s="17">
        <v>0.23825234818615901</v>
      </c>
      <c r="E12" s="17">
        <v>0.31683295063952399</v>
      </c>
      <c r="F12" s="17"/>
      <c r="G12" s="17">
        <v>0.168080090952242</v>
      </c>
      <c r="H12" s="17">
        <v>0.33640556110998598</v>
      </c>
      <c r="I12" s="17">
        <v>0.36886428364604901</v>
      </c>
      <c r="J12" s="17">
        <v>0.307857733684193</v>
      </c>
      <c r="K12" s="17">
        <v>0.217907962595355</v>
      </c>
      <c r="L12" s="17">
        <v>0.25706387200355302</v>
      </c>
      <c r="M12" s="17"/>
      <c r="N12" s="17">
        <v>0.3068539759542</v>
      </c>
      <c r="O12" s="17">
        <v>0.32629026608302297</v>
      </c>
      <c r="P12" s="17">
        <v>0.31468605799627503</v>
      </c>
      <c r="Q12" s="17">
        <v>0.19892367636788799</v>
      </c>
      <c r="R12" s="17">
        <v>0.23286565469315901</v>
      </c>
      <c r="S12" s="17"/>
      <c r="T12" s="17">
        <v>0.27371313958174398</v>
      </c>
      <c r="U12" s="17">
        <v>0.280838191734189</v>
      </c>
      <c r="V12" s="17"/>
      <c r="W12" s="17">
        <v>0.27023713588021198</v>
      </c>
      <c r="X12" s="17">
        <v>0.280680049824927</v>
      </c>
      <c r="Y12" s="17"/>
      <c r="Z12" s="17">
        <v>0.26806000641880701</v>
      </c>
      <c r="AA12" s="17">
        <v>0.27574925666320799</v>
      </c>
      <c r="AB12" s="17">
        <v>0.30085474014174601</v>
      </c>
      <c r="AC12" s="17"/>
      <c r="AD12" s="17">
        <v>0.27935268324118001</v>
      </c>
      <c r="AE12" s="17">
        <v>0.279502725970876</v>
      </c>
      <c r="AF12" s="17"/>
      <c r="AG12" s="17">
        <v>0.29589527333800097</v>
      </c>
      <c r="AH12" s="17">
        <v>0.26619948236638502</v>
      </c>
      <c r="AI12" s="17">
        <v>0.29042660041311003</v>
      </c>
      <c r="AJ12" s="17"/>
      <c r="AK12" s="17">
        <v>0.21670528918119</v>
      </c>
      <c r="AL12" s="17">
        <v>0.28816945141231498</v>
      </c>
      <c r="AM12" s="17">
        <v>0.35159011457966899</v>
      </c>
      <c r="AN12" s="17"/>
      <c r="AO12" s="17">
        <v>0.25324128866497497</v>
      </c>
      <c r="AP12" s="17">
        <v>0.25657397620282402</v>
      </c>
      <c r="AQ12" s="17">
        <v>0.309805512285377</v>
      </c>
      <c r="AR12" s="17"/>
      <c r="AS12" s="17">
        <v>0.37869498931751999</v>
      </c>
      <c r="AT12" s="17">
        <v>0.31913293875872101</v>
      </c>
      <c r="AU12" s="17">
        <v>0.344254613303418</v>
      </c>
      <c r="AV12" s="17">
        <v>0.219213722540362</v>
      </c>
      <c r="AW12" s="17">
        <v>0.33174275111455698</v>
      </c>
      <c r="AX12" s="17">
        <v>0.28484027969020398</v>
      </c>
      <c r="AY12" s="17">
        <v>0.16837364815014499</v>
      </c>
      <c r="AZ12" s="17">
        <v>0.23700728590207301</v>
      </c>
      <c r="BA12" s="17">
        <v>0.30008981280616598</v>
      </c>
      <c r="BB12" s="17">
        <v>0.22665198948714099</v>
      </c>
      <c r="BC12" s="17">
        <v>0.38571001852123099</v>
      </c>
      <c r="BD12" s="17">
        <v>0.29786622654982398</v>
      </c>
      <c r="BE12" s="17">
        <v>0.22463986122027499</v>
      </c>
      <c r="BF12" s="17">
        <v>9.4317659224983794E-2</v>
      </c>
      <c r="BG12" s="17">
        <v>0.288021690981828</v>
      </c>
    </row>
    <row r="13" spans="2:59" ht="29" x14ac:dyDescent="0.35">
      <c r="B13" s="18" t="s">
        <v>241</v>
      </c>
      <c r="C13" s="17">
        <v>0.21818899346432799</v>
      </c>
      <c r="D13" s="17">
        <v>0.245038420422625</v>
      </c>
      <c r="E13" s="17">
        <v>0.19407544073790201</v>
      </c>
      <c r="F13" s="17"/>
      <c r="G13" s="17">
        <v>0.140553383576209</v>
      </c>
      <c r="H13" s="17">
        <v>0.13200452349217601</v>
      </c>
      <c r="I13" s="17">
        <v>0.14062932192966501</v>
      </c>
      <c r="J13" s="17">
        <v>0.20404683946690899</v>
      </c>
      <c r="K13" s="17">
        <v>0.25145851537297098</v>
      </c>
      <c r="L13" s="17">
        <v>0.31121506415351702</v>
      </c>
      <c r="M13" s="17"/>
      <c r="N13" s="17">
        <v>0.18170335515373201</v>
      </c>
      <c r="O13" s="17">
        <v>0.21000814036340301</v>
      </c>
      <c r="P13" s="17">
        <v>0.19490003594493299</v>
      </c>
      <c r="Q13" s="17">
        <v>0.29856476747857302</v>
      </c>
      <c r="R13" s="17">
        <v>0.195636670159444</v>
      </c>
      <c r="S13" s="17"/>
      <c r="T13" s="17">
        <v>0.27653668939877202</v>
      </c>
      <c r="U13" s="17">
        <v>0.20349507492826899</v>
      </c>
      <c r="V13" s="17"/>
      <c r="W13" s="17">
        <v>0.25825709998100799</v>
      </c>
      <c r="X13" s="17">
        <v>0.20596961772143599</v>
      </c>
      <c r="Y13" s="17"/>
      <c r="Z13" s="17">
        <v>0.23265376859335599</v>
      </c>
      <c r="AA13" s="17">
        <v>0.22864159726267499</v>
      </c>
      <c r="AB13" s="17">
        <v>0.22613478307102799</v>
      </c>
      <c r="AC13" s="17"/>
      <c r="AD13" s="17">
        <v>0.25542998125440097</v>
      </c>
      <c r="AE13" s="17">
        <v>0.14827922842650901</v>
      </c>
      <c r="AF13" s="17"/>
      <c r="AG13" s="17">
        <v>0.24722663198208999</v>
      </c>
      <c r="AH13" s="17">
        <v>0.23987421022299199</v>
      </c>
      <c r="AI13" s="17">
        <v>0.19794570837563499</v>
      </c>
      <c r="AJ13" s="17"/>
      <c r="AK13" s="17">
        <v>0.23054937945102399</v>
      </c>
      <c r="AL13" s="17">
        <v>0.225178100172403</v>
      </c>
      <c r="AM13" s="17">
        <v>0.21283340584601099</v>
      </c>
      <c r="AN13" s="17"/>
      <c r="AO13" s="17">
        <v>0.25582700625257898</v>
      </c>
      <c r="AP13" s="17">
        <v>0.24613223552468899</v>
      </c>
      <c r="AQ13" s="17">
        <v>0.18374863512683901</v>
      </c>
      <c r="AR13" s="17"/>
      <c r="AS13" s="17">
        <v>7.5420593297107902E-2</v>
      </c>
      <c r="AT13" s="17">
        <v>0.22274996502743</v>
      </c>
      <c r="AU13" s="17">
        <v>0.144152894734728</v>
      </c>
      <c r="AV13" s="17">
        <v>0.25263364899976398</v>
      </c>
      <c r="AW13" s="17">
        <v>0.199403356721195</v>
      </c>
      <c r="AX13" s="17">
        <v>0.20048034648407401</v>
      </c>
      <c r="AY13" s="17">
        <v>0.26405237711753399</v>
      </c>
      <c r="AZ13" s="17">
        <v>0.27080529938147802</v>
      </c>
      <c r="BA13" s="17">
        <v>0.18526261539456501</v>
      </c>
      <c r="BB13" s="17">
        <v>0.26879449248750997</v>
      </c>
      <c r="BC13" s="17">
        <v>0.21801331839093599</v>
      </c>
      <c r="BD13" s="17">
        <v>0.17824912738575899</v>
      </c>
      <c r="BE13" s="17">
        <v>0.31937299505224198</v>
      </c>
      <c r="BF13" s="17">
        <v>0.244590516295497</v>
      </c>
      <c r="BG13" s="17">
        <v>0.29017251141696798</v>
      </c>
    </row>
    <row r="14" spans="2:59" x14ac:dyDescent="0.35">
      <c r="B14" s="18" t="s">
        <v>242</v>
      </c>
      <c r="C14" s="17">
        <v>0.20131412197898699</v>
      </c>
      <c r="D14" s="17">
        <v>0.19694143449300799</v>
      </c>
      <c r="E14" s="17">
        <v>0.204157098223373</v>
      </c>
      <c r="F14" s="17"/>
      <c r="G14" s="17">
        <v>0.58680910397943997</v>
      </c>
      <c r="H14" s="17">
        <v>0.39992308603847398</v>
      </c>
      <c r="I14" s="17">
        <v>0.23459776017901099</v>
      </c>
      <c r="J14" s="17">
        <v>0.14969276724219799</v>
      </c>
      <c r="K14" s="17">
        <v>0.12558231783767199</v>
      </c>
      <c r="L14" s="17">
        <v>6.1004990234440698E-2</v>
      </c>
      <c r="M14" s="17"/>
      <c r="N14" s="17">
        <v>0.21451307519182899</v>
      </c>
      <c r="O14" s="17">
        <v>0.24106875835425301</v>
      </c>
      <c r="P14" s="17">
        <v>0.17355940037561601</v>
      </c>
      <c r="Q14" s="17">
        <v>0.156024505303376</v>
      </c>
      <c r="R14" s="17">
        <v>0.243630918729522</v>
      </c>
      <c r="S14" s="17"/>
      <c r="T14" s="17">
        <v>0.21842564921445901</v>
      </c>
      <c r="U14" s="17">
        <v>0.19700486206394099</v>
      </c>
      <c r="V14" s="17"/>
      <c r="W14" s="17">
        <v>0.214083318506336</v>
      </c>
      <c r="X14" s="17">
        <v>0.19139844167322101</v>
      </c>
      <c r="Y14" s="17"/>
      <c r="Z14" s="17">
        <v>0.22032680365365501</v>
      </c>
      <c r="AA14" s="17">
        <v>0.21498228581979001</v>
      </c>
      <c r="AB14" s="17">
        <v>0.173947344857946</v>
      </c>
      <c r="AC14" s="17"/>
      <c r="AD14" s="17">
        <v>0.21988444964887</v>
      </c>
      <c r="AE14" s="17">
        <v>0.166453412821779</v>
      </c>
      <c r="AF14" s="17"/>
      <c r="AG14" s="17">
        <v>0.17794468305882499</v>
      </c>
      <c r="AH14" s="17">
        <v>0.179855536074984</v>
      </c>
      <c r="AI14" s="17">
        <v>0.222622451358165</v>
      </c>
      <c r="AJ14" s="17"/>
      <c r="AK14" s="17">
        <v>0.23136492046517901</v>
      </c>
      <c r="AL14" s="17">
        <v>0.17137654036001401</v>
      </c>
      <c r="AM14" s="17">
        <v>0.20645955184820999</v>
      </c>
      <c r="AN14" s="17"/>
      <c r="AO14" s="17">
        <v>0.15318910836748101</v>
      </c>
      <c r="AP14" s="17">
        <v>0.19398903976263099</v>
      </c>
      <c r="AQ14" s="17">
        <v>0.21520054028755101</v>
      </c>
      <c r="AR14" s="17"/>
      <c r="AS14" s="17">
        <v>0.28763693581097499</v>
      </c>
      <c r="AT14" s="17">
        <v>0.22200269893526001</v>
      </c>
      <c r="AU14" s="17">
        <v>0.27827335507957601</v>
      </c>
      <c r="AV14" s="17">
        <v>0.142968383043691</v>
      </c>
      <c r="AW14" s="17">
        <v>0.20129051271073001</v>
      </c>
      <c r="AX14" s="17">
        <v>0.261294228798711</v>
      </c>
      <c r="AY14" s="17">
        <v>0.15341893017941799</v>
      </c>
      <c r="AZ14" s="17">
        <v>0.12453326054995099</v>
      </c>
      <c r="BA14" s="17">
        <v>0.20300373235882399</v>
      </c>
      <c r="BB14" s="17">
        <v>0.103548611611121</v>
      </c>
      <c r="BC14" s="17">
        <v>0.19991242185479099</v>
      </c>
      <c r="BD14" s="17">
        <v>0.36068637843142998</v>
      </c>
      <c r="BE14" s="17">
        <v>0.16296163033003</v>
      </c>
      <c r="BF14" s="17">
        <v>3.0691052677803001E-2</v>
      </c>
      <c r="BG14" s="17">
        <v>0.27398090695513699</v>
      </c>
    </row>
    <row r="15" spans="2:59" x14ac:dyDescent="0.35">
      <c r="B15" s="18" t="s">
        <v>243</v>
      </c>
      <c r="C15" s="17">
        <v>5.8465741568809702E-2</v>
      </c>
      <c r="D15" s="17">
        <v>7.2089846519781703E-2</v>
      </c>
      <c r="E15" s="17">
        <v>4.3954702950733802E-2</v>
      </c>
      <c r="F15" s="17"/>
      <c r="G15" s="17">
        <v>0.12275862840216301</v>
      </c>
      <c r="H15" s="17">
        <v>0.143681009452516</v>
      </c>
      <c r="I15" s="17">
        <v>5.3612401133927699E-2</v>
      </c>
      <c r="J15" s="17">
        <v>6.4491114755023699E-2</v>
      </c>
      <c r="K15" s="17">
        <v>2.7558500121770999E-2</v>
      </c>
      <c r="L15" s="17">
        <v>1.84152800425453E-2</v>
      </c>
      <c r="M15" s="17"/>
      <c r="N15" s="17">
        <v>6.6019138800294197E-2</v>
      </c>
      <c r="O15" s="17">
        <v>7.9778825469753595E-2</v>
      </c>
      <c r="P15" s="17">
        <v>4.9189278620378002E-2</v>
      </c>
      <c r="Q15" s="17">
        <v>4.1384516761684698E-2</v>
      </c>
      <c r="R15" s="17">
        <v>5.44725494824339E-2</v>
      </c>
      <c r="S15" s="17"/>
      <c r="T15" s="17">
        <v>7.7452447277818304E-2</v>
      </c>
      <c r="U15" s="17">
        <v>5.3684248444047102E-2</v>
      </c>
      <c r="V15" s="17"/>
      <c r="W15" s="17">
        <v>8.8215911234103495E-2</v>
      </c>
      <c r="X15" s="17">
        <v>4.5462186116951499E-2</v>
      </c>
      <c r="Y15" s="17"/>
      <c r="Z15" s="17">
        <v>4.86426088608925E-2</v>
      </c>
      <c r="AA15" s="17">
        <v>5.83434663415879E-2</v>
      </c>
      <c r="AB15" s="17">
        <v>7.6324843391270006E-2</v>
      </c>
      <c r="AC15" s="17"/>
      <c r="AD15" s="17">
        <v>6.4009488539722201E-2</v>
      </c>
      <c r="AE15" s="17">
        <v>4.8058873460200498E-2</v>
      </c>
      <c r="AF15" s="17"/>
      <c r="AG15" s="17">
        <v>6.0809694751522599E-2</v>
      </c>
      <c r="AH15" s="17">
        <v>6.8842302769410502E-2</v>
      </c>
      <c r="AI15" s="17">
        <v>5.43084387990155E-2</v>
      </c>
      <c r="AJ15" s="17"/>
      <c r="AK15" s="17">
        <v>6.15538830035312E-2</v>
      </c>
      <c r="AL15" s="17">
        <v>5.2945067404959197E-2</v>
      </c>
      <c r="AM15" s="17">
        <v>7.6319005089396E-2</v>
      </c>
      <c r="AN15" s="17"/>
      <c r="AO15" s="17">
        <v>8.1055843311220996E-2</v>
      </c>
      <c r="AP15" s="17">
        <v>3.87945776506761E-2</v>
      </c>
      <c r="AQ15" s="17">
        <v>7.8719067941677504E-2</v>
      </c>
      <c r="AR15" s="17"/>
      <c r="AS15" s="17">
        <v>8.3677437487468698E-2</v>
      </c>
      <c r="AT15" s="17">
        <v>8.5844456341807707E-2</v>
      </c>
      <c r="AU15" s="17">
        <v>2.99747748353506E-2</v>
      </c>
      <c r="AV15" s="17">
        <v>5.7957454880640899E-2</v>
      </c>
      <c r="AW15" s="17">
        <v>8.3831529326691898E-2</v>
      </c>
      <c r="AX15" s="17">
        <v>4.1812204488955902E-2</v>
      </c>
      <c r="AY15" s="17">
        <v>2.1951213231986899E-2</v>
      </c>
      <c r="AZ15" s="17">
        <v>4.0261890040398297E-2</v>
      </c>
      <c r="BA15" s="17">
        <v>0.13893891157655699</v>
      </c>
      <c r="BB15" s="17">
        <v>9.4421688533281395E-2</v>
      </c>
      <c r="BC15" s="17">
        <v>4.3250955998836403E-2</v>
      </c>
      <c r="BD15" s="17">
        <v>3.6023563450597401E-2</v>
      </c>
      <c r="BE15" s="17">
        <v>9.9780246835928302E-2</v>
      </c>
      <c r="BF15" s="17">
        <v>0</v>
      </c>
      <c r="BG15" s="17">
        <v>9.9697901226849898E-3</v>
      </c>
    </row>
    <row r="16" spans="2:59" x14ac:dyDescent="0.35">
      <c r="B16" s="18" t="s">
        <v>244</v>
      </c>
      <c r="C16" s="17">
        <v>4.0171214988523003E-2</v>
      </c>
      <c r="D16" s="17">
        <v>3.7376290032479699E-2</v>
      </c>
      <c r="E16" s="17">
        <v>4.0880489028976098E-2</v>
      </c>
      <c r="F16" s="17"/>
      <c r="G16" s="17">
        <v>0.180943510271109</v>
      </c>
      <c r="H16" s="17">
        <v>6.33891200469483E-2</v>
      </c>
      <c r="I16" s="17">
        <v>3.5154873701953998E-2</v>
      </c>
      <c r="J16" s="17">
        <v>1.82392401173791E-2</v>
      </c>
      <c r="K16" s="17">
        <v>3.3310962436651999E-2</v>
      </c>
      <c r="L16" s="17">
        <v>9.7161657548921008E-3</v>
      </c>
      <c r="M16" s="17"/>
      <c r="N16" s="17">
        <v>3.0003543617991301E-2</v>
      </c>
      <c r="O16" s="17">
        <v>3.6976855335971399E-2</v>
      </c>
      <c r="P16" s="17">
        <v>5.6674201085108102E-2</v>
      </c>
      <c r="Q16" s="17">
        <v>3.0468068264394601E-2</v>
      </c>
      <c r="R16" s="17">
        <v>6.1511134409674498E-2</v>
      </c>
      <c r="S16" s="17"/>
      <c r="T16" s="17">
        <v>4.6861215079384497E-2</v>
      </c>
      <c r="U16" s="17">
        <v>3.8486447239479603E-2</v>
      </c>
      <c r="V16" s="17"/>
      <c r="W16" s="17">
        <v>5.6820671889028097E-2</v>
      </c>
      <c r="X16" s="17">
        <v>2.8671539098944002E-2</v>
      </c>
      <c r="Y16" s="17"/>
      <c r="Z16" s="17">
        <v>3.1400990785683099E-2</v>
      </c>
      <c r="AA16" s="17">
        <v>3.4782004561216703E-2</v>
      </c>
      <c r="AB16" s="17">
        <v>4.6374098203036403E-2</v>
      </c>
      <c r="AC16" s="17"/>
      <c r="AD16" s="17">
        <v>4.3434199900204397E-2</v>
      </c>
      <c r="AE16" s="17">
        <v>3.40458536048917E-2</v>
      </c>
      <c r="AF16" s="17"/>
      <c r="AG16" s="17">
        <v>4.4140265272504198E-2</v>
      </c>
      <c r="AH16" s="17">
        <v>4.7926767674311803E-2</v>
      </c>
      <c r="AI16" s="17">
        <v>3.0080742948705101E-2</v>
      </c>
      <c r="AJ16" s="17"/>
      <c r="AK16" s="17">
        <v>3.8917210677925702E-2</v>
      </c>
      <c r="AL16" s="17">
        <v>4.4073122165345403E-2</v>
      </c>
      <c r="AM16" s="17">
        <v>2.889022898038E-2</v>
      </c>
      <c r="AN16" s="17"/>
      <c r="AO16" s="17">
        <v>8.82577781188391E-2</v>
      </c>
      <c r="AP16" s="17">
        <v>3.07560178638824E-2</v>
      </c>
      <c r="AQ16" s="17">
        <v>4.3361037556923297E-2</v>
      </c>
      <c r="AR16" s="17"/>
      <c r="AS16" s="17">
        <v>7.7317432420025797E-2</v>
      </c>
      <c r="AT16" s="17">
        <v>6.5795670773311596E-2</v>
      </c>
      <c r="AU16" s="17">
        <v>8.1485004546147793E-2</v>
      </c>
      <c r="AV16" s="17">
        <v>4.3698290609084998E-2</v>
      </c>
      <c r="AW16" s="17">
        <v>2.1794273639412599E-2</v>
      </c>
      <c r="AX16" s="17">
        <v>5.9987223933940702E-2</v>
      </c>
      <c r="AY16" s="17">
        <v>4.1870843637133604E-3</v>
      </c>
      <c r="AZ16" s="17">
        <v>1.1877847119877501E-2</v>
      </c>
      <c r="BA16" s="17">
        <v>4.4150674836986301E-2</v>
      </c>
      <c r="BB16" s="17">
        <v>1.3874246222813399E-2</v>
      </c>
      <c r="BC16" s="17">
        <v>0</v>
      </c>
      <c r="BD16" s="17">
        <v>2.0844910912464199E-2</v>
      </c>
      <c r="BE16" s="17">
        <v>9.8182358712375198E-2</v>
      </c>
      <c r="BF16" s="17">
        <v>0</v>
      </c>
      <c r="BG16" s="17">
        <v>2.94882668086364E-2</v>
      </c>
    </row>
    <row r="17" spans="2:59" x14ac:dyDescent="0.35">
      <c r="B17" s="18" t="s">
        <v>245</v>
      </c>
      <c r="C17" s="17">
        <v>2.8811335698191401E-2</v>
      </c>
      <c r="D17" s="17">
        <v>3.1053074283062899E-2</v>
      </c>
      <c r="E17" s="17">
        <v>2.68416695383446E-2</v>
      </c>
      <c r="F17" s="17"/>
      <c r="G17" s="17">
        <v>6.0656602842812601E-2</v>
      </c>
      <c r="H17" s="17">
        <v>3.7317554651364E-2</v>
      </c>
      <c r="I17" s="17">
        <v>2.3280593148155601E-2</v>
      </c>
      <c r="J17" s="17">
        <v>2.0642455490334201E-2</v>
      </c>
      <c r="K17" s="17">
        <v>3.09904015271074E-2</v>
      </c>
      <c r="L17" s="17">
        <v>2.2724382957215999E-2</v>
      </c>
      <c r="M17" s="17"/>
      <c r="N17" s="17">
        <v>3.8996002309574201E-2</v>
      </c>
      <c r="O17" s="17">
        <v>2.80559666210221E-2</v>
      </c>
      <c r="P17" s="17">
        <v>7.7915351803721899E-3</v>
      </c>
      <c r="Q17" s="17">
        <v>3.0922385133277101E-2</v>
      </c>
      <c r="R17" s="17">
        <v>3.8893652185242399E-2</v>
      </c>
      <c r="S17" s="17"/>
      <c r="T17" s="17">
        <v>1.9693550054400301E-2</v>
      </c>
      <c r="U17" s="17">
        <v>3.1107501764965202E-2</v>
      </c>
      <c r="V17" s="17"/>
      <c r="W17" s="17">
        <v>4.3145776376858701E-2</v>
      </c>
      <c r="X17" s="17">
        <v>2.28418873294804E-2</v>
      </c>
      <c r="Y17" s="17"/>
      <c r="Z17" s="17">
        <v>2.8509651707026299E-2</v>
      </c>
      <c r="AA17" s="17">
        <v>3.1426614304722003E-2</v>
      </c>
      <c r="AB17" s="17">
        <v>2.9544239475878E-2</v>
      </c>
      <c r="AC17" s="17"/>
      <c r="AD17" s="17">
        <v>3.0508128921710599E-2</v>
      </c>
      <c r="AE17" s="17">
        <v>2.5626070682057502E-2</v>
      </c>
      <c r="AF17" s="17"/>
      <c r="AG17" s="17">
        <v>1.7236314739602E-2</v>
      </c>
      <c r="AH17" s="17">
        <v>3.52272964641034E-2</v>
      </c>
      <c r="AI17" s="17">
        <v>2.92499215832327E-2</v>
      </c>
      <c r="AJ17" s="17"/>
      <c r="AK17" s="17">
        <v>1.7786724161623298E-2</v>
      </c>
      <c r="AL17" s="17">
        <v>3.53602740365144E-2</v>
      </c>
      <c r="AM17" s="17">
        <v>3.16982104293283E-2</v>
      </c>
      <c r="AN17" s="17"/>
      <c r="AO17" s="17">
        <v>4.03556747659959E-2</v>
      </c>
      <c r="AP17" s="17">
        <v>2.6208033474359099E-2</v>
      </c>
      <c r="AQ17" s="17">
        <v>3.1847517046613399E-2</v>
      </c>
      <c r="AR17" s="17"/>
      <c r="AS17" s="17">
        <v>4.6488374774327802E-2</v>
      </c>
      <c r="AT17" s="17">
        <v>1.7444570283404601E-2</v>
      </c>
      <c r="AU17" s="17">
        <v>1.4772519265504601E-2</v>
      </c>
      <c r="AV17" s="17">
        <v>2.5529008478238E-2</v>
      </c>
      <c r="AW17" s="17">
        <v>3.3930489656685797E-2</v>
      </c>
      <c r="AX17" s="17">
        <v>5.2195381005880302E-2</v>
      </c>
      <c r="AY17" s="17">
        <v>3.4271466727176403E-2</v>
      </c>
      <c r="AZ17" s="17">
        <v>3.5954587280070602E-2</v>
      </c>
      <c r="BA17" s="17">
        <v>0</v>
      </c>
      <c r="BB17" s="17">
        <v>0</v>
      </c>
      <c r="BC17" s="17">
        <v>0</v>
      </c>
      <c r="BD17" s="17">
        <v>5.4591723895934599E-2</v>
      </c>
      <c r="BE17" s="17">
        <v>0</v>
      </c>
      <c r="BF17" s="17">
        <v>3.0691052677803001E-2</v>
      </c>
      <c r="BG17" s="17">
        <v>1.3786316223403299E-2</v>
      </c>
    </row>
    <row r="18" spans="2:59" x14ac:dyDescent="0.35">
      <c r="B18" s="18" t="s">
        <v>246</v>
      </c>
      <c r="C18" s="17">
        <v>1.19691034891231E-2</v>
      </c>
      <c r="D18" s="17">
        <v>1.9666792884133099E-2</v>
      </c>
      <c r="E18" s="17">
        <v>4.8473805566773302E-3</v>
      </c>
      <c r="F18" s="17"/>
      <c r="G18" s="17">
        <v>3.4749061409065599E-2</v>
      </c>
      <c r="H18" s="17">
        <v>4.6845439473971198E-2</v>
      </c>
      <c r="I18" s="17">
        <v>3.61586643970669E-3</v>
      </c>
      <c r="J18" s="17">
        <v>9.4659016326952405E-3</v>
      </c>
      <c r="K18" s="17">
        <v>4.9521622481646299E-3</v>
      </c>
      <c r="L18" s="17">
        <v>0</v>
      </c>
      <c r="M18" s="17"/>
      <c r="N18" s="17">
        <v>1.32068343128763E-2</v>
      </c>
      <c r="O18" s="17">
        <v>6.3619616906743E-3</v>
      </c>
      <c r="P18" s="17">
        <v>1.6466497913742401E-2</v>
      </c>
      <c r="Q18" s="17">
        <v>9.1147541250536299E-3</v>
      </c>
      <c r="R18" s="17">
        <v>1.6836238893167599E-2</v>
      </c>
      <c r="S18" s="17"/>
      <c r="T18" s="17">
        <v>1.9514158577529299E-2</v>
      </c>
      <c r="U18" s="17">
        <v>1.0069004041431601E-2</v>
      </c>
      <c r="V18" s="17"/>
      <c r="W18" s="17">
        <v>2.1270778804228299E-2</v>
      </c>
      <c r="X18" s="17">
        <v>6.3938056389330001E-3</v>
      </c>
      <c r="Y18" s="17"/>
      <c r="Z18" s="17">
        <v>1.03584886260312E-2</v>
      </c>
      <c r="AA18" s="17">
        <v>3.9783102819118902E-3</v>
      </c>
      <c r="AB18" s="17">
        <v>1.6469534289555301E-2</v>
      </c>
      <c r="AC18" s="17"/>
      <c r="AD18" s="17">
        <v>1.26730967194828E-2</v>
      </c>
      <c r="AE18" s="17">
        <v>1.0647548819303699E-2</v>
      </c>
      <c r="AF18" s="17"/>
      <c r="AG18" s="17">
        <v>1.37344886776562E-2</v>
      </c>
      <c r="AH18" s="17">
        <v>1.01924168092619E-2</v>
      </c>
      <c r="AI18" s="17">
        <v>1.3051589411067399E-2</v>
      </c>
      <c r="AJ18" s="17"/>
      <c r="AK18" s="17">
        <v>8.2228293961837604E-3</v>
      </c>
      <c r="AL18" s="17">
        <v>8.3559953768459795E-3</v>
      </c>
      <c r="AM18" s="17">
        <v>3.2906786687138902E-2</v>
      </c>
      <c r="AN18" s="17"/>
      <c r="AO18" s="17">
        <v>2.5163718141817899E-2</v>
      </c>
      <c r="AP18" s="17">
        <v>5.8679255892308702E-3</v>
      </c>
      <c r="AQ18" s="17">
        <v>1.6801166273741099E-2</v>
      </c>
      <c r="AR18" s="17"/>
      <c r="AS18" s="17">
        <v>6.0210364312647396E-3</v>
      </c>
      <c r="AT18" s="17">
        <v>3.1679319255415998E-2</v>
      </c>
      <c r="AU18" s="17">
        <v>0</v>
      </c>
      <c r="AV18" s="17">
        <v>3.99423146879542E-3</v>
      </c>
      <c r="AW18" s="17">
        <v>1.61030561398906E-2</v>
      </c>
      <c r="AX18" s="17">
        <v>1.92156311753186E-2</v>
      </c>
      <c r="AY18" s="17">
        <v>0</v>
      </c>
      <c r="AZ18" s="17">
        <v>9.9798641817981093E-3</v>
      </c>
      <c r="BA18" s="17">
        <v>1.2956208344652401E-2</v>
      </c>
      <c r="BB18" s="17">
        <v>9.2278667977551306E-3</v>
      </c>
      <c r="BC18" s="17">
        <v>3.52871290538034E-2</v>
      </c>
      <c r="BD18" s="17">
        <v>0</v>
      </c>
      <c r="BE18" s="17">
        <v>0</v>
      </c>
      <c r="BF18" s="17">
        <v>0.106226107991202</v>
      </c>
      <c r="BG18" s="17">
        <v>3.5111217408011999E-2</v>
      </c>
    </row>
    <row r="19" spans="2:59" x14ac:dyDescent="0.35">
      <c r="B19" s="18" t="s">
        <v>133</v>
      </c>
      <c r="C19" s="17">
        <v>1.0767913137180301E-2</v>
      </c>
      <c r="D19" s="17">
        <v>5.0327338323221298E-3</v>
      </c>
      <c r="E19" s="17">
        <v>1.6155068997334401E-2</v>
      </c>
      <c r="F19" s="17"/>
      <c r="G19" s="17">
        <v>4.1222236921590197E-3</v>
      </c>
      <c r="H19" s="17">
        <v>6.28551708819445E-3</v>
      </c>
      <c r="I19" s="17">
        <v>2.9391348101000501E-2</v>
      </c>
      <c r="J19" s="17">
        <v>1.5817645813390999E-2</v>
      </c>
      <c r="K19" s="17">
        <v>6.6741888267080399E-3</v>
      </c>
      <c r="L19" s="17">
        <v>3.7873580964363201E-3</v>
      </c>
      <c r="M19" s="17"/>
      <c r="N19" s="17">
        <v>0</v>
      </c>
      <c r="O19" s="17">
        <v>2.0892614215661399E-2</v>
      </c>
      <c r="P19" s="17">
        <v>7.7122143917549204E-3</v>
      </c>
      <c r="Q19" s="17">
        <v>9.2945244163894995E-3</v>
      </c>
      <c r="R19" s="17">
        <v>2.79046203236482E-2</v>
      </c>
      <c r="S19" s="17"/>
      <c r="T19" s="17">
        <v>0</v>
      </c>
      <c r="U19" s="17">
        <v>1.3479636983462899E-2</v>
      </c>
      <c r="V19" s="17"/>
      <c r="W19" s="17">
        <v>2.6142908816817602E-3</v>
      </c>
      <c r="X19" s="17">
        <v>1.40337292201665E-2</v>
      </c>
      <c r="Y19" s="17"/>
      <c r="Z19" s="17">
        <v>6.1591330681137497E-3</v>
      </c>
      <c r="AA19" s="17">
        <v>0</v>
      </c>
      <c r="AB19" s="17">
        <v>6.8508129041003202E-3</v>
      </c>
      <c r="AC19" s="17"/>
      <c r="AD19" s="17">
        <v>3.6539763405492101E-3</v>
      </c>
      <c r="AE19" s="17">
        <v>2.4122383022615199E-2</v>
      </c>
      <c r="AF19" s="17"/>
      <c r="AG19" s="17">
        <v>0</v>
      </c>
      <c r="AH19" s="17">
        <v>5.4468196282634702E-3</v>
      </c>
      <c r="AI19" s="17">
        <v>1.18894570433506E-2</v>
      </c>
      <c r="AJ19" s="17"/>
      <c r="AK19" s="17">
        <v>0</v>
      </c>
      <c r="AL19" s="17">
        <v>8.3615926769275602E-3</v>
      </c>
      <c r="AM19" s="17">
        <v>2.1186391447788201E-2</v>
      </c>
      <c r="AN19" s="17"/>
      <c r="AO19" s="17">
        <v>0</v>
      </c>
      <c r="AP19" s="17">
        <v>6.3484216152904002E-3</v>
      </c>
      <c r="AQ19" s="17">
        <v>1.06324989396239E-2</v>
      </c>
      <c r="AR19" s="17"/>
      <c r="AS19" s="17">
        <v>5.7786524709676698E-2</v>
      </c>
      <c r="AT19" s="17">
        <v>0</v>
      </c>
      <c r="AU19" s="17">
        <v>0</v>
      </c>
      <c r="AV19" s="17">
        <v>6.9620409512665803E-3</v>
      </c>
      <c r="AW19" s="17">
        <v>0</v>
      </c>
      <c r="AX19" s="17">
        <v>0</v>
      </c>
      <c r="AY19" s="17">
        <v>2.25922280768221E-2</v>
      </c>
      <c r="AZ19" s="17">
        <v>0</v>
      </c>
      <c r="BA19" s="17">
        <v>0</v>
      </c>
      <c r="BB19" s="17">
        <v>0</v>
      </c>
      <c r="BC19" s="17">
        <v>0</v>
      </c>
      <c r="BD19" s="17">
        <v>9.98064432546872E-3</v>
      </c>
      <c r="BE19" s="17">
        <v>0</v>
      </c>
      <c r="BF19" s="17">
        <v>0</v>
      </c>
      <c r="BG19" s="17">
        <v>0</v>
      </c>
    </row>
    <row r="20" spans="2:59" ht="29" x14ac:dyDescent="0.35">
      <c r="B20" s="18" t="s">
        <v>247</v>
      </c>
      <c r="C20" s="17">
        <v>5.4775983219049603E-3</v>
      </c>
      <c r="D20" s="17">
        <v>7.5031751428372402E-3</v>
      </c>
      <c r="E20" s="17">
        <v>3.6131730138303899E-3</v>
      </c>
      <c r="F20" s="17"/>
      <c r="G20" s="17">
        <v>0</v>
      </c>
      <c r="H20" s="17">
        <v>1.22546908257915E-2</v>
      </c>
      <c r="I20" s="17">
        <v>0</v>
      </c>
      <c r="J20" s="17">
        <v>1.6222013679133999E-2</v>
      </c>
      <c r="K20" s="17">
        <v>0</v>
      </c>
      <c r="L20" s="17">
        <v>3.01370670362277E-3</v>
      </c>
      <c r="M20" s="17"/>
      <c r="N20" s="17">
        <v>3.1244559884507201E-3</v>
      </c>
      <c r="O20" s="17">
        <v>5.0005781633112997E-3</v>
      </c>
      <c r="P20" s="17">
        <v>9.4211967860230207E-3</v>
      </c>
      <c r="Q20" s="17">
        <v>4.58804830864933E-3</v>
      </c>
      <c r="R20" s="17">
        <v>6.8432564832324998E-3</v>
      </c>
      <c r="S20" s="17"/>
      <c r="T20" s="17">
        <v>9.0271934288828608E-3</v>
      </c>
      <c r="U20" s="17">
        <v>4.5836905076782498E-3</v>
      </c>
      <c r="V20" s="17"/>
      <c r="W20" s="17">
        <v>5.1434061221020799E-3</v>
      </c>
      <c r="X20" s="17">
        <v>6.2708371561827703E-3</v>
      </c>
      <c r="Y20" s="17"/>
      <c r="Z20" s="17">
        <v>0</v>
      </c>
      <c r="AA20" s="17">
        <v>4.2704849266763604E-3</v>
      </c>
      <c r="AB20" s="17">
        <v>4.9413606194287996E-3</v>
      </c>
      <c r="AC20" s="17"/>
      <c r="AD20" s="17">
        <v>0</v>
      </c>
      <c r="AE20" s="17">
        <v>1.5760290440990001E-2</v>
      </c>
      <c r="AF20" s="17"/>
      <c r="AG20" s="17">
        <v>1.5989930604758298E-2</v>
      </c>
      <c r="AH20" s="17">
        <v>2.1464213661421898E-3</v>
      </c>
      <c r="AI20" s="17">
        <v>2.76863879283801E-3</v>
      </c>
      <c r="AJ20" s="17"/>
      <c r="AK20" s="17">
        <v>2.9132046384745302E-3</v>
      </c>
      <c r="AL20" s="17">
        <v>5.0221375853325796E-3</v>
      </c>
      <c r="AM20" s="17">
        <v>1.0618790867459101E-2</v>
      </c>
      <c r="AN20" s="17"/>
      <c r="AO20" s="17">
        <v>0</v>
      </c>
      <c r="AP20" s="17">
        <v>5.5806228817609996E-3</v>
      </c>
      <c r="AQ20" s="17">
        <v>5.5926036782659502E-3</v>
      </c>
      <c r="AR20" s="17"/>
      <c r="AS20" s="17">
        <v>2.7652447936514099E-2</v>
      </c>
      <c r="AT20" s="17">
        <v>1.7201474396025901E-2</v>
      </c>
      <c r="AU20" s="17">
        <v>0</v>
      </c>
      <c r="AV20" s="17">
        <v>0</v>
      </c>
      <c r="AW20" s="17">
        <v>0</v>
      </c>
      <c r="AX20" s="17">
        <v>0</v>
      </c>
      <c r="AY20" s="17">
        <v>0</v>
      </c>
      <c r="AZ20" s="17">
        <v>2.0979570586483798E-2</v>
      </c>
      <c r="BA20" s="17">
        <v>0</v>
      </c>
      <c r="BB20" s="17">
        <v>0</v>
      </c>
      <c r="BC20" s="17">
        <v>0</v>
      </c>
      <c r="BD20" s="17">
        <v>0</v>
      </c>
      <c r="BE20" s="17">
        <v>0</v>
      </c>
      <c r="BF20" s="17">
        <v>0</v>
      </c>
      <c r="BG20" s="17">
        <v>0</v>
      </c>
    </row>
    <row r="21" spans="2:59" x14ac:dyDescent="0.35">
      <c r="B21" s="18" t="s">
        <v>248</v>
      </c>
      <c r="C21" s="19">
        <v>2.4937124742993901E-2</v>
      </c>
      <c r="D21" s="19">
        <v>3.1763349259592601E-2</v>
      </c>
      <c r="E21" s="19">
        <v>1.8680669792279201E-2</v>
      </c>
      <c r="F21" s="19"/>
      <c r="G21" s="19">
        <v>3.6136056849184098E-2</v>
      </c>
      <c r="H21" s="19">
        <v>2.0175176990878198E-2</v>
      </c>
      <c r="I21" s="19">
        <v>2.0339927810116801E-2</v>
      </c>
      <c r="J21" s="19">
        <v>3.2202819234181002E-2</v>
      </c>
      <c r="K21" s="19">
        <v>1.9779537693973299E-2</v>
      </c>
      <c r="L21" s="19">
        <v>2.4420275285908202E-2</v>
      </c>
      <c r="M21" s="19"/>
      <c r="N21" s="19">
        <v>1.6481757306850801E-2</v>
      </c>
      <c r="O21" s="19">
        <v>2.30128328587717E-2</v>
      </c>
      <c r="P21" s="19">
        <v>2.4406161265498601E-2</v>
      </c>
      <c r="Q21" s="19">
        <v>3.9635531145989597E-2</v>
      </c>
      <c r="R21" s="19">
        <v>1.91880490598955E-2</v>
      </c>
      <c r="S21" s="19"/>
      <c r="T21" s="19">
        <v>3.4916132861709401E-2</v>
      </c>
      <c r="U21" s="19">
        <v>2.2424073798671899E-2</v>
      </c>
      <c r="V21" s="19"/>
      <c r="W21" s="19">
        <v>2.1846321465192699E-2</v>
      </c>
      <c r="X21" s="19">
        <v>2.8591712398381802E-2</v>
      </c>
      <c r="Y21" s="19"/>
      <c r="Z21" s="19">
        <v>3.3400690512306201E-2</v>
      </c>
      <c r="AA21" s="19">
        <v>2.44264143280454E-2</v>
      </c>
      <c r="AB21" s="19">
        <v>1.41588030762714E-2</v>
      </c>
      <c r="AC21" s="19"/>
      <c r="AD21" s="19">
        <v>2.3507210889256801E-2</v>
      </c>
      <c r="AE21" s="19">
        <v>2.7621396763451302E-2</v>
      </c>
      <c r="AF21" s="19"/>
      <c r="AG21" s="19">
        <v>3.3648602750928902E-2</v>
      </c>
      <c r="AH21" s="19">
        <v>1.89755129954393E-2</v>
      </c>
      <c r="AI21" s="19">
        <v>2.9267942977592502E-2</v>
      </c>
      <c r="AJ21" s="19"/>
      <c r="AK21" s="19">
        <v>2.4243112797729699E-2</v>
      </c>
      <c r="AL21" s="19">
        <v>2.5595561963694401E-2</v>
      </c>
      <c r="AM21" s="19">
        <v>2.2290262166472199E-2</v>
      </c>
      <c r="AN21" s="19"/>
      <c r="AO21" s="19">
        <v>1.63972121701014E-2</v>
      </c>
      <c r="AP21" s="19">
        <v>1.9218589817149599E-2</v>
      </c>
      <c r="AQ21" s="19">
        <v>3.5513067906579203E-2</v>
      </c>
      <c r="AR21" s="19"/>
      <c r="AS21" s="19">
        <v>5.77393293180421E-3</v>
      </c>
      <c r="AT21" s="19">
        <v>6.2787146289989298E-2</v>
      </c>
      <c r="AU21" s="19">
        <v>2.8618802489607E-2</v>
      </c>
      <c r="AV21" s="19">
        <v>7.67907461207359E-2</v>
      </c>
      <c r="AW21" s="19">
        <v>1.1248549426554099E-2</v>
      </c>
      <c r="AX21" s="19">
        <v>1.48516799164434E-2</v>
      </c>
      <c r="AY21" s="19">
        <v>2.84863938522469E-2</v>
      </c>
      <c r="AZ21" s="19">
        <v>6.9772293044711702E-3</v>
      </c>
      <c r="BA21" s="19">
        <v>0</v>
      </c>
      <c r="BB21" s="19">
        <v>2.9266391637424199E-2</v>
      </c>
      <c r="BC21" s="19">
        <v>1.06608419154575E-2</v>
      </c>
      <c r="BD21" s="19">
        <v>4.7855421284667297E-3</v>
      </c>
      <c r="BE21" s="19">
        <v>0</v>
      </c>
      <c r="BF21" s="19">
        <v>0</v>
      </c>
      <c r="BG21" s="19">
        <v>2.13249011846087E-2</v>
      </c>
    </row>
    <row r="22" spans="2:59" x14ac:dyDescent="0.35">
      <c r="B22" s="16"/>
    </row>
    <row r="23" spans="2:59" x14ac:dyDescent="0.35">
      <c r="B23" t="s">
        <v>87</v>
      </c>
    </row>
    <row r="24" spans="2:59" x14ac:dyDescent="0.35">
      <c r="B24" t="s">
        <v>88</v>
      </c>
    </row>
    <row r="26" spans="2:59" x14ac:dyDescent="0.35">
      <c r="B2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K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11" width="20.6328125" customWidth="1"/>
  </cols>
  <sheetData>
    <row r="2" spans="2:11" ht="40" customHeight="1" x14ac:dyDescent="0.35">
      <c r="D2" s="30" t="s">
        <v>265</v>
      </c>
      <c r="E2" s="26"/>
      <c r="F2" s="26"/>
      <c r="G2" s="26"/>
      <c r="H2" s="26"/>
      <c r="I2" s="26"/>
      <c r="J2" s="26"/>
      <c r="K2" s="26"/>
    </row>
    <row r="6" spans="2:11" ht="50" customHeight="1" x14ac:dyDescent="0.35">
      <c r="B6" s="20" t="s">
        <v>12</v>
      </c>
      <c r="C6" s="20" t="s">
        <v>250</v>
      </c>
      <c r="D6" s="20" t="s">
        <v>251</v>
      </c>
      <c r="E6" s="20" t="s">
        <v>252</v>
      </c>
      <c r="F6" s="20" t="s">
        <v>253</v>
      </c>
      <c r="G6" s="20" t="s">
        <v>254</v>
      </c>
      <c r="H6" s="20" t="s">
        <v>255</v>
      </c>
      <c r="I6" s="20" t="s">
        <v>256</v>
      </c>
      <c r="J6" s="20" t="s">
        <v>257</v>
      </c>
    </row>
    <row r="7" spans="2:11" x14ac:dyDescent="0.35">
      <c r="B7" s="18" t="s">
        <v>258</v>
      </c>
      <c r="C7" s="17">
        <v>0.20884081836075399</v>
      </c>
      <c r="D7" s="17">
        <v>4.0411874561180103E-2</v>
      </c>
      <c r="E7" s="17">
        <v>5.52116142648688E-2</v>
      </c>
      <c r="F7" s="17">
        <v>5.4452000851112299E-2</v>
      </c>
      <c r="G7" s="17">
        <v>9.5704814850237394E-2</v>
      </c>
      <c r="H7" s="17">
        <v>0.101143338087696</v>
      </c>
      <c r="I7" s="17">
        <v>6.8286480181721093E-2</v>
      </c>
      <c r="J7" s="17">
        <v>7.0849914129128E-2</v>
      </c>
    </row>
    <row r="8" spans="2:11" x14ac:dyDescent="0.35">
      <c r="B8" s="18" t="s">
        <v>259</v>
      </c>
      <c r="C8" s="17">
        <v>0.36799003231545002</v>
      </c>
      <c r="D8" s="17">
        <v>0.13200290152264901</v>
      </c>
      <c r="E8" s="17">
        <v>0.22897835829369501</v>
      </c>
      <c r="F8" s="17">
        <v>0.21239428382491601</v>
      </c>
      <c r="G8" s="17">
        <v>0.315463955391448</v>
      </c>
      <c r="H8" s="17">
        <v>0.33822051307155898</v>
      </c>
      <c r="I8" s="17">
        <v>0.30042683526479702</v>
      </c>
      <c r="J8" s="17">
        <v>0.21822066691997599</v>
      </c>
    </row>
    <row r="9" spans="2:11" x14ac:dyDescent="0.35">
      <c r="B9" s="18" t="s">
        <v>260</v>
      </c>
      <c r="C9" s="17">
        <v>0.205244496664448</v>
      </c>
      <c r="D9" s="17">
        <v>0.234157844751363</v>
      </c>
      <c r="E9" s="17">
        <v>0.30888965200128599</v>
      </c>
      <c r="F9" s="17">
        <v>0.31287182240552702</v>
      </c>
      <c r="G9" s="17">
        <v>0.24669365038219801</v>
      </c>
      <c r="H9" s="17">
        <v>0.19401774964371099</v>
      </c>
      <c r="I9" s="17">
        <v>0.27018371580822498</v>
      </c>
      <c r="J9" s="17">
        <v>0.31982968434355902</v>
      </c>
    </row>
    <row r="10" spans="2:11" x14ac:dyDescent="0.35">
      <c r="B10" s="18" t="s">
        <v>261</v>
      </c>
      <c r="C10" s="17">
        <v>6.2476876199475902E-2</v>
      </c>
      <c r="D10" s="17">
        <v>5.9184160767821098E-2</v>
      </c>
      <c r="E10" s="17">
        <v>0.12668126713533101</v>
      </c>
      <c r="F10" s="17">
        <v>0.12738819676531901</v>
      </c>
      <c r="G10" s="17">
        <v>0.136537327313763</v>
      </c>
      <c r="H10" s="17">
        <v>0.152283990933994</v>
      </c>
      <c r="I10" s="17">
        <v>9.1907319031448595E-2</v>
      </c>
      <c r="J10" s="17">
        <v>9.8312836875260795E-2</v>
      </c>
    </row>
    <row r="11" spans="2:11" x14ac:dyDescent="0.35">
      <c r="B11" s="18" t="s">
        <v>262</v>
      </c>
      <c r="C11" s="17">
        <v>6.6998246551712798E-2</v>
      </c>
      <c r="D11" s="17">
        <v>5.4636892566040499E-2</v>
      </c>
      <c r="E11" s="17">
        <v>0.16099867111996999</v>
      </c>
      <c r="F11" s="17">
        <v>0.152661451123947</v>
      </c>
      <c r="G11" s="17">
        <v>0.133826107433065</v>
      </c>
      <c r="H11" s="17">
        <v>0.17152246776126401</v>
      </c>
      <c r="I11" s="17">
        <v>9.2295065998368397E-2</v>
      </c>
      <c r="J11" s="17">
        <v>9.1244498428778506E-2</v>
      </c>
    </row>
    <row r="12" spans="2:11" x14ac:dyDescent="0.35">
      <c r="B12" s="18" t="s">
        <v>263</v>
      </c>
      <c r="C12" s="17">
        <v>1.95889669066844E-2</v>
      </c>
      <c r="D12" s="17">
        <v>0.25503119674964603</v>
      </c>
      <c r="E12" s="17">
        <v>2.3060066394270301E-2</v>
      </c>
      <c r="F12" s="17">
        <v>3.19930698379969E-2</v>
      </c>
      <c r="G12" s="17">
        <v>1.0739557657442901E-2</v>
      </c>
      <c r="H12" s="17">
        <v>5.8325543652859996E-3</v>
      </c>
      <c r="I12" s="17">
        <v>5.56093093777522E-2</v>
      </c>
      <c r="J12" s="17">
        <v>6.3200840108787099E-2</v>
      </c>
    </row>
    <row r="13" spans="2:11" x14ac:dyDescent="0.35">
      <c r="B13" s="18" t="s">
        <v>264</v>
      </c>
      <c r="C13" s="17">
        <v>6.8860563001475306E-2</v>
      </c>
      <c r="D13" s="17">
        <v>0.22457512908130101</v>
      </c>
      <c r="E13" s="17">
        <v>9.6180370790578895E-2</v>
      </c>
      <c r="F13" s="17">
        <v>0.10823917519118199</v>
      </c>
      <c r="G13" s="17">
        <v>6.1034586971845398E-2</v>
      </c>
      <c r="H13" s="17">
        <v>3.6979386136491002E-2</v>
      </c>
      <c r="I13" s="17">
        <v>0.12129127433768799</v>
      </c>
      <c r="J13" s="17">
        <v>0.13834155919451099</v>
      </c>
    </row>
    <row r="14" spans="2:11" x14ac:dyDescent="0.35">
      <c r="B14" s="16"/>
      <c r="C14" s="16"/>
      <c r="D14" s="16"/>
      <c r="E14" s="16"/>
      <c r="F14" s="16"/>
      <c r="G14" s="16"/>
      <c r="H14" s="16"/>
      <c r="I14" s="16"/>
      <c r="J14" s="16"/>
    </row>
    <row r="15" spans="2:11" x14ac:dyDescent="0.35">
      <c r="B15" t="s">
        <v>87</v>
      </c>
    </row>
    <row r="16" spans="2:11" x14ac:dyDescent="0.35">
      <c r="B16" t="s">
        <v>88</v>
      </c>
    </row>
    <row r="20" spans="2:2" x14ac:dyDescent="0.35">
      <c r="B20"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0.20884081836075399</v>
      </c>
      <c r="D9" s="17">
        <v>0.21577337497818599</v>
      </c>
      <c r="E9" s="17">
        <v>0.20118303417965699</v>
      </c>
      <c r="F9" s="17"/>
      <c r="G9" s="17">
        <v>0.229378401139195</v>
      </c>
      <c r="H9" s="17">
        <v>0.23590176930603199</v>
      </c>
      <c r="I9" s="17">
        <v>0.17620786955870699</v>
      </c>
      <c r="J9" s="17">
        <v>0.20047067644801</v>
      </c>
      <c r="K9" s="17">
        <v>0.19912819691560901</v>
      </c>
      <c r="L9" s="17">
        <v>0.21984997348888399</v>
      </c>
      <c r="M9" s="17"/>
      <c r="N9" s="17">
        <v>0.21570317680444401</v>
      </c>
      <c r="O9" s="17">
        <v>0.18840971838718501</v>
      </c>
      <c r="P9" s="17">
        <v>0.30467410744962597</v>
      </c>
      <c r="Q9" s="17">
        <v>0.15843463792870199</v>
      </c>
      <c r="R9" s="17">
        <v>0.16025561736278299</v>
      </c>
      <c r="S9" s="17"/>
      <c r="T9" s="17">
        <v>0.25882110400035102</v>
      </c>
      <c r="U9" s="17">
        <v>0.19625409606031799</v>
      </c>
      <c r="V9" s="17"/>
      <c r="W9" s="17">
        <v>0.226549106130957</v>
      </c>
      <c r="X9" s="17">
        <v>0.200679624605199</v>
      </c>
      <c r="Y9" s="17"/>
      <c r="Z9" s="17">
        <v>0.28189610347108002</v>
      </c>
      <c r="AA9" s="17">
        <v>0.25051567443176997</v>
      </c>
      <c r="AB9" s="17">
        <v>0.15462645279843801</v>
      </c>
      <c r="AC9" s="17"/>
      <c r="AD9" s="17">
        <v>0.24090283916642199</v>
      </c>
      <c r="AE9" s="17">
        <v>0.14865314681463801</v>
      </c>
      <c r="AF9" s="17"/>
      <c r="AG9" s="17">
        <v>0.25177847076688598</v>
      </c>
      <c r="AH9" s="17">
        <v>0.199107016564118</v>
      </c>
      <c r="AI9" s="17">
        <v>0.21374491376801</v>
      </c>
      <c r="AJ9" s="17"/>
      <c r="AK9" s="17">
        <v>0.46604488634317898</v>
      </c>
      <c r="AL9" s="17">
        <v>0.12649905316306301</v>
      </c>
      <c r="AM9" s="17">
        <v>2.91138950846614E-2</v>
      </c>
      <c r="AN9" s="17"/>
      <c r="AO9" s="17">
        <v>0.350638223825327</v>
      </c>
      <c r="AP9" s="17">
        <v>0.25227870721208501</v>
      </c>
      <c r="AQ9" s="17">
        <v>0.147740042598939</v>
      </c>
      <c r="AR9" s="17"/>
      <c r="AS9" s="17">
        <v>0.22259695452613301</v>
      </c>
      <c r="AT9" s="17">
        <v>0.22798904509451601</v>
      </c>
      <c r="AU9" s="17">
        <v>0.32163952682258201</v>
      </c>
      <c r="AV9" s="17">
        <v>0.27570379770680098</v>
      </c>
      <c r="AW9" s="17">
        <v>0.20965077528296799</v>
      </c>
      <c r="AX9" s="17">
        <v>0.11663359554288</v>
      </c>
      <c r="AY9" s="17">
        <v>0.19184704493251001</v>
      </c>
      <c r="AZ9" s="17">
        <v>9.2139688529181404E-2</v>
      </c>
      <c r="BA9" s="17">
        <v>0.22454318777771101</v>
      </c>
      <c r="BB9" s="17">
        <v>0.260887735156556</v>
      </c>
      <c r="BC9" s="17">
        <v>0.22579011815205899</v>
      </c>
      <c r="BD9" s="17">
        <v>0.204519332771224</v>
      </c>
      <c r="BE9" s="17">
        <v>0.15556239553294399</v>
      </c>
      <c r="BF9" s="17">
        <v>0.25881419165775699</v>
      </c>
      <c r="BG9" s="17">
        <v>0.20353168275061601</v>
      </c>
    </row>
    <row r="10" spans="2:59" x14ac:dyDescent="0.35">
      <c r="B10" s="18" t="s">
        <v>259</v>
      </c>
      <c r="C10" s="17">
        <v>0.36799003231545002</v>
      </c>
      <c r="D10" s="17">
        <v>0.34526259772076401</v>
      </c>
      <c r="E10" s="17">
        <v>0.38861865384113897</v>
      </c>
      <c r="F10" s="17"/>
      <c r="G10" s="17">
        <v>0.33583725683365201</v>
      </c>
      <c r="H10" s="17">
        <v>0.34816136276978998</v>
      </c>
      <c r="I10" s="17">
        <v>0.32066693753858699</v>
      </c>
      <c r="J10" s="17">
        <v>0.32905368065787099</v>
      </c>
      <c r="K10" s="17">
        <v>0.38954971956240902</v>
      </c>
      <c r="L10" s="17">
        <v>0.42546407901616801</v>
      </c>
      <c r="M10" s="17"/>
      <c r="N10" s="17">
        <v>0.41095485214094901</v>
      </c>
      <c r="O10" s="17">
        <v>0.32634181160221298</v>
      </c>
      <c r="P10" s="17">
        <v>0.33496799202303201</v>
      </c>
      <c r="Q10" s="17">
        <v>0.385534519577097</v>
      </c>
      <c r="R10" s="17">
        <v>0.35981627096986302</v>
      </c>
      <c r="S10" s="17"/>
      <c r="T10" s="17">
        <v>0.35707010794610899</v>
      </c>
      <c r="U10" s="17">
        <v>0.37074003771897501</v>
      </c>
      <c r="V10" s="17"/>
      <c r="W10" s="17">
        <v>0.39401583912444399</v>
      </c>
      <c r="X10" s="17">
        <v>0.35402026644270801</v>
      </c>
      <c r="Y10" s="17"/>
      <c r="Z10" s="17">
        <v>0.41481891034528701</v>
      </c>
      <c r="AA10" s="17">
        <v>0.391929737561793</v>
      </c>
      <c r="AB10" s="17">
        <v>0.33242957224783798</v>
      </c>
      <c r="AC10" s="17"/>
      <c r="AD10" s="17">
        <v>0.396910268276218</v>
      </c>
      <c r="AE10" s="17">
        <v>0.313700202189231</v>
      </c>
      <c r="AF10" s="17"/>
      <c r="AG10" s="17">
        <v>0.27668299406178598</v>
      </c>
      <c r="AH10" s="17">
        <v>0.40414578953805602</v>
      </c>
      <c r="AI10" s="17">
        <v>0.37076015309501598</v>
      </c>
      <c r="AJ10" s="17"/>
      <c r="AK10" s="17">
        <v>0.37751675581354899</v>
      </c>
      <c r="AL10" s="17">
        <v>0.43968750793959699</v>
      </c>
      <c r="AM10" s="17">
        <v>0.15563001971477999</v>
      </c>
      <c r="AN10" s="17"/>
      <c r="AO10" s="17">
        <v>0.36261913489727898</v>
      </c>
      <c r="AP10" s="17">
        <v>0.42028071224524199</v>
      </c>
      <c r="AQ10" s="17">
        <v>0.323113940966608</v>
      </c>
      <c r="AR10" s="17"/>
      <c r="AS10" s="17">
        <v>0.235194286171722</v>
      </c>
      <c r="AT10" s="17">
        <v>0.276256763616336</v>
      </c>
      <c r="AU10" s="17">
        <v>0.24005799800265301</v>
      </c>
      <c r="AV10" s="17">
        <v>0.30852929081513603</v>
      </c>
      <c r="AW10" s="17">
        <v>0.36253012577058902</v>
      </c>
      <c r="AX10" s="17">
        <v>0.35453532391903703</v>
      </c>
      <c r="AY10" s="17">
        <v>0.435082780294963</v>
      </c>
      <c r="AZ10" s="17">
        <v>0.58911168968302796</v>
      </c>
      <c r="BA10" s="17">
        <v>0.46866339963394599</v>
      </c>
      <c r="BB10" s="17">
        <v>0.46879479757498599</v>
      </c>
      <c r="BC10" s="17">
        <v>0.458759232221289</v>
      </c>
      <c r="BD10" s="17">
        <v>0.36826195542609802</v>
      </c>
      <c r="BE10" s="17">
        <v>0.26435717294158001</v>
      </c>
      <c r="BF10" s="17">
        <v>0.42341695105020499</v>
      </c>
      <c r="BG10" s="17">
        <v>0.26959827992266999</v>
      </c>
    </row>
    <row r="11" spans="2:59" x14ac:dyDescent="0.35">
      <c r="B11" s="18" t="s">
        <v>260</v>
      </c>
      <c r="C11" s="17">
        <v>0.205244496664448</v>
      </c>
      <c r="D11" s="17">
        <v>0.227014488008977</v>
      </c>
      <c r="E11" s="17">
        <v>0.185809528571281</v>
      </c>
      <c r="F11" s="17"/>
      <c r="G11" s="17">
        <v>0.24143829946577799</v>
      </c>
      <c r="H11" s="17">
        <v>0.21602324170138201</v>
      </c>
      <c r="I11" s="17">
        <v>0.28100355453450598</v>
      </c>
      <c r="J11" s="17">
        <v>0.22399533045293299</v>
      </c>
      <c r="K11" s="17">
        <v>0.172968789656749</v>
      </c>
      <c r="L11" s="17">
        <v>0.15577902832090801</v>
      </c>
      <c r="M11" s="17"/>
      <c r="N11" s="17">
        <v>0.18632267727118501</v>
      </c>
      <c r="O11" s="17">
        <v>0.24720169440224399</v>
      </c>
      <c r="P11" s="17">
        <v>0.182997151585722</v>
      </c>
      <c r="Q11" s="17">
        <v>0.201107546621584</v>
      </c>
      <c r="R11" s="17">
        <v>0.22592573274514799</v>
      </c>
      <c r="S11" s="17"/>
      <c r="T11" s="17">
        <v>0.188953973731146</v>
      </c>
      <c r="U11" s="17">
        <v>0.20934699999483899</v>
      </c>
      <c r="V11" s="17"/>
      <c r="W11" s="17">
        <v>0.19223431516477599</v>
      </c>
      <c r="X11" s="17">
        <v>0.21565867174408901</v>
      </c>
      <c r="Y11" s="17"/>
      <c r="Z11" s="17">
        <v>0.164813030578458</v>
      </c>
      <c r="AA11" s="17">
        <v>0.20026652165474701</v>
      </c>
      <c r="AB11" s="17">
        <v>0.249734770335237</v>
      </c>
      <c r="AC11" s="17"/>
      <c r="AD11" s="17">
        <v>0.185766584875414</v>
      </c>
      <c r="AE11" s="17">
        <v>0.24180894668050401</v>
      </c>
      <c r="AF11" s="17"/>
      <c r="AG11" s="17">
        <v>0.23580246779825101</v>
      </c>
      <c r="AH11" s="17">
        <v>0.23458917297898199</v>
      </c>
      <c r="AI11" s="17">
        <v>0.18244586171109001</v>
      </c>
      <c r="AJ11" s="17"/>
      <c r="AK11" s="17">
        <v>9.3053362669194201E-2</v>
      </c>
      <c r="AL11" s="17">
        <v>0.24644235984742499</v>
      </c>
      <c r="AM11" s="17">
        <v>0.25844517211701401</v>
      </c>
      <c r="AN11" s="17"/>
      <c r="AO11" s="17">
        <v>0.108633770011672</v>
      </c>
      <c r="AP11" s="17">
        <v>0.20052131240695301</v>
      </c>
      <c r="AQ11" s="17">
        <v>0.22341323015557801</v>
      </c>
      <c r="AR11" s="17"/>
      <c r="AS11" s="17">
        <v>0.27674326076954198</v>
      </c>
      <c r="AT11" s="17">
        <v>0.23538335259479601</v>
      </c>
      <c r="AU11" s="17">
        <v>0.233636434752482</v>
      </c>
      <c r="AV11" s="17">
        <v>0.18894365705660501</v>
      </c>
      <c r="AW11" s="17">
        <v>0.205505832349968</v>
      </c>
      <c r="AX11" s="17">
        <v>0.273955637081568</v>
      </c>
      <c r="AY11" s="17">
        <v>0.15470432146517299</v>
      </c>
      <c r="AZ11" s="17">
        <v>0.16566353264401701</v>
      </c>
      <c r="BA11" s="17">
        <v>0.15786194390034999</v>
      </c>
      <c r="BB11" s="17">
        <v>9.7123495391966505E-2</v>
      </c>
      <c r="BC11" s="17">
        <v>0.20398004194649799</v>
      </c>
      <c r="BD11" s="17">
        <v>0.165581278867657</v>
      </c>
      <c r="BE11" s="17">
        <v>0.34501011303859502</v>
      </c>
      <c r="BF11" s="17">
        <v>8.0697174964550103E-2</v>
      </c>
      <c r="BG11" s="17">
        <v>0.38162244898478298</v>
      </c>
    </row>
    <row r="12" spans="2:59" x14ac:dyDescent="0.35">
      <c r="B12" s="18" t="s">
        <v>261</v>
      </c>
      <c r="C12" s="17">
        <v>6.2476876199475902E-2</v>
      </c>
      <c r="D12" s="17">
        <v>6.1105453667174403E-2</v>
      </c>
      <c r="E12" s="17">
        <v>6.4011865543561197E-2</v>
      </c>
      <c r="F12" s="17"/>
      <c r="G12" s="17">
        <v>4.42676234050517E-2</v>
      </c>
      <c r="H12" s="17">
        <v>4.9362921111466701E-2</v>
      </c>
      <c r="I12" s="17">
        <v>5.5505721954946803E-2</v>
      </c>
      <c r="J12" s="17">
        <v>8.8453621769485097E-2</v>
      </c>
      <c r="K12" s="17">
        <v>5.0450111694046701E-2</v>
      </c>
      <c r="L12" s="17">
        <v>6.7171891802059597E-2</v>
      </c>
      <c r="M12" s="17"/>
      <c r="N12" s="17">
        <v>8.2041874017592595E-2</v>
      </c>
      <c r="O12" s="17">
        <v>7.81890100116783E-2</v>
      </c>
      <c r="P12" s="17">
        <v>9.4211967860230207E-3</v>
      </c>
      <c r="Q12" s="17">
        <v>7.9493850450719494E-2</v>
      </c>
      <c r="R12" s="17">
        <v>4.6615363807305903E-2</v>
      </c>
      <c r="S12" s="17"/>
      <c r="T12" s="17">
        <v>6.6414165880606599E-2</v>
      </c>
      <c r="U12" s="17">
        <v>6.1485333810340298E-2</v>
      </c>
      <c r="V12" s="17"/>
      <c r="W12" s="17">
        <v>6.6368309446326407E-2</v>
      </c>
      <c r="X12" s="17">
        <v>6.2212948245906202E-2</v>
      </c>
      <c r="Y12" s="17"/>
      <c r="Z12" s="17">
        <v>5.4444477646223101E-2</v>
      </c>
      <c r="AA12" s="17">
        <v>5.0366327573455501E-2</v>
      </c>
      <c r="AB12" s="17">
        <v>7.8703684784300398E-2</v>
      </c>
      <c r="AC12" s="17"/>
      <c r="AD12" s="17">
        <v>5.3474349752361601E-2</v>
      </c>
      <c r="AE12" s="17">
        <v>7.9376656415087593E-2</v>
      </c>
      <c r="AF12" s="17"/>
      <c r="AG12" s="17">
        <v>0.10072254086752699</v>
      </c>
      <c r="AH12" s="17">
        <v>6.0709266589725003E-2</v>
      </c>
      <c r="AI12" s="17">
        <v>5.6967300305447201E-2</v>
      </c>
      <c r="AJ12" s="17"/>
      <c r="AK12" s="17">
        <v>1.46061598275964E-2</v>
      </c>
      <c r="AL12" s="17">
        <v>6.8821040225042193E-2</v>
      </c>
      <c r="AM12" s="17">
        <v>0.13767825691593299</v>
      </c>
      <c r="AN12" s="17"/>
      <c r="AO12" s="17">
        <v>0.10277670486691599</v>
      </c>
      <c r="AP12" s="17">
        <v>3.7861522578243802E-2</v>
      </c>
      <c r="AQ12" s="17">
        <v>8.9312447295207306E-2</v>
      </c>
      <c r="AR12" s="17"/>
      <c r="AS12" s="17">
        <v>7.9983530898191296E-2</v>
      </c>
      <c r="AT12" s="17">
        <v>9.5897853786498996E-2</v>
      </c>
      <c r="AU12" s="17">
        <v>5.81806600263595E-2</v>
      </c>
      <c r="AV12" s="17">
        <v>6.2922721893201694E-2</v>
      </c>
      <c r="AW12" s="17">
        <v>3.7122773452977501E-2</v>
      </c>
      <c r="AX12" s="17">
        <v>7.1661094367313494E-2</v>
      </c>
      <c r="AY12" s="17">
        <v>4.1070473754788797E-2</v>
      </c>
      <c r="AZ12" s="17">
        <v>3.8734736704562601E-2</v>
      </c>
      <c r="BA12" s="17">
        <v>4.4808758441442102E-2</v>
      </c>
      <c r="BB12" s="17">
        <v>0.125177380009795</v>
      </c>
      <c r="BC12" s="17">
        <v>1.04091269038243E-2</v>
      </c>
      <c r="BD12" s="17">
        <v>3.0090701101323801E-2</v>
      </c>
      <c r="BE12" s="17">
        <v>0</v>
      </c>
      <c r="BF12" s="17">
        <v>0.136917160669005</v>
      </c>
      <c r="BG12" s="17">
        <v>3.0718900471474599E-2</v>
      </c>
    </row>
    <row r="13" spans="2:59" x14ac:dyDescent="0.35">
      <c r="B13" s="18" t="s">
        <v>262</v>
      </c>
      <c r="C13" s="17">
        <v>6.6998246551712798E-2</v>
      </c>
      <c r="D13" s="17">
        <v>7.4601739003730502E-2</v>
      </c>
      <c r="E13" s="17">
        <v>6.0190988146605701E-2</v>
      </c>
      <c r="F13" s="17"/>
      <c r="G13" s="17">
        <v>3.7925186936524899E-2</v>
      </c>
      <c r="H13" s="17">
        <v>5.5640376836786298E-2</v>
      </c>
      <c r="I13" s="17">
        <v>3.9158446090523102E-2</v>
      </c>
      <c r="J13" s="17">
        <v>8.8305285085449006E-2</v>
      </c>
      <c r="K13" s="17">
        <v>9.9949961378438507E-2</v>
      </c>
      <c r="L13" s="17">
        <v>6.0845598084965799E-2</v>
      </c>
      <c r="M13" s="17"/>
      <c r="N13" s="17">
        <v>2.7703941026263602E-2</v>
      </c>
      <c r="O13" s="17">
        <v>5.7493026917421301E-2</v>
      </c>
      <c r="P13" s="17">
        <v>6.6556022598371303E-2</v>
      </c>
      <c r="Q13" s="17">
        <v>0.113750048394739</v>
      </c>
      <c r="R13" s="17">
        <v>8.3261478679182599E-2</v>
      </c>
      <c r="S13" s="17"/>
      <c r="T13" s="17">
        <v>8.0245215012019006E-2</v>
      </c>
      <c r="U13" s="17">
        <v>6.3662212929679704E-2</v>
      </c>
      <c r="V13" s="17"/>
      <c r="W13" s="17">
        <v>6.2286919253977502E-2</v>
      </c>
      <c r="X13" s="17">
        <v>6.9726556689077998E-2</v>
      </c>
      <c r="Y13" s="17"/>
      <c r="Z13" s="17">
        <v>2.6124924206792601E-2</v>
      </c>
      <c r="AA13" s="17">
        <v>3.5697043882832097E-2</v>
      </c>
      <c r="AB13" s="17">
        <v>0.103396545965458</v>
      </c>
      <c r="AC13" s="17"/>
      <c r="AD13" s="17">
        <v>6.0491083207856899E-2</v>
      </c>
      <c r="AE13" s="17">
        <v>7.9213665299357597E-2</v>
      </c>
      <c r="AF13" s="17"/>
      <c r="AG13" s="17">
        <v>6.9868699951187996E-2</v>
      </c>
      <c r="AH13" s="17">
        <v>4.5549961774330801E-2</v>
      </c>
      <c r="AI13" s="17">
        <v>8.9760828502719103E-2</v>
      </c>
      <c r="AJ13" s="17"/>
      <c r="AK13" s="17">
        <v>4.2594617541876299E-3</v>
      </c>
      <c r="AL13" s="17">
        <v>4.1880802426560601E-2</v>
      </c>
      <c r="AM13" s="17">
        <v>0.29315287720175398</v>
      </c>
      <c r="AN13" s="17"/>
      <c r="AO13" s="17">
        <v>5.0002889578900603E-2</v>
      </c>
      <c r="AP13" s="17">
        <v>1.75142062712327E-2</v>
      </c>
      <c r="AQ13" s="17">
        <v>0.13407778758372499</v>
      </c>
      <c r="AR13" s="17"/>
      <c r="AS13" s="17">
        <v>3.7420516718056199E-2</v>
      </c>
      <c r="AT13" s="17">
        <v>5.0443946801658299E-2</v>
      </c>
      <c r="AU13" s="17">
        <v>6.4306280912823199E-2</v>
      </c>
      <c r="AV13" s="17">
        <v>5.7973701586470201E-2</v>
      </c>
      <c r="AW13" s="17">
        <v>0.12714309019839601</v>
      </c>
      <c r="AX13" s="17">
        <v>4.6200839359927602E-2</v>
      </c>
      <c r="AY13" s="17">
        <v>0.104211432906827</v>
      </c>
      <c r="AZ13" s="17">
        <v>8.9528991575595795E-2</v>
      </c>
      <c r="BA13" s="17">
        <v>4.8216891757552102E-2</v>
      </c>
      <c r="BB13" s="17">
        <v>2.3519476429838301E-2</v>
      </c>
      <c r="BC13" s="17">
        <v>2.6111149121838002E-2</v>
      </c>
      <c r="BD13" s="17">
        <v>7.9571488085486003E-2</v>
      </c>
      <c r="BE13" s="17">
        <v>7.8873913914655994E-2</v>
      </c>
      <c r="BF13" s="17">
        <v>6.3626606547180803E-2</v>
      </c>
      <c r="BG13" s="17">
        <v>5.2324408904351201E-2</v>
      </c>
    </row>
    <row r="14" spans="2:59" x14ac:dyDescent="0.35">
      <c r="B14" s="18" t="s">
        <v>263</v>
      </c>
      <c r="C14" s="17">
        <v>1.95889669066844E-2</v>
      </c>
      <c r="D14" s="17">
        <v>2.2394266654608301E-2</v>
      </c>
      <c r="E14" s="17">
        <v>1.7056302085191301E-2</v>
      </c>
      <c r="F14" s="17"/>
      <c r="G14" s="17">
        <v>3.2426186747980701E-2</v>
      </c>
      <c r="H14" s="17">
        <v>1.8826908665875199E-2</v>
      </c>
      <c r="I14" s="17">
        <v>2.42256179073722E-2</v>
      </c>
      <c r="J14" s="17">
        <v>0</v>
      </c>
      <c r="K14" s="17">
        <v>1.193553990127E-2</v>
      </c>
      <c r="L14" s="17">
        <v>3.1772666638206999E-2</v>
      </c>
      <c r="M14" s="17"/>
      <c r="N14" s="17">
        <v>1.7253096671681699E-2</v>
      </c>
      <c r="O14" s="17">
        <v>1.2212889487235701E-2</v>
      </c>
      <c r="P14" s="17">
        <v>4.3730104353591003E-2</v>
      </c>
      <c r="Q14" s="17">
        <v>5.4606090219286299E-3</v>
      </c>
      <c r="R14" s="17">
        <v>2.4472192752832401E-2</v>
      </c>
      <c r="S14" s="17"/>
      <c r="T14" s="17">
        <v>6.4505162589983296E-3</v>
      </c>
      <c r="U14" s="17">
        <v>2.28976720820185E-2</v>
      </c>
      <c r="V14" s="17"/>
      <c r="W14" s="17">
        <v>1.3549176844082E-2</v>
      </c>
      <c r="X14" s="17">
        <v>2.0779393619687302E-2</v>
      </c>
      <c r="Y14" s="17"/>
      <c r="Z14" s="17">
        <v>1.9747698497206E-2</v>
      </c>
      <c r="AA14" s="17">
        <v>2.0500675414607698E-2</v>
      </c>
      <c r="AB14" s="17">
        <v>2.0518094769913599E-2</v>
      </c>
      <c r="AC14" s="17"/>
      <c r="AD14" s="17">
        <v>1.5490152742411001E-2</v>
      </c>
      <c r="AE14" s="17">
        <v>2.7283369020111099E-2</v>
      </c>
      <c r="AF14" s="17"/>
      <c r="AG14" s="17">
        <v>7.2193199543477997E-3</v>
      </c>
      <c r="AH14" s="17">
        <v>1.00894881245716E-2</v>
      </c>
      <c r="AI14" s="17">
        <v>3.0964250859245299E-2</v>
      </c>
      <c r="AJ14" s="17"/>
      <c r="AK14" s="17">
        <v>1.80168504072977E-2</v>
      </c>
      <c r="AL14" s="17">
        <v>1.33176402699678E-2</v>
      </c>
      <c r="AM14" s="17">
        <v>5.14324658502937E-2</v>
      </c>
      <c r="AN14" s="17"/>
      <c r="AO14" s="17">
        <v>0</v>
      </c>
      <c r="AP14" s="17">
        <v>1.8734502619150599E-2</v>
      </c>
      <c r="AQ14" s="17">
        <v>1.7146149970877E-2</v>
      </c>
      <c r="AR14" s="17"/>
      <c r="AS14" s="17">
        <v>3.06363323466259E-2</v>
      </c>
      <c r="AT14" s="17">
        <v>3.4982005603540499E-2</v>
      </c>
      <c r="AU14" s="17">
        <v>1.8003317570712302E-2</v>
      </c>
      <c r="AV14" s="17">
        <v>5.47779786642381E-2</v>
      </c>
      <c r="AW14" s="17">
        <v>2.5055721801080899E-2</v>
      </c>
      <c r="AX14" s="17">
        <v>3.2829255560097602E-2</v>
      </c>
      <c r="AY14" s="17">
        <v>0</v>
      </c>
      <c r="AZ14" s="17">
        <v>0</v>
      </c>
      <c r="BA14" s="17">
        <v>0</v>
      </c>
      <c r="BB14" s="17">
        <v>0</v>
      </c>
      <c r="BC14" s="17">
        <v>0</v>
      </c>
      <c r="BD14" s="17">
        <v>0</v>
      </c>
      <c r="BE14" s="17">
        <v>7.7322490657569395E-2</v>
      </c>
      <c r="BF14" s="17">
        <v>0</v>
      </c>
      <c r="BG14" s="17">
        <v>0</v>
      </c>
    </row>
    <row r="15" spans="2:59" x14ac:dyDescent="0.35">
      <c r="B15" s="18" t="s">
        <v>264</v>
      </c>
      <c r="C15" s="19">
        <v>6.8860563001475306E-2</v>
      </c>
      <c r="D15" s="19">
        <v>5.3848079966560401E-2</v>
      </c>
      <c r="E15" s="19">
        <v>8.3129627632564804E-2</v>
      </c>
      <c r="F15" s="19"/>
      <c r="G15" s="19">
        <v>7.8727045471817497E-2</v>
      </c>
      <c r="H15" s="19">
        <v>7.6083419608668296E-2</v>
      </c>
      <c r="I15" s="19">
        <v>0.103231852415358</v>
      </c>
      <c r="J15" s="19">
        <v>6.9721405586251506E-2</v>
      </c>
      <c r="K15" s="19">
        <v>7.6017680891477701E-2</v>
      </c>
      <c r="L15" s="19">
        <v>3.9116762648808603E-2</v>
      </c>
      <c r="M15" s="19"/>
      <c r="N15" s="19">
        <v>6.0020382067885299E-2</v>
      </c>
      <c r="O15" s="19">
        <v>9.0151849192022501E-2</v>
      </c>
      <c r="P15" s="19">
        <v>5.7653425203635401E-2</v>
      </c>
      <c r="Q15" s="19">
        <v>5.6218788005230003E-2</v>
      </c>
      <c r="R15" s="19">
        <v>9.9653343682884699E-2</v>
      </c>
      <c r="S15" s="19"/>
      <c r="T15" s="19">
        <v>4.2044917170768699E-2</v>
      </c>
      <c r="U15" s="19">
        <v>7.5613647403829198E-2</v>
      </c>
      <c r="V15" s="19"/>
      <c r="W15" s="19">
        <v>4.4996334035437603E-2</v>
      </c>
      <c r="X15" s="19">
        <v>7.6922538653332304E-2</v>
      </c>
      <c r="Y15" s="19"/>
      <c r="Z15" s="19">
        <v>3.81548552549529E-2</v>
      </c>
      <c r="AA15" s="19">
        <v>5.0724019480795302E-2</v>
      </c>
      <c r="AB15" s="19">
        <v>6.0590879098815102E-2</v>
      </c>
      <c r="AC15" s="19"/>
      <c r="AD15" s="19">
        <v>4.69647219793164E-2</v>
      </c>
      <c r="AE15" s="19">
        <v>0.10996401358107</v>
      </c>
      <c r="AF15" s="19"/>
      <c r="AG15" s="19">
        <v>5.7925506600014103E-2</v>
      </c>
      <c r="AH15" s="19">
        <v>4.5809304430216503E-2</v>
      </c>
      <c r="AI15" s="19">
        <v>5.5356691758472402E-2</v>
      </c>
      <c r="AJ15" s="19"/>
      <c r="AK15" s="19">
        <v>2.6502523184995901E-2</v>
      </c>
      <c r="AL15" s="19">
        <v>6.3351596128345095E-2</v>
      </c>
      <c r="AM15" s="19">
        <v>7.4547313115562994E-2</v>
      </c>
      <c r="AN15" s="19"/>
      <c r="AO15" s="19">
        <v>2.5329276819905201E-2</v>
      </c>
      <c r="AP15" s="19">
        <v>5.2809036667092697E-2</v>
      </c>
      <c r="AQ15" s="19">
        <v>6.5196401429065506E-2</v>
      </c>
      <c r="AR15" s="19"/>
      <c r="AS15" s="19">
        <v>0.117425118569729</v>
      </c>
      <c r="AT15" s="19">
        <v>7.9047032502653894E-2</v>
      </c>
      <c r="AU15" s="19">
        <v>6.4175781912387597E-2</v>
      </c>
      <c r="AV15" s="19">
        <v>5.1148852277548701E-2</v>
      </c>
      <c r="AW15" s="19">
        <v>3.2991681144020603E-2</v>
      </c>
      <c r="AX15" s="19">
        <v>0.104184254169176</v>
      </c>
      <c r="AY15" s="19">
        <v>7.3083946645737502E-2</v>
      </c>
      <c r="AZ15" s="19">
        <v>2.4821360863614701E-2</v>
      </c>
      <c r="BA15" s="19">
        <v>5.5905818488998602E-2</v>
      </c>
      <c r="BB15" s="19">
        <v>2.4497115436858601E-2</v>
      </c>
      <c r="BC15" s="19">
        <v>7.4950331654491595E-2</v>
      </c>
      <c r="BD15" s="19">
        <v>0.151975243748211</v>
      </c>
      <c r="BE15" s="19">
        <v>7.8873913914655994E-2</v>
      </c>
      <c r="BF15" s="19">
        <v>3.6527915111302503E-2</v>
      </c>
      <c r="BG15" s="19">
        <v>6.2204278966105399E-2</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4.0411874561180103E-2</v>
      </c>
      <c r="D9" s="17">
        <v>4.1218453859867998E-2</v>
      </c>
      <c r="E9" s="17">
        <v>3.9826970483614298E-2</v>
      </c>
      <c r="F9" s="17"/>
      <c r="G9" s="17">
        <v>9.3515153762630601E-2</v>
      </c>
      <c r="H9" s="17">
        <v>9.16221216990281E-2</v>
      </c>
      <c r="I9" s="17">
        <v>1.35379039212137E-2</v>
      </c>
      <c r="J9" s="17">
        <v>3.6169926141634903E-2</v>
      </c>
      <c r="K9" s="17">
        <v>2.4482935999419701E-2</v>
      </c>
      <c r="L9" s="17">
        <v>2.87153148043192E-2</v>
      </c>
      <c r="M9" s="17"/>
      <c r="N9" s="17">
        <v>4.0395714843613997E-2</v>
      </c>
      <c r="O9" s="17">
        <v>4.23275267486629E-2</v>
      </c>
      <c r="P9" s="17">
        <v>5.0185312610305101E-2</v>
      </c>
      <c r="Q9" s="17">
        <v>3.3216426283814701E-2</v>
      </c>
      <c r="R9" s="17">
        <v>3.4374331385977001E-2</v>
      </c>
      <c r="S9" s="17"/>
      <c r="T9" s="17">
        <v>8.5377704457933495E-2</v>
      </c>
      <c r="U9" s="17">
        <v>2.9087961408696999E-2</v>
      </c>
      <c r="V9" s="17"/>
      <c r="W9" s="17">
        <v>6.3145473842223104E-2</v>
      </c>
      <c r="X9" s="17">
        <v>3.03829352042135E-2</v>
      </c>
      <c r="Y9" s="17"/>
      <c r="Z9" s="17">
        <v>5.21984094916687E-2</v>
      </c>
      <c r="AA9" s="17">
        <v>3.3127884615507301E-2</v>
      </c>
      <c r="AB9" s="17">
        <v>3.2316008315219399E-2</v>
      </c>
      <c r="AC9" s="17"/>
      <c r="AD9" s="17">
        <v>4.6083344017423901E-2</v>
      </c>
      <c r="AE9" s="17">
        <v>2.97652424326184E-2</v>
      </c>
      <c r="AF9" s="17"/>
      <c r="AG9" s="17">
        <v>0.102308941215567</v>
      </c>
      <c r="AH9" s="17">
        <v>3.9645334656716699E-2</v>
      </c>
      <c r="AI9" s="17">
        <v>2.6589778425067299E-2</v>
      </c>
      <c r="AJ9" s="17"/>
      <c r="AK9" s="17">
        <v>7.7234886536894698E-2</v>
      </c>
      <c r="AL9" s="17">
        <v>3.2449167089128199E-2</v>
      </c>
      <c r="AM9" s="17">
        <v>9.0439952036358694E-3</v>
      </c>
      <c r="AN9" s="17"/>
      <c r="AO9" s="17">
        <v>0.22218186407746601</v>
      </c>
      <c r="AP9" s="17">
        <v>3.39068164715172E-2</v>
      </c>
      <c r="AQ9" s="17">
        <v>2.2208243828303099E-2</v>
      </c>
      <c r="AR9" s="17"/>
      <c r="AS9" s="17">
        <v>4.6346130501927402E-2</v>
      </c>
      <c r="AT9" s="17">
        <v>4.1945819629356E-2</v>
      </c>
      <c r="AU9" s="17">
        <v>3.13342036907516E-2</v>
      </c>
      <c r="AV9" s="17">
        <v>2.3377793490068799E-2</v>
      </c>
      <c r="AW9" s="17">
        <v>2.6668039288136901E-2</v>
      </c>
      <c r="AX9" s="17">
        <v>8.9796622930837892E-3</v>
      </c>
      <c r="AY9" s="17">
        <v>3.53080421790372E-2</v>
      </c>
      <c r="AZ9" s="17">
        <v>2.3063206786175999E-2</v>
      </c>
      <c r="BA9" s="17">
        <v>2.74828776929903E-2</v>
      </c>
      <c r="BB9" s="17">
        <v>7.9420156252082499E-2</v>
      </c>
      <c r="BC9" s="17">
        <v>9.6611762340796797E-2</v>
      </c>
      <c r="BD9" s="17">
        <v>6.6755733932716096E-2</v>
      </c>
      <c r="BE9" s="17">
        <v>0.207403113344165</v>
      </c>
      <c r="BF9" s="17">
        <v>0</v>
      </c>
      <c r="BG9" s="17">
        <v>0.146145434289804</v>
      </c>
    </row>
    <row r="10" spans="2:59" x14ac:dyDescent="0.35">
      <c r="B10" s="18" t="s">
        <v>259</v>
      </c>
      <c r="C10" s="17">
        <v>0.13200290152264901</v>
      </c>
      <c r="D10" s="17">
        <v>0.13910594268455501</v>
      </c>
      <c r="E10" s="17">
        <v>0.123869735543256</v>
      </c>
      <c r="F10" s="17"/>
      <c r="G10" s="17">
        <v>0.17614503473707899</v>
      </c>
      <c r="H10" s="17">
        <v>0.187839630950143</v>
      </c>
      <c r="I10" s="17">
        <v>0.10472545855597599</v>
      </c>
      <c r="J10" s="17">
        <v>9.9076886876908701E-2</v>
      </c>
      <c r="K10" s="17">
        <v>0.14398934078837</v>
      </c>
      <c r="L10" s="17">
        <v>0.123572131247601</v>
      </c>
      <c r="M10" s="17"/>
      <c r="N10" s="17">
        <v>0.10755499116068699</v>
      </c>
      <c r="O10" s="17">
        <v>0.13646739114631601</v>
      </c>
      <c r="P10" s="17">
        <v>0.144591925577536</v>
      </c>
      <c r="Q10" s="17">
        <v>0.12604556457875399</v>
      </c>
      <c r="R10" s="17">
        <v>0.174140011076273</v>
      </c>
      <c r="S10" s="17"/>
      <c r="T10" s="17">
        <v>0.15548589189107101</v>
      </c>
      <c r="U10" s="17">
        <v>0.126089092212264</v>
      </c>
      <c r="V10" s="17"/>
      <c r="W10" s="17">
        <v>0.171542464494881</v>
      </c>
      <c r="X10" s="17">
        <v>0.11163702717851701</v>
      </c>
      <c r="Y10" s="17"/>
      <c r="Z10" s="17">
        <v>0.13258758490334299</v>
      </c>
      <c r="AA10" s="17">
        <v>0.17910948026330401</v>
      </c>
      <c r="AB10" s="17">
        <v>0.13989496506691201</v>
      </c>
      <c r="AC10" s="17"/>
      <c r="AD10" s="17">
        <v>0.157837070346833</v>
      </c>
      <c r="AE10" s="17">
        <v>8.3506318063937698E-2</v>
      </c>
      <c r="AF10" s="17"/>
      <c r="AG10" s="17">
        <v>0.15386453378339701</v>
      </c>
      <c r="AH10" s="17">
        <v>0.171856787781102</v>
      </c>
      <c r="AI10" s="17">
        <v>0.100237315600415</v>
      </c>
      <c r="AJ10" s="17"/>
      <c r="AK10" s="17">
        <v>0.16636414129426899</v>
      </c>
      <c r="AL10" s="17">
        <v>0.137019845408024</v>
      </c>
      <c r="AM10" s="17">
        <v>5.8850687509920799E-2</v>
      </c>
      <c r="AN10" s="17"/>
      <c r="AO10" s="17">
        <v>0.15582874024580401</v>
      </c>
      <c r="AP10" s="17">
        <v>0.16588694571074</v>
      </c>
      <c r="AQ10" s="17">
        <v>9.4800079801081502E-2</v>
      </c>
      <c r="AR10" s="17"/>
      <c r="AS10" s="17">
        <v>8.0208268247221798E-2</v>
      </c>
      <c r="AT10" s="17">
        <v>0.10298617963187499</v>
      </c>
      <c r="AU10" s="17">
        <v>0.113215250763487</v>
      </c>
      <c r="AV10" s="17">
        <v>0.11570524227664</v>
      </c>
      <c r="AW10" s="17">
        <v>0.118908463472728</v>
      </c>
      <c r="AX10" s="17">
        <v>0.17572613234217699</v>
      </c>
      <c r="AY10" s="17">
        <v>0.17114723661940501</v>
      </c>
      <c r="AZ10" s="17">
        <v>0.121269039532511</v>
      </c>
      <c r="BA10" s="17">
        <v>0.14030641204320199</v>
      </c>
      <c r="BB10" s="17">
        <v>0.101099508387559</v>
      </c>
      <c r="BC10" s="17">
        <v>0.25768031128040397</v>
      </c>
      <c r="BD10" s="17">
        <v>0.18903121158678701</v>
      </c>
      <c r="BE10" s="17">
        <v>0.25356446880266797</v>
      </c>
      <c r="BF10" s="17">
        <v>0.19518758511057599</v>
      </c>
      <c r="BG10" s="17">
        <v>0.25977081324587398</v>
      </c>
    </row>
    <row r="11" spans="2:59" x14ac:dyDescent="0.35">
      <c r="B11" s="18" t="s">
        <v>260</v>
      </c>
      <c r="C11" s="17">
        <v>0.234157844751363</v>
      </c>
      <c r="D11" s="17">
        <v>0.25408641931210602</v>
      </c>
      <c r="E11" s="17">
        <v>0.21655742750603099</v>
      </c>
      <c r="F11" s="17"/>
      <c r="G11" s="17">
        <v>0.20126614198514001</v>
      </c>
      <c r="H11" s="17">
        <v>0.219993711559582</v>
      </c>
      <c r="I11" s="17">
        <v>0.29604919900316101</v>
      </c>
      <c r="J11" s="17">
        <v>0.23956280466543201</v>
      </c>
      <c r="K11" s="17">
        <v>0.18847699607035501</v>
      </c>
      <c r="L11" s="17">
        <v>0.241453615164962</v>
      </c>
      <c r="M11" s="17"/>
      <c r="N11" s="17">
        <v>0.25195463754347502</v>
      </c>
      <c r="O11" s="17">
        <v>0.195283939690236</v>
      </c>
      <c r="P11" s="17">
        <v>0.27468386562760699</v>
      </c>
      <c r="Q11" s="17">
        <v>0.232461456809929</v>
      </c>
      <c r="R11" s="17">
        <v>0.189645710629785</v>
      </c>
      <c r="S11" s="17"/>
      <c r="T11" s="17">
        <v>0.23813680915400401</v>
      </c>
      <c r="U11" s="17">
        <v>0.23315580726121099</v>
      </c>
      <c r="V11" s="17"/>
      <c r="W11" s="17">
        <v>0.24692307673335001</v>
      </c>
      <c r="X11" s="17">
        <v>0.22865158859068199</v>
      </c>
      <c r="Y11" s="17"/>
      <c r="Z11" s="17">
        <v>0.182460583640665</v>
      </c>
      <c r="AA11" s="17">
        <v>0.280347689536314</v>
      </c>
      <c r="AB11" s="17">
        <v>0.282749462119045</v>
      </c>
      <c r="AC11" s="17"/>
      <c r="AD11" s="17">
        <v>0.24727328870756099</v>
      </c>
      <c r="AE11" s="17">
        <v>0.20953718725126999</v>
      </c>
      <c r="AF11" s="17"/>
      <c r="AG11" s="17">
        <v>0.255549234058564</v>
      </c>
      <c r="AH11" s="17">
        <v>0.25132035344251202</v>
      </c>
      <c r="AI11" s="17">
        <v>0.21325130474613399</v>
      </c>
      <c r="AJ11" s="17"/>
      <c r="AK11" s="17">
        <v>0.226342718349067</v>
      </c>
      <c r="AL11" s="17">
        <v>0.25485779189157798</v>
      </c>
      <c r="AM11" s="17">
        <v>0.19700573090690199</v>
      </c>
      <c r="AN11" s="17"/>
      <c r="AO11" s="17">
        <v>0.20794483348089299</v>
      </c>
      <c r="AP11" s="17">
        <v>0.22769865110682</v>
      </c>
      <c r="AQ11" s="17">
        <v>0.24625349789478401</v>
      </c>
      <c r="AR11" s="17"/>
      <c r="AS11" s="17">
        <v>0.29613841054627299</v>
      </c>
      <c r="AT11" s="17">
        <v>0.28271166433075201</v>
      </c>
      <c r="AU11" s="17">
        <v>0.160428912673408</v>
      </c>
      <c r="AV11" s="17">
        <v>0.25873827234880598</v>
      </c>
      <c r="AW11" s="17">
        <v>0.16498495844546701</v>
      </c>
      <c r="AX11" s="17">
        <v>0.24929720442546899</v>
      </c>
      <c r="AY11" s="17">
        <v>0.24322893142001001</v>
      </c>
      <c r="AZ11" s="17">
        <v>0.284432897997626</v>
      </c>
      <c r="BA11" s="17">
        <v>0.35024594549766802</v>
      </c>
      <c r="BB11" s="17">
        <v>0.17447912944667901</v>
      </c>
      <c r="BC11" s="17">
        <v>0.198937262705047</v>
      </c>
      <c r="BD11" s="17">
        <v>0.27780070219693698</v>
      </c>
      <c r="BE11" s="17">
        <v>0.14006506038908101</v>
      </c>
      <c r="BF11" s="17">
        <v>0.21330662920985399</v>
      </c>
      <c r="BG11" s="17">
        <v>0.15379120284540501</v>
      </c>
    </row>
    <row r="12" spans="2:59" x14ac:dyDescent="0.35">
      <c r="B12" s="18" t="s">
        <v>261</v>
      </c>
      <c r="C12" s="17">
        <v>5.9184160767821098E-2</v>
      </c>
      <c r="D12" s="17">
        <v>7.5626484516258502E-2</v>
      </c>
      <c r="E12" s="17">
        <v>4.2050678177303798E-2</v>
      </c>
      <c r="F12" s="17"/>
      <c r="G12" s="17">
        <v>5.7916568029806999E-2</v>
      </c>
      <c r="H12" s="17">
        <v>4.3661765680073898E-2</v>
      </c>
      <c r="I12" s="17">
        <v>3.9415346265593197E-2</v>
      </c>
      <c r="J12" s="17">
        <v>7.2581372099000702E-2</v>
      </c>
      <c r="K12" s="17">
        <v>7.4789123827953399E-2</v>
      </c>
      <c r="L12" s="17">
        <v>5.8399296145115701E-2</v>
      </c>
      <c r="M12" s="17"/>
      <c r="N12" s="17">
        <v>3.5288817200243502E-2</v>
      </c>
      <c r="O12" s="17">
        <v>0.101505487713679</v>
      </c>
      <c r="P12" s="17">
        <v>3.3238808677321999E-2</v>
      </c>
      <c r="Q12" s="17">
        <v>7.83548055161329E-2</v>
      </c>
      <c r="R12" s="17">
        <v>4.8912742535155602E-2</v>
      </c>
      <c r="S12" s="17"/>
      <c r="T12" s="17">
        <v>4.2990516415239398E-2</v>
      </c>
      <c r="U12" s="17">
        <v>6.3262266802823403E-2</v>
      </c>
      <c r="V12" s="17"/>
      <c r="W12" s="17">
        <v>6.4582910633754598E-2</v>
      </c>
      <c r="X12" s="17">
        <v>5.6182754963231198E-2</v>
      </c>
      <c r="Y12" s="17"/>
      <c r="Z12" s="17">
        <v>7.0302525811551803E-2</v>
      </c>
      <c r="AA12" s="17">
        <v>6.02832527947086E-2</v>
      </c>
      <c r="AB12" s="17">
        <v>5.35423041218962E-2</v>
      </c>
      <c r="AC12" s="17"/>
      <c r="AD12" s="17">
        <v>4.9373995613395699E-2</v>
      </c>
      <c r="AE12" s="17">
        <v>7.7600061677702198E-2</v>
      </c>
      <c r="AF12" s="17"/>
      <c r="AG12" s="17">
        <v>5.01767312904993E-2</v>
      </c>
      <c r="AH12" s="17">
        <v>5.5718208395426801E-2</v>
      </c>
      <c r="AI12" s="17">
        <v>6.9049020292742805E-2</v>
      </c>
      <c r="AJ12" s="17"/>
      <c r="AK12" s="17">
        <v>3.3238920651144199E-2</v>
      </c>
      <c r="AL12" s="17">
        <v>4.7987760314974703E-2</v>
      </c>
      <c r="AM12" s="17">
        <v>0.154970011651895</v>
      </c>
      <c r="AN12" s="17"/>
      <c r="AO12" s="17">
        <v>1.7971943779195601E-2</v>
      </c>
      <c r="AP12" s="17">
        <v>4.12307637086822E-2</v>
      </c>
      <c r="AQ12" s="17">
        <v>8.8721607870479294E-2</v>
      </c>
      <c r="AR12" s="17"/>
      <c r="AS12" s="17">
        <v>5.1249948491425799E-2</v>
      </c>
      <c r="AT12" s="17">
        <v>2.1564711724097199E-2</v>
      </c>
      <c r="AU12" s="17">
        <v>7.9288003865759404E-2</v>
      </c>
      <c r="AV12" s="17">
        <v>6.4496698305884795E-2</v>
      </c>
      <c r="AW12" s="17">
        <v>7.6663973363310198E-2</v>
      </c>
      <c r="AX12" s="17">
        <v>7.2849012591474999E-2</v>
      </c>
      <c r="AY12" s="17">
        <v>5.8701640210989003E-2</v>
      </c>
      <c r="AZ12" s="17">
        <v>7.5737824663353395E-2</v>
      </c>
      <c r="BA12" s="17">
        <v>7.1191690109301403E-2</v>
      </c>
      <c r="BB12" s="17">
        <v>5.9410756179539503E-2</v>
      </c>
      <c r="BC12" s="17">
        <v>1.04091269038243E-2</v>
      </c>
      <c r="BD12" s="17">
        <v>0</v>
      </c>
      <c r="BE12" s="17">
        <v>7.6979264890075394E-2</v>
      </c>
      <c r="BF12" s="17">
        <v>0.106226107991202</v>
      </c>
      <c r="BG12" s="17">
        <v>3.1093730353649599E-2</v>
      </c>
    </row>
    <row r="13" spans="2:59" x14ac:dyDescent="0.35">
      <c r="B13" s="18" t="s">
        <v>262</v>
      </c>
      <c r="C13" s="17">
        <v>5.4636892566040499E-2</v>
      </c>
      <c r="D13" s="17">
        <v>7.1942957589868406E-2</v>
      </c>
      <c r="E13" s="17">
        <v>3.8739958785110697E-2</v>
      </c>
      <c r="F13" s="17"/>
      <c r="G13" s="17">
        <v>2.8367068307786798E-2</v>
      </c>
      <c r="H13" s="17">
        <v>6.3074199302483105E-2</v>
      </c>
      <c r="I13" s="17">
        <v>6.8362717463887904E-2</v>
      </c>
      <c r="J13" s="17">
        <v>8.2561942217953405E-2</v>
      </c>
      <c r="K13" s="17">
        <v>3.0650317888408701E-2</v>
      </c>
      <c r="L13" s="17">
        <v>4.6896244266211501E-2</v>
      </c>
      <c r="M13" s="17"/>
      <c r="N13" s="17">
        <v>3.4841325441309398E-2</v>
      </c>
      <c r="O13" s="17">
        <v>5.6930089127760403E-2</v>
      </c>
      <c r="P13" s="17">
        <v>2.4132825844238599E-2</v>
      </c>
      <c r="Q13" s="17">
        <v>9.1744185499341199E-2</v>
      </c>
      <c r="R13" s="17">
        <v>7.6706756206228896E-2</v>
      </c>
      <c r="S13" s="17"/>
      <c r="T13" s="17">
        <v>7.9906460837094406E-2</v>
      </c>
      <c r="U13" s="17">
        <v>4.8273162659149202E-2</v>
      </c>
      <c r="V13" s="17"/>
      <c r="W13" s="17">
        <v>5.7529166727765702E-2</v>
      </c>
      <c r="X13" s="17">
        <v>5.5757444525913198E-2</v>
      </c>
      <c r="Y13" s="17"/>
      <c r="Z13" s="17">
        <v>2.82860470376699E-2</v>
      </c>
      <c r="AA13" s="17">
        <v>3.6141776078784597E-2</v>
      </c>
      <c r="AB13" s="17">
        <v>8.0852917759911602E-2</v>
      </c>
      <c r="AC13" s="17"/>
      <c r="AD13" s="17">
        <v>5.5545865635878197E-2</v>
      </c>
      <c r="AE13" s="17">
        <v>5.2930544332307601E-2</v>
      </c>
      <c r="AF13" s="17"/>
      <c r="AG13" s="17">
        <v>8.0259135562252004E-2</v>
      </c>
      <c r="AH13" s="17">
        <v>2.8143624894409601E-2</v>
      </c>
      <c r="AI13" s="17">
        <v>7.1439252045184698E-2</v>
      </c>
      <c r="AJ13" s="17"/>
      <c r="AK13" s="17">
        <v>1.94842503849674E-2</v>
      </c>
      <c r="AL13" s="17">
        <v>3.6980056477642201E-2</v>
      </c>
      <c r="AM13" s="17">
        <v>0.19785165535562299</v>
      </c>
      <c r="AN13" s="17"/>
      <c r="AO13" s="17">
        <v>2.6949393243629799E-2</v>
      </c>
      <c r="AP13" s="17">
        <v>1.8897051912927901E-2</v>
      </c>
      <c r="AQ13" s="17">
        <v>0.106802030543623</v>
      </c>
      <c r="AR13" s="17"/>
      <c r="AS13" s="17">
        <v>5.0795788348062601E-2</v>
      </c>
      <c r="AT13" s="17">
        <v>5.6667239036516603E-2</v>
      </c>
      <c r="AU13" s="17">
        <v>5.89110719800656E-2</v>
      </c>
      <c r="AV13" s="17">
        <v>3.2096493943008897E-2</v>
      </c>
      <c r="AW13" s="17">
        <v>8.9128445297633002E-2</v>
      </c>
      <c r="AX13" s="17">
        <v>4.6049023905056399E-2</v>
      </c>
      <c r="AY13" s="17">
        <v>5.3374120755488703E-2</v>
      </c>
      <c r="AZ13" s="17">
        <v>6.9555131716795102E-2</v>
      </c>
      <c r="BA13" s="17">
        <v>4.1385921920350899E-2</v>
      </c>
      <c r="BB13" s="17">
        <v>2.5916618404654999E-2</v>
      </c>
      <c r="BC13" s="17">
        <v>1.06608419154575E-2</v>
      </c>
      <c r="BD13" s="17">
        <v>6.0494362613667002E-2</v>
      </c>
      <c r="BE13" s="17">
        <v>3.83244711498456E-2</v>
      </c>
      <c r="BF13" s="17">
        <v>7.4860312531050605E-2</v>
      </c>
      <c r="BG13" s="17">
        <v>0.105647138158415</v>
      </c>
    </row>
    <row r="14" spans="2:59" x14ac:dyDescent="0.35">
      <c r="B14" s="18" t="s">
        <v>263</v>
      </c>
      <c r="C14" s="17">
        <v>0.25503119674964603</v>
      </c>
      <c r="D14" s="17">
        <v>0.209103048560695</v>
      </c>
      <c r="E14" s="17">
        <v>0.298867755584802</v>
      </c>
      <c r="F14" s="17"/>
      <c r="G14" s="17">
        <v>0.24657516159230899</v>
      </c>
      <c r="H14" s="17">
        <v>0.19515907128385901</v>
      </c>
      <c r="I14" s="17">
        <v>0.29653208641106399</v>
      </c>
      <c r="J14" s="17">
        <v>0.21610919815903501</v>
      </c>
      <c r="K14" s="17">
        <v>0.28916170529919499</v>
      </c>
      <c r="L14" s="17">
        <v>0.267828514085379</v>
      </c>
      <c r="M14" s="17"/>
      <c r="N14" s="17">
        <v>0.30518619856697399</v>
      </c>
      <c r="O14" s="17">
        <v>0.24810512304238799</v>
      </c>
      <c r="P14" s="17">
        <v>0.27126894879056801</v>
      </c>
      <c r="Q14" s="17">
        <v>0.198683041625831</v>
      </c>
      <c r="R14" s="17">
        <v>0.23293283117595701</v>
      </c>
      <c r="S14" s="17"/>
      <c r="T14" s="17">
        <v>0.20820609959171801</v>
      </c>
      <c r="U14" s="17">
        <v>0.26682333613171599</v>
      </c>
      <c r="V14" s="17"/>
      <c r="W14" s="17">
        <v>0.19499247290312499</v>
      </c>
      <c r="X14" s="17">
        <v>0.28507038651262201</v>
      </c>
      <c r="Y14" s="17"/>
      <c r="Z14" s="17">
        <v>0.28539272950300398</v>
      </c>
      <c r="AA14" s="17">
        <v>0.23163866613335499</v>
      </c>
      <c r="AB14" s="17">
        <v>0.22196408051008301</v>
      </c>
      <c r="AC14" s="17"/>
      <c r="AD14" s="17">
        <v>0.23956489653184401</v>
      </c>
      <c r="AE14" s="17">
        <v>0.28406494366113899</v>
      </c>
      <c r="AF14" s="17"/>
      <c r="AG14" s="17">
        <v>0.17211130708931799</v>
      </c>
      <c r="AH14" s="17">
        <v>0.22570399253272999</v>
      </c>
      <c r="AI14" s="17">
        <v>0.303498459362952</v>
      </c>
      <c r="AJ14" s="17"/>
      <c r="AK14" s="17">
        <v>0.267796802719661</v>
      </c>
      <c r="AL14" s="17">
        <v>0.25142582067980501</v>
      </c>
      <c r="AM14" s="17">
        <v>0.242174365129706</v>
      </c>
      <c r="AN14" s="17"/>
      <c r="AO14" s="17">
        <v>0.18322233009212899</v>
      </c>
      <c r="AP14" s="17">
        <v>0.27319336313977999</v>
      </c>
      <c r="AQ14" s="17">
        <v>0.245821976879081</v>
      </c>
      <c r="AR14" s="17"/>
      <c r="AS14" s="17">
        <v>0.20539727987488501</v>
      </c>
      <c r="AT14" s="17">
        <v>0.33960616689697798</v>
      </c>
      <c r="AU14" s="17">
        <v>0.33366407658724001</v>
      </c>
      <c r="AV14" s="17">
        <v>0.29447569845705601</v>
      </c>
      <c r="AW14" s="17">
        <v>0.22095839375906301</v>
      </c>
      <c r="AX14" s="17">
        <v>0.26859457445361201</v>
      </c>
      <c r="AY14" s="17">
        <v>0.201560352427199</v>
      </c>
      <c r="AZ14" s="17">
        <v>0.22103319866707999</v>
      </c>
      <c r="BA14" s="17">
        <v>0.14812379531632999</v>
      </c>
      <c r="BB14" s="17">
        <v>0.31357610591049601</v>
      </c>
      <c r="BC14" s="17">
        <v>0.213787188043362</v>
      </c>
      <c r="BD14" s="17">
        <v>0.29345102585694599</v>
      </c>
      <c r="BE14" s="17">
        <v>7.7322490657569395E-2</v>
      </c>
      <c r="BF14" s="17">
        <v>0.31691394436234699</v>
      </c>
      <c r="BG14" s="17">
        <v>0.206840537441775</v>
      </c>
    </row>
    <row r="15" spans="2:59" x14ac:dyDescent="0.35">
      <c r="B15" s="18" t="s">
        <v>264</v>
      </c>
      <c r="C15" s="19">
        <v>0.22457512908130101</v>
      </c>
      <c r="D15" s="19">
        <v>0.20891669347665001</v>
      </c>
      <c r="E15" s="19">
        <v>0.240087473919882</v>
      </c>
      <c r="F15" s="19"/>
      <c r="G15" s="19">
        <v>0.196214871585247</v>
      </c>
      <c r="H15" s="19">
        <v>0.19864949952483099</v>
      </c>
      <c r="I15" s="19">
        <v>0.181377288379104</v>
      </c>
      <c r="J15" s="19">
        <v>0.25393786984003502</v>
      </c>
      <c r="K15" s="19">
        <v>0.248449580126299</v>
      </c>
      <c r="L15" s="19">
        <v>0.23313488428641199</v>
      </c>
      <c r="M15" s="19"/>
      <c r="N15" s="19">
        <v>0.22477831524369701</v>
      </c>
      <c r="O15" s="19">
        <v>0.21938044253095801</v>
      </c>
      <c r="P15" s="19">
        <v>0.20189831287242299</v>
      </c>
      <c r="Q15" s="19">
        <v>0.239494519686197</v>
      </c>
      <c r="R15" s="19">
        <v>0.24328761699062301</v>
      </c>
      <c r="S15" s="19"/>
      <c r="T15" s="19">
        <v>0.189896517652939</v>
      </c>
      <c r="U15" s="19">
        <v>0.23330837352413999</v>
      </c>
      <c r="V15" s="19"/>
      <c r="W15" s="19">
        <v>0.20128443466490101</v>
      </c>
      <c r="X15" s="19">
        <v>0.23231786302482199</v>
      </c>
      <c r="Y15" s="19"/>
      <c r="Z15" s="19">
        <v>0.248772119612098</v>
      </c>
      <c r="AA15" s="19">
        <v>0.17935125057802601</v>
      </c>
      <c r="AB15" s="19">
        <v>0.18868026210693301</v>
      </c>
      <c r="AC15" s="19"/>
      <c r="AD15" s="19">
        <v>0.204321539147064</v>
      </c>
      <c r="AE15" s="19">
        <v>0.26259570258102499</v>
      </c>
      <c r="AF15" s="19"/>
      <c r="AG15" s="19">
        <v>0.18573011700040301</v>
      </c>
      <c r="AH15" s="19">
        <v>0.22761169829710301</v>
      </c>
      <c r="AI15" s="19">
        <v>0.21593486952750299</v>
      </c>
      <c r="AJ15" s="19"/>
      <c r="AK15" s="19">
        <v>0.209538280063996</v>
      </c>
      <c r="AL15" s="19">
        <v>0.23927955813884699</v>
      </c>
      <c r="AM15" s="19">
        <v>0.14010355424231799</v>
      </c>
      <c r="AN15" s="19"/>
      <c r="AO15" s="19">
        <v>0.18590089508088301</v>
      </c>
      <c r="AP15" s="19">
        <v>0.239186407949534</v>
      </c>
      <c r="AQ15" s="19">
        <v>0.195392563182648</v>
      </c>
      <c r="AR15" s="19"/>
      <c r="AS15" s="19">
        <v>0.26986417399020401</v>
      </c>
      <c r="AT15" s="19">
        <v>0.15451821875042601</v>
      </c>
      <c r="AU15" s="19">
        <v>0.22315848043928699</v>
      </c>
      <c r="AV15" s="19">
        <v>0.21110980117853501</v>
      </c>
      <c r="AW15" s="19">
        <v>0.30268772637366198</v>
      </c>
      <c r="AX15" s="19">
        <v>0.17850438998912699</v>
      </c>
      <c r="AY15" s="19">
        <v>0.23667967638786999</v>
      </c>
      <c r="AZ15" s="19">
        <v>0.204908700636458</v>
      </c>
      <c r="BA15" s="19">
        <v>0.22126335742015801</v>
      </c>
      <c r="BB15" s="19">
        <v>0.246097725418989</v>
      </c>
      <c r="BC15" s="19">
        <v>0.21191350681110799</v>
      </c>
      <c r="BD15" s="19">
        <v>0.112466963812947</v>
      </c>
      <c r="BE15" s="19">
        <v>0.20634113076659699</v>
      </c>
      <c r="BF15" s="19">
        <v>9.3505420794969707E-2</v>
      </c>
      <c r="BG15" s="19">
        <v>9.6711143665077007E-2</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5.52116142648688E-2</v>
      </c>
      <c r="D9" s="17">
        <v>7.3517235869627606E-2</v>
      </c>
      <c r="E9" s="17">
        <v>3.8385878679665503E-2</v>
      </c>
      <c r="F9" s="17"/>
      <c r="G9" s="17">
        <v>9.0670171428396396E-2</v>
      </c>
      <c r="H9" s="17">
        <v>0.115753268443722</v>
      </c>
      <c r="I9" s="17">
        <v>3.57602410000359E-2</v>
      </c>
      <c r="J9" s="17">
        <v>2.6858815394117701E-2</v>
      </c>
      <c r="K9" s="17">
        <v>3.8438543982736197E-2</v>
      </c>
      <c r="L9" s="17">
        <v>5.7635194924903703E-2</v>
      </c>
      <c r="M9" s="17"/>
      <c r="N9" s="17">
        <v>4.9767327427995799E-2</v>
      </c>
      <c r="O9" s="17">
        <v>6.5073581087785895E-2</v>
      </c>
      <c r="P9" s="17">
        <v>8.6412306648373099E-2</v>
      </c>
      <c r="Q9" s="17">
        <v>3.9302501252364799E-2</v>
      </c>
      <c r="R9" s="17">
        <v>2.7584395816975499E-2</v>
      </c>
      <c r="S9" s="17"/>
      <c r="T9" s="17">
        <v>9.1135790832682403E-2</v>
      </c>
      <c r="U9" s="17">
        <v>4.61646944935123E-2</v>
      </c>
      <c r="V9" s="17"/>
      <c r="W9" s="17">
        <v>6.8289064587965104E-2</v>
      </c>
      <c r="X9" s="17">
        <v>4.9347477967243501E-2</v>
      </c>
      <c r="Y9" s="17"/>
      <c r="Z9" s="17">
        <v>5.8463356695755801E-2</v>
      </c>
      <c r="AA9" s="17">
        <v>5.6279977680323598E-2</v>
      </c>
      <c r="AB9" s="17">
        <v>6.0891435648222199E-2</v>
      </c>
      <c r="AC9" s="17"/>
      <c r="AD9" s="17">
        <v>6.1771780802357103E-2</v>
      </c>
      <c r="AE9" s="17">
        <v>4.2896696523427598E-2</v>
      </c>
      <c r="AF9" s="17"/>
      <c r="AG9" s="17">
        <v>0.202422102340438</v>
      </c>
      <c r="AH9" s="17">
        <v>4.9843623748004599E-2</v>
      </c>
      <c r="AI9" s="17">
        <v>2.4204515329501498E-2</v>
      </c>
      <c r="AJ9" s="17"/>
      <c r="AK9" s="17">
        <v>0.110458948161141</v>
      </c>
      <c r="AL9" s="17">
        <v>4.2868728925999501E-2</v>
      </c>
      <c r="AM9" s="17">
        <v>0</v>
      </c>
      <c r="AN9" s="17"/>
      <c r="AO9" s="17">
        <v>0.28301493219101997</v>
      </c>
      <c r="AP9" s="17">
        <v>5.5933475918133801E-2</v>
      </c>
      <c r="AQ9" s="17">
        <v>2.0957607694333399E-2</v>
      </c>
      <c r="AR9" s="17"/>
      <c r="AS9" s="17">
        <v>4.14476179513312E-2</v>
      </c>
      <c r="AT9" s="17">
        <v>6.6143480559482395E-2</v>
      </c>
      <c r="AU9" s="17">
        <v>4.7033469188878699E-2</v>
      </c>
      <c r="AV9" s="17">
        <v>7.19243980573359E-2</v>
      </c>
      <c r="AW9" s="17">
        <v>3.6007707251811197E-2</v>
      </c>
      <c r="AX9" s="17">
        <v>4.30844896914662E-2</v>
      </c>
      <c r="AY9" s="17">
        <v>9.8232462581814908E-3</v>
      </c>
      <c r="AZ9" s="17">
        <v>3.8359571420826299E-2</v>
      </c>
      <c r="BA9" s="17">
        <v>1.3287751551120599E-2</v>
      </c>
      <c r="BB9" s="17">
        <v>8.7399866761445094E-2</v>
      </c>
      <c r="BC9" s="17">
        <v>0.14984637928268901</v>
      </c>
      <c r="BD9" s="17">
        <v>0.107367299036796</v>
      </c>
      <c r="BE9" s="17">
        <v>0.15938343441127001</v>
      </c>
      <c r="BF9" s="17">
        <v>4.4750468383038797E-2</v>
      </c>
      <c r="BG9" s="17">
        <v>7.8664461978939906E-2</v>
      </c>
    </row>
    <row r="10" spans="2:59" x14ac:dyDescent="0.35">
      <c r="B10" s="18" t="s">
        <v>259</v>
      </c>
      <c r="C10" s="17">
        <v>0.22897835829369501</v>
      </c>
      <c r="D10" s="17">
        <v>0.21775427913222101</v>
      </c>
      <c r="E10" s="17">
        <v>0.23831794494779501</v>
      </c>
      <c r="F10" s="17"/>
      <c r="G10" s="17">
        <v>0.21938054394050899</v>
      </c>
      <c r="H10" s="17">
        <v>0.25504103706529002</v>
      </c>
      <c r="I10" s="17">
        <v>0.16439218539363501</v>
      </c>
      <c r="J10" s="17">
        <v>0.19263895978922299</v>
      </c>
      <c r="K10" s="17">
        <v>0.210443073438036</v>
      </c>
      <c r="L10" s="17">
        <v>0.29129854210346201</v>
      </c>
      <c r="M10" s="17"/>
      <c r="N10" s="17">
        <v>0.237649635755976</v>
      </c>
      <c r="O10" s="17">
        <v>0.191617325624452</v>
      </c>
      <c r="P10" s="17">
        <v>0.243001912600181</v>
      </c>
      <c r="Q10" s="17">
        <v>0.21019870370100599</v>
      </c>
      <c r="R10" s="17">
        <v>0.28899946175239399</v>
      </c>
      <c r="S10" s="17"/>
      <c r="T10" s="17">
        <v>0.24067873100466</v>
      </c>
      <c r="U10" s="17">
        <v>0.22603180966477199</v>
      </c>
      <c r="V10" s="17"/>
      <c r="W10" s="17">
        <v>0.26154352937602399</v>
      </c>
      <c r="X10" s="17">
        <v>0.21047242922645701</v>
      </c>
      <c r="Y10" s="17"/>
      <c r="Z10" s="17">
        <v>0.25651726598254798</v>
      </c>
      <c r="AA10" s="17">
        <v>0.25230406074661399</v>
      </c>
      <c r="AB10" s="17">
        <v>0.23102284499096501</v>
      </c>
      <c r="AC10" s="17"/>
      <c r="AD10" s="17">
        <v>0.25030504936042097</v>
      </c>
      <c r="AE10" s="17">
        <v>0.18894333102982599</v>
      </c>
      <c r="AF10" s="17"/>
      <c r="AG10" s="17">
        <v>0.26037912395214602</v>
      </c>
      <c r="AH10" s="17">
        <v>0.31442245004088698</v>
      </c>
      <c r="AI10" s="17">
        <v>0.155448811502201</v>
      </c>
      <c r="AJ10" s="17"/>
      <c r="AK10" s="17">
        <v>0.28623764516870298</v>
      </c>
      <c r="AL10" s="17">
        <v>0.24362598672719399</v>
      </c>
      <c r="AM10" s="17">
        <v>0.111740716430033</v>
      </c>
      <c r="AN10" s="17"/>
      <c r="AO10" s="17">
        <v>0.34629596393322498</v>
      </c>
      <c r="AP10" s="17">
        <v>0.27670904216277697</v>
      </c>
      <c r="AQ10" s="17">
        <v>0.16162015030840099</v>
      </c>
      <c r="AR10" s="17"/>
      <c r="AS10" s="17">
        <v>0.110947988241293</v>
      </c>
      <c r="AT10" s="17">
        <v>0.20659781980700401</v>
      </c>
      <c r="AU10" s="17">
        <v>0.19836735816218801</v>
      </c>
      <c r="AV10" s="17">
        <v>0.198385407638454</v>
      </c>
      <c r="AW10" s="17">
        <v>0.20308191375231699</v>
      </c>
      <c r="AX10" s="17">
        <v>0.18834925259344601</v>
      </c>
      <c r="AY10" s="17">
        <v>0.30381328695160897</v>
      </c>
      <c r="AZ10" s="17">
        <v>0.27066518618252999</v>
      </c>
      <c r="BA10" s="17">
        <v>0.407751496289457</v>
      </c>
      <c r="BB10" s="17">
        <v>0.24020794655949601</v>
      </c>
      <c r="BC10" s="17">
        <v>0.24385363761225501</v>
      </c>
      <c r="BD10" s="17">
        <v>0.274265808749935</v>
      </c>
      <c r="BE10" s="17">
        <v>0.45743732654029401</v>
      </c>
      <c r="BF10" s="17">
        <v>0.19973152878617201</v>
      </c>
      <c r="BG10" s="17">
        <v>0.47506010812482902</v>
      </c>
    </row>
    <row r="11" spans="2:59" x14ac:dyDescent="0.35">
      <c r="B11" s="18" t="s">
        <v>260</v>
      </c>
      <c r="C11" s="17">
        <v>0.30888965200128599</v>
      </c>
      <c r="D11" s="17">
        <v>0.32155254634764902</v>
      </c>
      <c r="E11" s="17">
        <v>0.298365700921217</v>
      </c>
      <c r="F11" s="17"/>
      <c r="G11" s="17">
        <v>0.32788295982147603</v>
      </c>
      <c r="H11" s="17">
        <v>0.27190372725544998</v>
      </c>
      <c r="I11" s="17">
        <v>0.35879162326060199</v>
      </c>
      <c r="J11" s="17">
        <v>0.279612124494932</v>
      </c>
      <c r="K11" s="17">
        <v>0.30704503539035499</v>
      </c>
      <c r="L11" s="17">
        <v>0.31422866089986401</v>
      </c>
      <c r="M11" s="17"/>
      <c r="N11" s="17">
        <v>0.28447075142531902</v>
      </c>
      <c r="O11" s="17">
        <v>0.37592763060989898</v>
      </c>
      <c r="P11" s="17">
        <v>0.34477175870316801</v>
      </c>
      <c r="Q11" s="17">
        <v>0.28872745118858401</v>
      </c>
      <c r="R11" s="17">
        <v>0.225648593568988</v>
      </c>
      <c r="S11" s="17"/>
      <c r="T11" s="17">
        <v>0.294333204284278</v>
      </c>
      <c r="U11" s="17">
        <v>0.31255545668307599</v>
      </c>
      <c r="V11" s="17"/>
      <c r="W11" s="17">
        <v>0.292952918249129</v>
      </c>
      <c r="X11" s="17">
        <v>0.31667074375878101</v>
      </c>
      <c r="Y11" s="17"/>
      <c r="Z11" s="17">
        <v>0.29324257212080801</v>
      </c>
      <c r="AA11" s="17">
        <v>0.35646475348770801</v>
      </c>
      <c r="AB11" s="17">
        <v>0.30333999121460897</v>
      </c>
      <c r="AC11" s="17"/>
      <c r="AD11" s="17">
        <v>0.31128727692976899</v>
      </c>
      <c r="AE11" s="17">
        <v>0.30438876721423702</v>
      </c>
      <c r="AF11" s="17"/>
      <c r="AG11" s="17">
        <v>0.25932899021324302</v>
      </c>
      <c r="AH11" s="17">
        <v>0.34487416970838503</v>
      </c>
      <c r="AI11" s="17">
        <v>0.29137936382024399</v>
      </c>
      <c r="AJ11" s="17"/>
      <c r="AK11" s="17">
        <v>0.28927603162748999</v>
      </c>
      <c r="AL11" s="17">
        <v>0.32276968068655598</v>
      </c>
      <c r="AM11" s="17">
        <v>0.31507741430077602</v>
      </c>
      <c r="AN11" s="17"/>
      <c r="AO11" s="17">
        <v>0.15352139901591899</v>
      </c>
      <c r="AP11" s="17">
        <v>0.341017780704165</v>
      </c>
      <c r="AQ11" s="17">
        <v>0.29538235824784298</v>
      </c>
      <c r="AR11" s="17"/>
      <c r="AS11" s="17">
        <v>0.43218087785802201</v>
      </c>
      <c r="AT11" s="17">
        <v>0.37116864469517802</v>
      </c>
      <c r="AU11" s="17">
        <v>0.22521491784088599</v>
      </c>
      <c r="AV11" s="17">
        <v>0.20688879934184001</v>
      </c>
      <c r="AW11" s="17">
        <v>0.392877715379224</v>
      </c>
      <c r="AX11" s="17">
        <v>0.291512949485288</v>
      </c>
      <c r="AY11" s="17">
        <v>0.31608209076411298</v>
      </c>
      <c r="AZ11" s="17">
        <v>0.37385813130208201</v>
      </c>
      <c r="BA11" s="17">
        <v>0.30729575211201299</v>
      </c>
      <c r="BB11" s="17">
        <v>0.30276594386189898</v>
      </c>
      <c r="BC11" s="17">
        <v>0.220687160362188</v>
      </c>
      <c r="BD11" s="17">
        <v>0.27689194908774201</v>
      </c>
      <c r="BE11" s="17">
        <v>0.14006506038908101</v>
      </c>
      <c r="BF11" s="17">
        <v>0.30063965775606399</v>
      </c>
      <c r="BG11" s="17">
        <v>0.21291437274143801</v>
      </c>
    </row>
    <row r="12" spans="2:59" x14ac:dyDescent="0.35">
      <c r="B12" s="18" t="s">
        <v>261</v>
      </c>
      <c r="C12" s="17">
        <v>0.12668126713533101</v>
      </c>
      <c r="D12" s="17">
        <v>0.130549775885694</v>
      </c>
      <c r="E12" s="17">
        <v>0.121539411075787</v>
      </c>
      <c r="F12" s="17"/>
      <c r="G12" s="17">
        <v>0.12242740886277099</v>
      </c>
      <c r="H12" s="17">
        <v>6.4373677250937802E-2</v>
      </c>
      <c r="I12" s="17">
        <v>0.103959730913604</v>
      </c>
      <c r="J12" s="17">
        <v>0.142585108849896</v>
      </c>
      <c r="K12" s="17">
        <v>0.14606854432000799</v>
      </c>
      <c r="L12" s="17">
        <v>0.14542544485206399</v>
      </c>
      <c r="M12" s="17"/>
      <c r="N12" s="17">
        <v>0.16553009878330999</v>
      </c>
      <c r="O12" s="17">
        <v>0.10754027679027101</v>
      </c>
      <c r="P12" s="17">
        <v>7.66810257462789E-2</v>
      </c>
      <c r="Q12" s="17">
        <v>0.149396366378449</v>
      </c>
      <c r="R12" s="17">
        <v>0.108214065863964</v>
      </c>
      <c r="S12" s="17"/>
      <c r="T12" s="17">
        <v>0.12812887011624099</v>
      </c>
      <c r="U12" s="17">
        <v>0.126316711861409</v>
      </c>
      <c r="V12" s="17"/>
      <c r="W12" s="17">
        <v>0.156139574054801</v>
      </c>
      <c r="X12" s="17">
        <v>0.111109861431538</v>
      </c>
      <c r="Y12" s="17"/>
      <c r="Z12" s="17">
        <v>0.13343187705415599</v>
      </c>
      <c r="AA12" s="17">
        <v>8.6742552781784693E-2</v>
      </c>
      <c r="AB12" s="17">
        <v>0.16161046098474699</v>
      </c>
      <c r="AC12" s="17"/>
      <c r="AD12" s="17">
        <v>0.136146165040369</v>
      </c>
      <c r="AE12" s="17">
        <v>0.108913511017311</v>
      </c>
      <c r="AF12" s="17"/>
      <c r="AG12" s="17">
        <v>0.137561410322736</v>
      </c>
      <c r="AH12" s="17">
        <v>0.11575407621884801</v>
      </c>
      <c r="AI12" s="17">
        <v>0.142009980133944</v>
      </c>
      <c r="AJ12" s="17"/>
      <c r="AK12" s="17">
        <v>8.9202590240792995E-2</v>
      </c>
      <c r="AL12" s="17">
        <v>0.151414026414259</v>
      </c>
      <c r="AM12" s="17">
        <v>0.125103401889788</v>
      </c>
      <c r="AN12" s="17"/>
      <c r="AO12" s="17">
        <v>0.102738621698968</v>
      </c>
      <c r="AP12" s="17">
        <v>0.10842501290786601</v>
      </c>
      <c r="AQ12" s="17">
        <v>0.15465867660420601</v>
      </c>
      <c r="AR12" s="17"/>
      <c r="AS12" s="17">
        <v>0.10127813332296701</v>
      </c>
      <c r="AT12" s="17">
        <v>0.122669800921355</v>
      </c>
      <c r="AU12" s="17">
        <v>0.105775154202035</v>
      </c>
      <c r="AV12" s="17">
        <v>0.13150099173217999</v>
      </c>
      <c r="AW12" s="17">
        <v>5.1531969064781101E-2</v>
      </c>
      <c r="AX12" s="17">
        <v>0.18738767344160601</v>
      </c>
      <c r="AY12" s="17">
        <v>0.15952036099762501</v>
      </c>
      <c r="AZ12" s="17">
        <v>0.14394415568136901</v>
      </c>
      <c r="BA12" s="17">
        <v>0.16485654005939601</v>
      </c>
      <c r="BB12" s="17">
        <v>0.124877425858029</v>
      </c>
      <c r="BC12" s="17">
        <v>0.226378407400915</v>
      </c>
      <c r="BD12" s="17">
        <v>0.10152648808423299</v>
      </c>
      <c r="BE12" s="17">
        <v>0</v>
      </c>
      <c r="BF12" s="17">
        <v>0.20638062964968601</v>
      </c>
      <c r="BG12" s="17">
        <v>0</v>
      </c>
    </row>
    <row r="13" spans="2:59" x14ac:dyDescent="0.35">
      <c r="B13" s="18" t="s">
        <v>262</v>
      </c>
      <c r="C13" s="17">
        <v>0.16099867111996999</v>
      </c>
      <c r="D13" s="17">
        <v>0.189410149543181</v>
      </c>
      <c r="E13" s="17">
        <v>0.135194322296154</v>
      </c>
      <c r="F13" s="17"/>
      <c r="G13" s="17">
        <v>4.4990669913075799E-2</v>
      </c>
      <c r="H13" s="17">
        <v>0.123460511816853</v>
      </c>
      <c r="I13" s="17">
        <v>0.15093690588223099</v>
      </c>
      <c r="J13" s="17">
        <v>0.24937403807733699</v>
      </c>
      <c r="K13" s="17">
        <v>0.196826886170231</v>
      </c>
      <c r="L13" s="17">
        <v>0.135178119038904</v>
      </c>
      <c r="M13" s="17"/>
      <c r="N13" s="17">
        <v>0.14476322296777999</v>
      </c>
      <c r="O13" s="17">
        <v>0.16451826485116</v>
      </c>
      <c r="P13" s="17">
        <v>0.11421704818778899</v>
      </c>
      <c r="Q13" s="17">
        <v>0.199384557326966</v>
      </c>
      <c r="R13" s="17">
        <v>0.19908674913960001</v>
      </c>
      <c r="S13" s="17"/>
      <c r="T13" s="17">
        <v>0.17684490270994299</v>
      </c>
      <c r="U13" s="17">
        <v>0.15700805534058901</v>
      </c>
      <c r="V13" s="17"/>
      <c r="W13" s="17">
        <v>0.14557777685314799</v>
      </c>
      <c r="X13" s="17">
        <v>0.17731390580418099</v>
      </c>
      <c r="Y13" s="17"/>
      <c r="Z13" s="17">
        <v>0.16295911105587901</v>
      </c>
      <c r="AA13" s="17">
        <v>0.14030846126705199</v>
      </c>
      <c r="AB13" s="17">
        <v>0.15024297198376199</v>
      </c>
      <c r="AC13" s="17"/>
      <c r="AD13" s="17">
        <v>0.16186906145508301</v>
      </c>
      <c r="AE13" s="17">
        <v>0.159364751414029</v>
      </c>
      <c r="AF13" s="17"/>
      <c r="AG13" s="17">
        <v>9.3109949349525503E-2</v>
      </c>
      <c r="AH13" s="17">
        <v>7.9064236860851497E-2</v>
      </c>
      <c r="AI13" s="17">
        <v>0.261962124560988</v>
      </c>
      <c r="AJ13" s="17"/>
      <c r="AK13" s="17">
        <v>0.115270102377238</v>
      </c>
      <c r="AL13" s="17">
        <v>0.152598955503669</v>
      </c>
      <c r="AM13" s="17">
        <v>0.31210792426693001</v>
      </c>
      <c r="AN13" s="17"/>
      <c r="AO13" s="17">
        <v>4.7778054493401903E-2</v>
      </c>
      <c r="AP13" s="17">
        <v>0.10648933177584</v>
      </c>
      <c r="AQ13" s="17">
        <v>0.25965768599616601</v>
      </c>
      <c r="AR13" s="17"/>
      <c r="AS13" s="17">
        <v>0.118372399104627</v>
      </c>
      <c r="AT13" s="17">
        <v>0.105152932040061</v>
      </c>
      <c r="AU13" s="17">
        <v>0.28663739776782399</v>
      </c>
      <c r="AV13" s="17">
        <v>0.22808568948034499</v>
      </c>
      <c r="AW13" s="17">
        <v>0.212016054747307</v>
      </c>
      <c r="AX13" s="17">
        <v>0.103575968790924</v>
      </c>
      <c r="AY13" s="17">
        <v>0.13134215759335599</v>
      </c>
      <c r="AZ13" s="17">
        <v>0.13790401672755101</v>
      </c>
      <c r="BA13" s="17">
        <v>5.46736734714715E-2</v>
      </c>
      <c r="BB13" s="17">
        <v>0.204694938262619</v>
      </c>
      <c r="BC13" s="17">
        <v>0</v>
      </c>
      <c r="BD13" s="17">
        <v>0.19725697032197101</v>
      </c>
      <c r="BE13" s="17">
        <v>0.15251894867964799</v>
      </c>
      <c r="BF13" s="17">
        <v>0.24849771542504001</v>
      </c>
      <c r="BG13" s="17">
        <v>0.23336105715479399</v>
      </c>
    </row>
    <row r="14" spans="2:59" x14ac:dyDescent="0.35">
      <c r="B14" s="18" t="s">
        <v>263</v>
      </c>
      <c r="C14" s="17">
        <v>2.3060066394270301E-2</v>
      </c>
      <c r="D14" s="17">
        <v>4.9149167677933802E-3</v>
      </c>
      <c r="E14" s="17">
        <v>4.0058777324863099E-2</v>
      </c>
      <c r="F14" s="17"/>
      <c r="G14" s="17">
        <v>3.1261250680125502E-2</v>
      </c>
      <c r="H14" s="17">
        <v>3.3835669429102697E-2</v>
      </c>
      <c r="I14" s="17">
        <v>2.1486215035684601E-2</v>
      </c>
      <c r="J14" s="17">
        <v>2.0756831962071402E-2</v>
      </c>
      <c r="K14" s="17">
        <v>1.23338703165471E-2</v>
      </c>
      <c r="L14" s="17">
        <v>2.48032543599815E-2</v>
      </c>
      <c r="M14" s="17"/>
      <c r="N14" s="17">
        <v>2.8711812174934601E-2</v>
      </c>
      <c r="O14" s="17">
        <v>2.5542727778441701E-2</v>
      </c>
      <c r="P14" s="17">
        <v>1.6418418634743099E-2</v>
      </c>
      <c r="Q14" s="17">
        <v>1.72068285925914E-2</v>
      </c>
      <c r="R14" s="17">
        <v>2.9123215105521599E-2</v>
      </c>
      <c r="S14" s="17"/>
      <c r="T14" s="17">
        <v>8.5263755836744795E-3</v>
      </c>
      <c r="U14" s="17">
        <v>2.67201401191881E-2</v>
      </c>
      <c r="V14" s="17"/>
      <c r="W14" s="17">
        <v>1.8237011661591401E-2</v>
      </c>
      <c r="X14" s="17">
        <v>2.59186422383526E-2</v>
      </c>
      <c r="Y14" s="17"/>
      <c r="Z14" s="17">
        <v>2.90151648497676E-2</v>
      </c>
      <c r="AA14" s="17">
        <v>1.9519487881091601E-2</v>
      </c>
      <c r="AB14" s="17">
        <v>1.5048749973000699E-2</v>
      </c>
      <c r="AC14" s="17"/>
      <c r="AD14" s="17">
        <v>1.72432377310031E-2</v>
      </c>
      <c r="AE14" s="17">
        <v>3.3979570662163602E-2</v>
      </c>
      <c r="AF14" s="17"/>
      <c r="AG14" s="17">
        <v>0</v>
      </c>
      <c r="AH14" s="17">
        <v>2.2491508188165001E-2</v>
      </c>
      <c r="AI14" s="17">
        <v>2.99363641295632E-2</v>
      </c>
      <c r="AJ14" s="17"/>
      <c r="AK14" s="17">
        <v>2.7720622243597799E-2</v>
      </c>
      <c r="AL14" s="17">
        <v>1.5267089499648801E-2</v>
      </c>
      <c r="AM14" s="17">
        <v>3.4335200237429399E-2</v>
      </c>
      <c r="AN14" s="17"/>
      <c r="AO14" s="17">
        <v>0</v>
      </c>
      <c r="AP14" s="17">
        <v>2.8871819009152699E-2</v>
      </c>
      <c r="AQ14" s="17">
        <v>1.8844990971162899E-2</v>
      </c>
      <c r="AR14" s="17"/>
      <c r="AS14" s="17">
        <v>4.7698605508739597E-2</v>
      </c>
      <c r="AT14" s="17">
        <v>1.36920295332346E-2</v>
      </c>
      <c r="AU14" s="17">
        <v>0</v>
      </c>
      <c r="AV14" s="17">
        <v>4.3818445265156797E-2</v>
      </c>
      <c r="AW14" s="17">
        <v>5.7312810352095997E-2</v>
      </c>
      <c r="AX14" s="17">
        <v>3.5639287853965501E-2</v>
      </c>
      <c r="AY14" s="17">
        <v>0</v>
      </c>
      <c r="AZ14" s="17">
        <v>0</v>
      </c>
      <c r="BA14" s="17">
        <v>0</v>
      </c>
      <c r="BB14" s="17">
        <v>0</v>
      </c>
      <c r="BC14" s="17">
        <v>4.6578374588654103E-2</v>
      </c>
      <c r="BD14" s="17">
        <v>0</v>
      </c>
      <c r="BE14" s="17">
        <v>0</v>
      </c>
      <c r="BF14" s="17">
        <v>0</v>
      </c>
      <c r="BG14" s="17">
        <v>0</v>
      </c>
    </row>
    <row r="15" spans="2:59" x14ac:dyDescent="0.35">
      <c r="B15" s="18" t="s">
        <v>264</v>
      </c>
      <c r="C15" s="19">
        <v>9.6180370790578895E-2</v>
      </c>
      <c r="D15" s="19">
        <v>6.23010964538337E-2</v>
      </c>
      <c r="E15" s="19">
        <v>0.128137964754518</v>
      </c>
      <c r="F15" s="19"/>
      <c r="G15" s="19">
        <v>0.16338699535364701</v>
      </c>
      <c r="H15" s="19">
        <v>0.13563210873864401</v>
      </c>
      <c r="I15" s="19">
        <v>0.164673098514208</v>
      </c>
      <c r="J15" s="19">
        <v>8.8174121432423799E-2</v>
      </c>
      <c r="K15" s="19">
        <v>8.8844046382085998E-2</v>
      </c>
      <c r="L15" s="19">
        <v>3.1430783820820797E-2</v>
      </c>
      <c r="M15" s="19"/>
      <c r="N15" s="19">
        <v>8.9107151464684495E-2</v>
      </c>
      <c r="O15" s="19">
        <v>6.9780193257991299E-2</v>
      </c>
      <c r="P15" s="19">
        <v>0.118497529479467</v>
      </c>
      <c r="Q15" s="19">
        <v>9.5783591560039003E-2</v>
      </c>
      <c r="R15" s="19">
        <v>0.121343518752557</v>
      </c>
      <c r="S15" s="19"/>
      <c r="T15" s="19">
        <v>6.0352125468521103E-2</v>
      </c>
      <c r="U15" s="19">
        <v>0.105203131837454</v>
      </c>
      <c r="V15" s="19"/>
      <c r="W15" s="19">
        <v>5.72601252173413E-2</v>
      </c>
      <c r="X15" s="19">
        <v>0.109166939573446</v>
      </c>
      <c r="Y15" s="19"/>
      <c r="Z15" s="19">
        <v>6.6370652241085695E-2</v>
      </c>
      <c r="AA15" s="19">
        <v>8.8380706155427105E-2</v>
      </c>
      <c r="AB15" s="19">
        <v>7.78435452046949E-2</v>
      </c>
      <c r="AC15" s="19"/>
      <c r="AD15" s="19">
        <v>6.1377428680997902E-2</v>
      </c>
      <c r="AE15" s="19">
        <v>0.16151337213900699</v>
      </c>
      <c r="AF15" s="19"/>
      <c r="AG15" s="19">
        <v>4.7198423821912097E-2</v>
      </c>
      <c r="AH15" s="19">
        <v>7.3549935234858602E-2</v>
      </c>
      <c r="AI15" s="19">
        <v>9.5058840523558993E-2</v>
      </c>
      <c r="AJ15" s="19"/>
      <c r="AK15" s="19">
        <v>8.1834060181036603E-2</v>
      </c>
      <c r="AL15" s="19">
        <v>7.1455532242673994E-2</v>
      </c>
      <c r="AM15" s="19">
        <v>0.101635342875044</v>
      </c>
      <c r="AN15" s="19"/>
      <c r="AO15" s="19">
        <v>6.6651028667466305E-2</v>
      </c>
      <c r="AP15" s="19">
        <v>8.2553537522065096E-2</v>
      </c>
      <c r="AQ15" s="19">
        <v>8.8878530177887799E-2</v>
      </c>
      <c r="AR15" s="19"/>
      <c r="AS15" s="19">
        <v>0.14807437801302001</v>
      </c>
      <c r="AT15" s="19">
        <v>0.114575292443684</v>
      </c>
      <c r="AU15" s="19">
        <v>0.13697170283818899</v>
      </c>
      <c r="AV15" s="19">
        <v>0.119396268484689</v>
      </c>
      <c r="AW15" s="19">
        <v>4.7171829452463301E-2</v>
      </c>
      <c r="AX15" s="19">
        <v>0.150450378143304</v>
      </c>
      <c r="AY15" s="19">
        <v>7.9418857435115398E-2</v>
      </c>
      <c r="AZ15" s="19">
        <v>3.5268938685641398E-2</v>
      </c>
      <c r="BA15" s="19">
        <v>5.2134786516542103E-2</v>
      </c>
      <c r="BB15" s="19">
        <v>4.0053878696511697E-2</v>
      </c>
      <c r="BC15" s="19">
        <v>0.11265604075329901</v>
      </c>
      <c r="BD15" s="19">
        <v>4.2691484719322798E-2</v>
      </c>
      <c r="BE15" s="19">
        <v>9.0595229979707495E-2</v>
      </c>
      <c r="BF15" s="19">
        <v>0</v>
      </c>
      <c r="BG15" s="19">
        <v>0</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5.4452000851112299E-2</v>
      </c>
      <c r="D9" s="17">
        <v>7.1415867624928395E-2</v>
      </c>
      <c r="E9" s="17">
        <v>3.6813161993015098E-2</v>
      </c>
      <c r="F9" s="17"/>
      <c r="G9" s="17">
        <v>6.6365270467748705E-2</v>
      </c>
      <c r="H9" s="17">
        <v>8.4356400346262406E-2</v>
      </c>
      <c r="I9" s="17">
        <v>1.7718115240436299E-2</v>
      </c>
      <c r="J9" s="17">
        <v>2.2978007582482501E-2</v>
      </c>
      <c r="K9" s="17">
        <v>6.7442653195888005E-2</v>
      </c>
      <c r="L9" s="17">
        <v>7.0810789629445606E-2</v>
      </c>
      <c r="M9" s="17"/>
      <c r="N9" s="17">
        <v>5.1073369186998001E-2</v>
      </c>
      <c r="O9" s="17">
        <v>6.7606429235176596E-2</v>
      </c>
      <c r="P9" s="17">
        <v>9.0139203999832607E-2</v>
      </c>
      <c r="Q9" s="17">
        <v>2.58155344569235E-2</v>
      </c>
      <c r="R9" s="17">
        <v>3.4532678862224102E-2</v>
      </c>
      <c r="S9" s="17"/>
      <c r="T9" s="17">
        <v>7.6145968775366002E-2</v>
      </c>
      <c r="U9" s="17">
        <v>4.8988727755273402E-2</v>
      </c>
      <c r="V9" s="17"/>
      <c r="W9" s="17">
        <v>5.25927156198173E-2</v>
      </c>
      <c r="X9" s="17">
        <v>5.4846485285815698E-2</v>
      </c>
      <c r="Y9" s="17"/>
      <c r="Z9" s="17">
        <v>5.7071784535261599E-2</v>
      </c>
      <c r="AA9" s="17">
        <v>5.8842012112091502E-2</v>
      </c>
      <c r="AB9" s="17">
        <v>6.3414358894943498E-2</v>
      </c>
      <c r="AC9" s="17"/>
      <c r="AD9" s="17">
        <v>6.1016950952155397E-2</v>
      </c>
      <c r="AE9" s="17">
        <v>4.2128103277931803E-2</v>
      </c>
      <c r="AF9" s="17"/>
      <c r="AG9" s="17">
        <v>0.177089273515845</v>
      </c>
      <c r="AH9" s="17">
        <v>5.72935713957489E-2</v>
      </c>
      <c r="AI9" s="17">
        <v>2.0415133151803499E-2</v>
      </c>
      <c r="AJ9" s="17"/>
      <c r="AK9" s="17">
        <v>0.105828475207801</v>
      </c>
      <c r="AL9" s="17">
        <v>4.23291036998329E-2</v>
      </c>
      <c r="AM9" s="17">
        <v>3.1753266598267202E-3</v>
      </c>
      <c r="AN9" s="17"/>
      <c r="AO9" s="17">
        <v>0.29373058378937</v>
      </c>
      <c r="AP9" s="17">
        <v>4.92211579057854E-2</v>
      </c>
      <c r="AQ9" s="17">
        <v>2.66583481958204E-2</v>
      </c>
      <c r="AR9" s="17"/>
      <c r="AS9" s="17">
        <v>6.2546273709567599E-2</v>
      </c>
      <c r="AT9" s="17">
        <v>1.3757567861169899E-2</v>
      </c>
      <c r="AU9" s="17">
        <v>4.6772455773914E-2</v>
      </c>
      <c r="AV9" s="17">
        <v>9.46126529120907E-2</v>
      </c>
      <c r="AW9" s="17">
        <v>1.0642734491024699E-2</v>
      </c>
      <c r="AX9" s="17">
        <v>8.9796622930837892E-3</v>
      </c>
      <c r="AY9" s="17">
        <v>4.20416203518146E-2</v>
      </c>
      <c r="AZ9" s="17">
        <v>5.0118593020358898E-2</v>
      </c>
      <c r="BA9" s="17">
        <v>0</v>
      </c>
      <c r="BB9" s="17">
        <v>0.10936925180514701</v>
      </c>
      <c r="BC9" s="17">
        <v>0.118215734785325</v>
      </c>
      <c r="BD9" s="17">
        <v>0.14069735978411901</v>
      </c>
      <c r="BE9" s="17">
        <v>6.9923255860482897E-2</v>
      </c>
      <c r="BF9" s="17">
        <v>0.150976576374241</v>
      </c>
      <c r="BG9" s="17">
        <v>9.99893631635487E-2</v>
      </c>
    </row>
    <row r="10" spans="2:59" x14ac:dyDescent="0.35">
      <c r="B10" s="18" t="s">
        <v>259</v>
      </c>
      <c r="C10" s="17">
        <v>0.21239428382491601</v>
      </c>
      <c r="D10" s="17">
        <v>0.221943673818289</v>
      </c>
      <c r="E10" s="17">
        <v>0.20437327213212</v>
      </c>
      <c r="F10" s="17"/>
      <c r="G10" s="17">
        <v>0.18795182606750199</v>
      </c>
      <c r="H10" s="17">
        <v>0.30636802538824998</v>
      </c>
      <c r="I10" s="17">
        <v>0.177404402267027</v>
      </c>
      <c r="J10" s="17">
        <v>0.13262697052158501</v>
      </c>
      <c r="K10" s="17">
        <v>0.21387799175017499</v>
      </c>
      <c r="L10" s="17">
        <v>0.25000607993520202</v>
      </c>
      <c r="M10" s="17"/>
      <c r="N10" s="17">
        <v>0.20674287706040301</v>
      </c>
      <c r="O10" s="17">
        <v>0.168592537223894</v>
      </c>
      <c r="P10" s="17">
        <v>0.220500405048525</v>
      </c>
      <c r="Q10" s="17">
        <v>0.22261028182408801</v>
      </c>
      <c r="R10" s="17">
        <v>0.26890477071926</v>
      </c>
      <c r="S10" s="17"/>
      <c r="T10" s="17">
        <v>0.26787913895991</v>
      </c>
      <c r="U10" s="17">
        <v>0.19842132519678801</v>
      </c>
      <c r="V10" s="17"/>
      <c r="W10" s="17">
        <v>0.26375975141435698</v>
      </c>
      <c r="X10" s="17">
        <v>0.18144303762790501</v>
      </c>
      <c r="Y10" s="17"/>
      <c r="Z10" s="17">
        <v>0.23474834627268301</v>
      </c>
      <c r="AA10" s="17">
        <v>0.25410223218224898</v>
      </c>
      <c r="AB10" s="17">
        <v>0.20931639155762999</v>
      </c>
      <c r="AC10" s="17"/>
      <c r="AD10" s="17">
        <v>0.23620315811616399</v>
      </c>
      <c r="AE10" s="17">
        <v>0.167699636709252</v>
      </c>
      <c r="AF10" s="17"/>
      <c r="AG10" s="17">
        <v>0.237605686479539</v>
      </c>
      <c r="AH10" s="17">
        <v>0.27555790060805302</v>
      </c>
      <c r="AI10" s="17">
        <v>0.156968452758636</v>
      </c>
      <c r="AJ10" s="17"/>
      <c r="AK10" s="17">
        <v>0.247161996568729</v>
      </c>
      <c r="AL10" s="17">
        <v>0.22923299522849799</v>
      </c>
      <c r="AM10" s="17">
        <v>0.127682933323119</v>
      </c>
      <c r="AN10" s="17"/>
      <c r="AO10" s="17">
        <v>0.30909671246144899</v>
      </c>
      <c r="AP10" s="17">
        <v>0.26787573621327998</v>
      </c>
      <c r="AQ10" s="17">
        <v>0.144277856841633</v>
      </c>
      <c r="AR10" s="17"/>
      <c r="AS10" s="17">
        <v>0.122149112474165</v>
      </c>
      <c r="AT10" s="17">
        <v>0.23210631762682299</v>
      </c>
      <c r="AU10" s="17">
        <v>0.17722271598372999</v>
      </c>
      <c r="AV10" s="17">
        <v>0.131635497123294</v>
      </c>
      <c r="AW10" s="17">
        <v>0.21423596797537001</v>
      </c>
      <c r="AX10" s="17">
        <v>0.25177378192782002</v>
      </c>
      <c r="AY10" s="17">
        <v>0.25557173158919799</v>
      </c>
      <c r="AZ10" s="17">
        <v>0.25476438561158599</v>
      </c>
      <c r="BA10" s="17">
        <v>0.26046799854359198</v>
      </c>
      <c r="BB10" s="17">
        <v>0.15971145923673699</v>
      </c>
      <c r="BC10" s="17">
        <v>0.260668889598894</v>
      </c>
      <c r="BD10" s="17">
        <v>0.20903667700681</v>
      </c>
      <c r="BE10" s="17">
        <v>0.62577141900573696</v>
      </c>
      <c r="BF10" s="17">
        <v>9.3505420794969707E-2</v>
      </c>
      <c r="BG10" s="17">
        <v>0.512242835198359</v>
      </c>
    </row>
    <row r="11" spans="2:59" x14ac:dyDescent="0.35">
      <c r="B11" s="18" t="s">
        <v>260</v>
      </c>
      <c r="C11" s="17">
        <v>0.31287182240552702</v>
      </c>
      <c r="D11" s="17">
        <v>0.33333203130727701</v>
      </c>
      <c r="E11" s="17">
        <v>0.29304050498155099</v>
      </c>
      <c r="F11" s="17"/>
      <c r="G11" s="17">
        <v>0.35389978169111003</v>
      </c>
      <c r="H11" s="17">
        <v>0.252809298577575</v>
      </c>
      <c r="I11" s="17">
        <v>0.40985282048504401</v>
      </c>
      <c r="J11" s="17">
        <v>0.28544823755926302</v>
      </c>
      <c r="K11" s="17">
        <v>0.27154720282225803</v>
      </c>
      <c r="L11" s="17">
        <v>0.31974750903993499</v>
      </c>
      <c r="M11" s="17"/>
      <c r="N11" s="17">
        <v>0.30333043535291199</v>
      </c>
      <c r="O11" s="17">
        <v>0.36331721201175898</v>
      </c>
      <c r="P11" s="17">
        <v>0.33138928364328202</v>
      </c>
      <c r="Q11" s="17">
        <v>0.31024824413146201</v>
      </c>
      <c r="R11" s="17">
        <v>0.21726893617423401</v>
      </c>
      <c r="S11" s="17"/>
      <c r="T11" s="17">
        <v>0.294103407552956</v>
      </c>
      <c r="U11" s="17">
        <v>0.317598342527324</v>
      </c>
      <c r="V11" s="17"/>
      <c r="W11" s="17">
        <v>0.33187835962953599</v>
      </c>
      <c r="X11" s="17">
        <v>0.305655136148621</v>
      </c>
      <c r="Y11" s="17"/>
      <c r="Z11" s="17">
        <v>0.295514557783222</v>
      </c>
      <c r="AA11" s="17">
        <v>0.356609362789297</v>
      </c>
      <c r="AB11" s="17">
        <v>0.32692990051417098</v>
      </c>
      <c r="AC11" s="17"/>
      <c r="AD11" s="17">
        <v>0.320564210047664</v>
      </c>
      <c r="AE11" s="17">
        <v>0.29843146932807901</v>
      </c>
      <c r="AF11" s="17"/>
      <c r="AG11" s="17">
        <v>0.25282613782777302</v>
      </c>
      <c r="AH11" s="17">
        <v>0.342059456993695</v>
      </c>
      <c r="AI11" s="17">
        <v>0.30521689818538</v>
      </c>
      <c r="AJ11" s="17"/>
      <c r="AK11" s="17">
        <v>0.30952388141342602</v>
      </c>
      <c r="AL11" s="17">
        <v>0.336343081989048</v>
      </c>
      <c r="AM11" s="17">
        <v>0.26316928123001498</v>
      </c>
      <c r="AN11" s="17"/>
      <c r="AO11" s="17">
        <v>0.20034079017787401</v>
      </c>
      <c r="AP11" s="17">
        <v>0.3463210196905</v>
      </c>
      <c r="AQ11" s="17">
        <v>0.29111018589196402</v>
      </c>
      <c r="AR11" s="17"/>
      <c r="AS11" s="17">
        <v>0.36909450784071202</v>
      </c>
      <c r="AT11" s="17">
        <v>0.32546325139224402</v>
      </c>
      <c r="AU11" s="17">
        <v>0.195947348134248</v>
      </c>
      <c r="AV11" s="17">
        <v>0.31705582506505797</v>
      </c>
      <c r="AW11" s="17">
        <v>0.31461984129825699</v>
      </c>
      <c r="AX11" s="17">
        <v>0.26817847440520098</v>
      </c>
      <c r="AY11" s="17">
        <v>0.38936914292645702</v>
      </c>
      <c r="AZ11" s="17">
        <v>0.30071168917244301</v>
      </c>
      <c r="BA11" s="17">
        <v>0.465456978340831</v>
      </c>
      <c r="BB11" s="17">
        <v>0.359123259288195</v>
      </c>
      <c r="BC11" s="17">
        <v>0.26008119716936001</v>
      </c>
      <c r="BD11" s="17">
        <v>0.28090385772818999</v>
      </c>
      <c r="BE11" s="17">
        <v>0.15178637645413201</v>
      </c>
      <c r="BF11" s="17">
        <v>0.120520363288785</v>
      </c>
      <c r="BG11" s="17">
        <v>0.20673115338765</v>
      </c>
    </row>
    <row r="12" spans="2:59" x14ac:dyDescent="0.35">
      <c r="B12" s="18" t="s">
        <v>261</v>
      </c>
      <c r="C12" s="17">
        <v>0.12738819676531901</v>
      </c>
      <c r="D12" s="17">
        <v>0.14059523734207199</v>
      </c>
      <c r="E12" s="17">
        <v>0.115609568160659</v>
      </c>
      <c r="F12" s="17"/>
      <c r="G12" s="17">
        <v>8.3535512914041807E-2</v>
      </c>
      <c r="H12" s="17">
        <v>8.5748813296897597E-2</v>
      </c>
      <c r="I12" s="17">
        <v>9.5869161585123694E-2</v>
      </c>
      <c r="J12" s="17">
        <v>0.19000659798386399</v>
      </c>
      <c r="K12" s="17">
        <v>0.12606429743529399</v>
      </c>
      <c r="L12" s="17">
        <v>0.134078889142697</v>
      </c>
      <c r="M12" s="17"/>
      <c r="N12" s="17">
        <v>0.15753094811689899</v>
      </c>
      <c r="O12" s="17">
        <v>0.13673475888324499</v>
      </c>
      <c r="P12" s="17">
        <v>8.0471107255511806E-2</v>
      </c>
      <c r="Q12" s="17">
        <v>0.122391545741908</v>
      </c>
      <c r="R12" s="17">
        <v>0.13220884191512899</v>
      </c>
      <c r="S12" s="17"/>
      <c r="T12" s="17">
        <v>0.11153470883668801</v>
      </c>
      <c r="U12" s="17">
        <v>0.13138063993561</v>
      </c>
      <c r="V12" s="17"/>
      <c r="W12" s="17">
        <v>0.126240680939564</v>
      </c>
      <c r="X12" s="17">
        <v>0.13202465475964401</v>
      </c>
      <c r="Y12" s="17"/>
      <c r="Z12" s="17">
        <v>0.14429913148565501</v>
      </c>
      <c r="AA12" s="17">
        <v>8.3724365908963205E-2</v>
      </c>
      <c r="AB12" s="17">
        <v>0.14469154831299899</v>
      </c>
      <c r="AC12" s="17"/>
      <c r="AD12" s="17">
        <v>0.13613524797493601</v>
      </c>
      <c r="AE12" s="17">
        <v>0.110968001407313</v>
      </c>
      <c r="AF12" s="17"/>
      <c r="AG12" s="17">
        <v>0.14828855887812001</v>
      </c>
      <c r="AH12" s="17">
        <v>0.13003617802784101</v>
      </c>
      <c r="AI12" s="17">
        <v>0.126048595605421</v>
      </c>
      <c r="AJ12" s="17"/>
      <c r="AK12" s="17">
        <v>0.118040648792992</v>
      </c>
      <c r="AL12" s="17">
        <v>0.13376990069485101</v>
      </c>
      <c r="AM12" s="17">
        <v>0.108888023490485</v>
      </c>
      <c r="AN12" s="17"/>
      <c r="AO12" s="17">
        <v>4.98251361246871E-2</v>
      </c>
      <c r="AP12" s="17">
        <v>0.125178766401843</v>
      </c>
      <c r="AQ12" s="17">
        <v>0.15068025453964701</v>
      </c>
      <c r="AR12" s="17"/>
      <c r="AS12" s="17">
        <v>0.102008728132716</v>
      </c>
      <c r="AT12" s="17">
        <v>0.107405085169195</v>
      </c>
      <c r="AU12" s="17">
        <v>0.15452888181317501</v>
      </c>
      <c r="AV12" s="17">
        <v>0.140371906309254</v>
      </c>
      <c r="AW12" s="17">
        <v>0.14717019256265601</v>
      </c>
      <c r="AX12" s="17">
        <v>0.15875187936655</v>
      </c>
      <c r="AY12" s="17">
        <v>8.3323797034004304E-2</v>
      </c>
      <c r="AZ12" s="17">
        <v>0.166385086877501</v>
      </c>
      <c r="BA12" s="17">
        <v>9.8769226912403404E-2</v>
      </c>
      <c r="BB12" s="17">
        <v>0.102934975794148</v>
      </c>
      <c r="BC12" s="17">
        <v>0.21282245941801001</v>
      </c>
      <c r="BD12" s="17">
        <v>6.76938832326823E-2</v>
      </c>
      <c r="BE12" s="17">
        <v>3.6871986872233101E-2</v>
      </c>
      <c r="BF12" s="17">
        <v>0.28027381612576202</v>
      </c>
      <c r="BG12" s="17">
        <v>0.102320446336006</v>
      </c>
    </row>
    <row r="13" spans="2:59" x14ac:dyDescent="0.35">
      <c r="B13" s="18" t="s">
        <v>262</v>
      </c>
      <c r="C13" s="17">
        <v>0.152661451123947</v>
      </c>
      <c r="D13" s="17">
        <v>0.15772967723422199</v>
      </c>
      <c r="E13" s="17">
        <v>0.14856892316690401</v>
      </c>
      <c r="F13" s="17"/>
      <c r="G13" s="17">
        <v>5.7650851771513197E-2</v>
      </c>
      <c r="H13" s="17">
        <v>0.107972118518432</v>
      </c>
      <c r="I13" s="17">
        <v>0.119893907774391</v>
      </c>
      <c r="J13" s="17">
        <v>0.21988321245160899</v>
      </c>
      <c r="K13" s="17">
        <v>0.19505007993755399</v>
      </c>
      <c r="L13" s="17">
        <v>0.14652198234785199</v>
      </c>
      <c r="M13" s="17"/>
      <c r="N13" s="17">
        <v>0.122245880181318</v>
      </c>
      <c r="O13" s="17">
        <v>0.13594199708399199</v>
      </c>
      <c r="P13" s="17">
        <v>0.124996282574522</v>
      </c>
      <c r="Q13" s="17">
        <v>0.218327856626605</v>
      </c>
      <c r="R13" s="17">
        <v>0.169627662255664</v>
      </c>
      <c r="S13" s="17"/>
      <c r="T13" s="17">
        <v>0.16153650083674201</v>
      </c>
      <c r="U13" s="17">
        <v>0.15042641415471</v>
      </c>
      <c r="V13" s="17"/>
      <c r="W13" s="17">
        <v>0.14966773277919601</v>
      </c>
      <c r="X13" s="17">
        <v>0.162452944656864</v>
      </c>
      <c r="Y13" s="17"/>
      <c r="Z13" s="17">
        <v>0.164920883235185</v>
      </c>
      <c r="AA13" s="17">
        <v>0.11516440334649999</v>
      </c>
      <c r="AB13" s="17">
        <v>0.143387422389647</v>
      </c>
      <c r="AC13" s="17"/>
      <c r="AD13" s="17">
        <v>0.145218475776068</v>
      </c>
      <c r="AE13" s="17">
        <v>0.16663360086083401</v>
      </c>
      <c r="AF13" s="17"/>
      <c r="AG13" s="17">
        <v>9.95923725574515E-2</v>
      </c>
      <c r="AH13" s="17">
        <v>6.9825045648443496E-2</v>
      </c>
      <c r="AI13" s="17">
        <v>0.25024561002537099</v>
      </c>
      <c r="AJ13" s="17"/>
      <c r="AK13" s="17">
        <v>9.7277362310187798E-2</v>
      </c>
      <c r="AL13" s="17">
        <v>0.14017997165963</v>
      </c>
      <c r="AM13" s="17">
        <v>0.33830995844713302</v>
      </c>
      <c r="AN13" s="17"/>
      <c r="AO13" s="17">
        <v>7.2230975529242902E-2</v>
      </c>
      <c r="AP13" s="17">
        <v>9.6464142838898495E-2</v>
      </c>
      <c r="AQ13" s="17">
        <v>0.245403019536344</v>
      </c>
      <c r="AR13" s="17"/>
      <c r="AS13" s="17">
        <v>0.16716246243637001</v>
      </c>
      <c r="AT13" s="17">
        <v>0.118133926934402</v>
      </c>
      <c r="AU13" s="17">
        <v>0.27109657086556399</v>
      </c>
      <c r="AV13" s="17">
        <v>0.17473062691875199</v>
      </c>
      <c r="AW13" s="17">
        <v>0.17060122532531199</v>
      </c>
      <c r="AX13" s="17">
        <v>0.12668183544851</v>
      </c>
      <c r="AY13" s="17">
        <v>0.16536392997987201</v>
      </c>
      <c r="AZ13" s="17">
        <v>0.102817510449946</v>
      </c>
      <c r="BA13" s="17">
        <v>5.46736734714715E-2</v>
      </c>
      <c r="BB13" s="17">
        <v>0.136382939535835</v>
      </c>
      <c r="BC13" s="17">
        <v>4.8539524585108601E-2</v>
      </c>
      <c r="BD13" s="17">
        <v>0.19622008903761501</v>
      </c>
      <c r="BE13" s="17">
        <v>3.83244711498456E-2</v>
      </c>
      <c r="BF13" s="17">
        <v>0.35472382341624198</v>
      </c>
      <c r="BG13" s="17">
        <v>4.4209337215465598E-2</v>
      </c>
    </row>
    <row r="14" spans="2:59" x14ac:dyDescent="0.35">
      <c r="B14" s="18" t="s">
        <v>263</v>
      </c>
      <c r="C14" s="17">
        <v>3.19930698379969E-2</v>
      </c>
      <c r="D14" s="17">
        <v>1.7184744486584899E-2</v>
      </c>
      <c r="E14" s="17">
        <v>4.5920055852533802E-2</v>
      </c>
      <c r="F14" s="17"/>
      <c r="G14" s="17">
        <v>8.2291155774150193E-2</v>
      </c>
      <c r="H14" s="17">
        <v>6.7357622438063203E-2</v>
      </c>
      <c r="I14" s="17">
        <v>3.2970913051786101E-2</v>
      </c>
      <c r="J14" s="17">
        <v>8.6427964295454195E-3</v>
      </c>
      <c r="K14" s="17">
        <v>2.4982336357783502E-2</v>
      </c>
      <c r="L14" s="17">
        <v>2.0871394893778199E-2</v>
      </c>
      <c r="M14" s="17"/>
      <c r="N14" s="17">
        <v>3.8902496031457699E-2</v>
      </c>
      <c r="O14" s="17">
        <v>2.7568738269280101E-2</v>
      </c>
      <c r="P14" s="17">
        <v>4.2949211091950101E-2</v>
      </c>
      <c r="Q14" s="17">
        <v>1.5353945167303901E-2</v>
      </c>
      <c r="R14" s="17">
        <v>3.8070548248178598E-2</v>
      </c>
      <c r="S14" s="17"/>
      <c r="T14" s="17">
        <v>1.96860681708395E-2</v>
      </c>
      <c r="U14" s="17">
        <v>3.5092388106254098E-2</v>
      </c>
      <c r="V14" s="17"/>
      <c r="W14" s="17">
        <v>2.06947823364656E-2</v>
      </c>
      <c r="X14" s="17">
        <v>3.8894496514036397E-2</v>
      </c>
      <c r="Y14" s="17"/>
      <c r="Z14" s="17">
        <v>3.2499592928106502E-2</v>
      </c>
      <c r="AA14" s="17">
        <v>2.7304988560646001E-2</v>
      </c>
      <c r="AB14" s="17">
        <v>2.0387650378246899E-2</v>
      </c>
      <c r="AC14" s="17"/>
      <c r="AD14" s="17">
        <v>2.5437754199602401E-2</v>
      </c>
      <c r="AE14" s="17">
        <v>4.4298881343647997E-2</v>
      </c>
      <c r="AF14" s="17"/>
      <c r="AG14" s="17">
        <v>1.19693329613937E-2</v>
      </c>
      <c r="AH14" s="17">
        <v>2.4401455375600199E-2</v>
      </c>
      <c r="AI14" s="17">
        <v>4.4256326955819297E-2</v>
      </c>
      <c r="AJ14" s="17"/>
      <c r="AK14" s="17">
        <v>3.6645303542254898E-2</v>
      </c>
      <c r="AL14" s="17">
        <v>2.2228573499793201E-2</v>
      </c>
      <c r="AM14" s="17">
        <v>6.2580226307049E-2</v>
      </c>
      <c r="AN14" s="17"/>
      <c r="AO14" s="17">
        <v>0</v>
      </c>
      <c r="AP14" s="17">
        <v>2.2235625385427199E-2</v>
      </c>
      <c r="AQ14" s="17">
        <v>4.4511670831259502E-2</v>
      </c>
      <c r="AR14" s="17"/>
      <c r="AS14" s="17">
        <v>4.14587670427604E-2</v>
      </c>
      <c r="AT14" s="17">
        <v>2.6649749916071299E-2</v>
      </c>
      <c r="AU14" s="17">
        <v>5.1570288061032699E-2</v>
      </c>
      <c r="AV14" s="17">
        <v>1.55885081877567E-2</v>
      </c>
      <c r="AW14" s="17">
        <v>5.67474157009598E-2</v>
      </c>
      <c r="AX14" s="17">
        <v>3.9813638887602101E-2</v>
      </c>
      <c r="AY14" s="17">
        <v>3.4467558009322198E-2</v>
      </c>
      <c r="AZ14" s="17">
        <v>6.7282185453881496E-2</v>
      </c>
      <c r="BA14" s="17">
        <v>4.3363520876446203E-2</v>
      </c>
      <c r="BB14" s="17">
        <v>0</v>
      </c>
      <c r="BC14" s="17">
        <v>0</v>
      </c>
      <c r="BD14" s="17">
        <v>0</v>
      </c>
      <c r="BE14" s="17">
        <v>7.7322490657569395E-2</v>
      </c>
      <c r="BF14" s="17">
        <v>0</v>
      </c>
      <c r="BG14" s="17">
        <v>3.4506864698971601E-2</v>
      </c>
    </row>
    <row r="15" spans="2:59" x14ac:dyDescent="0.35">
      <c r="B15" s="18" t="s">
        <v>264</v>
      </c>
      <c r="C15" s="19">
        <v>0.10823917519118199</v>
      </c>
      <c r="D15" s="19">
        <v>5.7798768186626499E-2</v>
      </c>
      <c r="E15" s="19">
        <v>0.155674513713217</v>
      </c>
      <c r="F15" s="19"/>
      <c r="G15" s="19">
        <v>0.16830560131393399</v>
      </c>
      <c r="H15" s="19">
        <v>9.5387721434520206E-2</v>
      </c>
      <c r="I15" s="19">
        <v>0.14629067959619199</v>
      </c>
      <c r="J15" s="19">
        <v>0.140414177471652</v>
      </c>
      <c r="K15" s="19">
        <v>0.101035438501047</v>
      </c>
      <c r="L15" s="19">
        <v>5.7963355011090498E-2</v>
      </c>
      <c r="M15" s="19"/>
      <c r="N15" s="19">
        <v>0.120173994070014</v>
      </c>
      <c r="O15" s="19">
        <v>0.100238327292653</v>
      </c>
      <c r="P15" s="19">
        <v>0.109554506386376</v>
      </c>
      <c r="Q15" s="19">
        <v>8.5252592051709597E-2</v>
      </c>
      <c r="R15" s="19">
        <v>0.13938656182531001</v>
      </c>
      <c r="S15" s="19"/>
      <c r="T15" s="19">
        <v>6.9114206867498404E-2</v>
      </c>
      <c r="U15" s="19">
        <v>0.118092162324041</v>
      </c>
      <c r="V15" s="19"/>
      <c r="W15" s="19">
        <v>5.5165977281064801E-2</v>
      </c>
      <c r="X15" s="19">
        <v>0.124683245007114</v>
      </c>
      <c r="Y15" s="19"/>
      <c r="Z15" s="19">
        <v>7.0945703759887596E-2</v>
      </c>
      <c r="AA15" s="19">
        <v>0.104252635100253</v>
      </c>
      <c r="AB15" s="19">
        <v>9.1872727952362704E-2</v>
      </c>
      <c r="AC15" s="19"/>
      <c r="AD15" s="19">
        <v>7.54242029334104E-2</v>
      </c>
      <c r="AE15" s="19">
        <v>0.16984030707294401</v>
      </c>
      <c r="AF15" s="19"/>
      <c r="AG15" s="19">
        <v>7.2628637779878005E-2</v>
      </c>
      <c r="AH15" s="19">
        <v>0.100826391950619</v>
      </c>
      <c r="AI15" s="19">
        <v>9.6848983317569207E-2</v>
      </c>
      <c r="AJ15" s="19"/>
      <c r="AK15" s="19">
        <v>8.5522332164610096E-2</v>
      </c>
      <c r="AL15" s="19">
        <v>9.5916373228346397E-2</v>
      </c>
      <c r="AM15" s="19">
        <v>9.6194250542371504E-2</v>
      </c>
      <c r="AN15" s="19"/>
      <c r="AO15" s="19">
        <v>7.4775801917377205E-2</v>
      </c>
      <c r="AP15" s="19">
        <v>9.2703551564265296E-2</v>
      </c>
      <c r="AQ15" s="19">
        <v>9.7358664163332803E-2</v>
      </c>
      <c r="AR15" s="19"/>
      <c r="AS15" s="19">
        <v>0.13558014836370999</v>
      </c>
      <c r="AT15" s="19">
        <v>0.17648410110009599</v>
      </c>
      <c r="AU15" s="19">
        <v>0.10286173936833599</v>
      </c>
      <c r="AV15" s="19">
        <v>0.12600498348379599</v>
      </c>
      <c r="AW15" s="19">
        <v>8.5982622646421494E-2</v>
      </c>
      <c r="AX15" s="19">
        <v>0.145820727671233</v>
      </c>
      <c r="AY15" s="19">
        <v>2.9862220109331501E-2</v>
      </c>
      <c r="AZ15" s="19">
        <v>5.7920549414284102E-2</v>
      </c>
      <c r="BA15" s="19">
        <v>7.7268601855255595E-2</v>
      </c>
      <c r="BB15" s="19">
        <v>0.132478114339939</v>
      </c>
      <c r="BC15" s="19">
        <v>9.96721944433024E-2</v>
      </c>
      <c r="BD15" s="19">
        <v>0.10544813321058299</v>
      </c>
      <c r="BE15" s="19">
        <v>0</v>
      </c>
      <c r="BF15" s="19">
        <v>0</v>
      </c>
      <c r="BG15" s="19">
        <v>0</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9.5704814850237394E-2</v>
      </c>
      <c r="D9" s="17">
        <v>0.12063479525824</v>
      </c>
      <c r="E9" s="17">
        <v>7.0814838440371203E-2</v>
      </c>
      <c r="F9" s="17"/>
      <c r="G9" s="17">
        <v>0.20273144300594401</v>
      </c>
      <c r="H9" s="17">
        <v>0.15886721938510201</v>
      </c>
      <c r="I9" s="17">
        <v>0.106962275967077</v>
      </c>
      <c r="J9" s="17">
        <v>4.8481888073713703E-2</v>
      </c>
      <c r="K9" s="17">
        <v>8.5862884089144401E-2</v>
      </c>
      <c r="L9" s="17">
        <v>6.7719591391478207E-2</v>
      </c>
      <c r="M9" s="17"/>
      <c r="N9" s="17">
        <v>7.8856444090839195E-2</v>
      </c>
      <c r="O9" s="17">
        <v>0.1136488108162</v>
      </c>
      <c r="P9" s="17">
        <v>0.14165869786465099</v>
      </c>
      <c r="Q9" s="17">
        <v>7.1209344431025695E-2</v>
      </c>
      <c r="R9" s="17">
        <v>7.2983811552655597E-2</v>
      </c>
      <c r="S9" s="17"/>
      <c r="T9" s="17">
        <v>0.16618970922482901</v>
      </c>
      <c r="U9" s="17">
        <v>7.7954340227785204E-2</v>
      </c>
      <c r="V9" s="17"/>
      <c r="W9" s="17">
        <v>0.11973461379436701</v>
      </c>
      <c r="X9" s="17">
        <v>8.4629480219562195E-2</v>
      </c>
      <c r="Y9" s="17"/>
      <c r="Z9" s="17">
        <v>0.11185813774935199</v>
      </c>
      <c r="AA9" s="17">
        <v>0.115007372584362</v>
      </c>
      <c r="AB9" s="17">
        <v>8.8049456605671206E-2</v>
      </c>
      <c r="AC9" s="17"/>
      <c r="AD9" s="17">
        <v>0.112467148054294</v>
      </c>
      <c r="AE9" s="17">
        <v>6.4238120615729796E-2</v>
      </c>
      <c r="AF9" s="17"/>
      <c r="AG9" s="17">
        <v>0.17762018159678</v>
      </c>
      <c r="AH9" s="17">
        <v>0.101435594307677</v>
      </c>
      <c r="AI9" s="17">
        <v>7.3774531260586806E-2</v>
      </c>
      <c r="AJ9" s="17"/>
      <c r="AK9" s="17">
        <v>0.18982234641831</v>
      </c>
      <c r="AL9" s="17">
        <v>7.1402802634897705E-2</v>
      </c>
      <c r="AM9" s="17">
        <v>2.39173924592751E-2</v>
      </c>
      <c r="AN9" s="17"/>
      <c r="AO9" s="17">
        <v>0.34468446168283301</v>
      </c>
      <c r="AP9" s="17">
        <v>9.8848441746679103E-2</v>
      </c>
      <c r="AQ9" s="17">
        <v>5.6989795745852702E-2</v>
      </c>
      <c r="AR9" s="17"/>
      <c r="AS9" s="17">
        <v>9.0104809482526402E-2</v>
      </c>
      <c r="AT9" s="17">
        <v>7.9331013619173496E-2</v>
      </c>
      <c r="AU9" s="17">
        <v>0.127951034120076</v>
      </c>
      <c r="AV9" s="17">
        <v>0.10216607162309201</v>
      </c>
      <c r="AW9" s="17">
        <v>7.4914595553905505E-2</v>
      </c>
      <c r="AX9" s="17">
        <v>1.56899666376802E-2</v>
      </c>
      <c r="AY9" s="17">
        <v>5.3434941152155198E-2</v>
      </c>
      <c r="AZ9" s="17">
        <v>7.8538840090155701E-2</v>
      </c>
      <c r="BA9" s="17">
        <v>0.15005226287760101</v>
      </c>
      <c r="BB9" s="17">
        <v>0.10733041251841</v>
      </c>
      <c r="BC9" s="17">
        <v>0.17708068202375499</v>
      </c>
      <c r="BD9" s="17">
        <v>0.16859904314794899</v>
      </c>
      <c r="BE9" s="17">
        <v>0.27045788206361299</v>
      </c>
      <c r="BF9" s="17">
        <v>8.12783834943413E-2</v>
      </c>
      <c r="BG9" s="17">
        <v>0.24093418920513199</v>
      </c>
    </row>
    <row r="10" spans="2:59" x14ac:dyDescent="0.35">
      <c r="B10" s="18" t="s">
        <v>259</v>
      </c>
      <c r="C10" s="17">
        <v>0.315463955391448</v>
      </c>
      <c r="D10" s="17">
        <v>0.30475037490628598</v>
      </c>
      <c r="E10" s="17">
        <v>0.32468427876359901</v>
      </c>
      <c r="F10" s="17"/>
      <c r="G10" s="17">
        <v>0.35750911367768801</v>
      </c>
      <c r="H10" s="17">
        <v>0.32029766093155898</v>
      </c>
      <c r="I10" s="17">
        <v>0.253940229094127</v>
      </c>
      <c r="J10" s="17">
        <v>0.31608346729412601</v>
      </c>
      <c r="K10" s="17">
        <v>0.326245127781365</v>
      </c>
      <c r="L10" s="17">
        <v>0.32684913517942099</v>
      </c>
      <c r="M10" s="17"/>
      <c r="N10" s="17">
        <v>0.31330294342179499</v>
      </c>
      <c r="O10" s="17">
        <v>0.346660949589152</v>
      </c>
      <c r="P10" s="17">
        <v>0.35076383931181099</v>
      </c>
      <c r="Q10" s="17">
        <v>0.25757217239752001</v>
      </c>
      <c r="R10" s="17">
        <v>0.32268884311857099</v>
      </c>
      <c r="S10" s="17"/>
      <c r="T10" s="17">
        <v>0.28325536196874401</v>
      </c>
      <c r="U10" s="17">
        <v>0.32357516596000202</v>
      </c>
      <c r="V10" s="17"/>
      <c r="W10" s="17">
        <v>0.32791416041674298</v>
      </c>
      <c r="X10" s="17">
        <v>0.30687697774323902</v>
      </c>
      <c r="Y10" s="17"/>
      <c r="Z10" s="17">
        <v>0.35806870365657201</v>
      </c>
      <c r="AA10" s="17">
        <v>0.32256208858559499</v>
      </c>
      <c r="AB10" s="17">
        <v>0.31385593681554003</v>
      </c>
      <c r="AC10" s="17"/>
      <c r="AD10" s="17">
        <v>0.32946769650126501</v>
      </c>
      <c r="AE10" s="17">
        <v>0.28917576303317</v>
      </c>
      <c r="AF10" s="17"/>
      <c r="AG10" s="17">
        <v>0.28553092813490599</v>
      </c>
      <c r="AH10" s="17">
        <v>0.41109098735031702</v>
      </c>
      <c r="AI10" s="17">
        <v>0.260147541012406</v>
      </c>
      <c r="AJ10" s="17"/>
      <c r="AK10" s="17">
        <v>0.34235203359632699</v>
      </c>
      <c r="AL10" s="17">
        <v>0.358595052118026</v>
      </c>
      <c r="AM10" s="17">
        <v>0.15969037996517901</v>
      </c>
      <c r="AN10" s="17"/>
      <c r="AO10" s="17">
        <v>0.352997151585559</v>
      </c>
      <c r="AP10" s="17">
        <v>0.38616127621331597</v>
      </c>
      <c r="AQ10" s="17">
        <v>0.23571684487078301</v>
      </c>
      <c r="AR10" s="17"/>
      <c r="AS10" s="17">
        <v>0.27670360290951901</v>
      </c>
      <c r="AT10" s="17">
        <v>0.351362080750727</v>
      </c>
      <c r="AU10" s="17">
        <v>0.18361248702143099</v>
      </c>
      <c r="AV10" s="17">
        <v>0.24785967608076101</v>
      </c>
      <c r="AW10" s="17">
        <v>0.30808622253517198</v>
      </c>
      <c r="AX10" s="17">
        <v>0.33856260634730201</v>
      </c>
      <c r="AY10" s="17">
        <v>0.39132138786134402</v>
      </c>
      <c r="AZ10" s="17">
        <v>0.37041683289442001</v>
      </c>
      <c r="BA10" s="17">
        <v>0.36229966549661102</v>
      </c>
      <c r="BB10" s="17">
        <v>0.38762961205352098</v>
      </c>
      <c r="BC10" s="17">
        <v>0.31627432647228299</v>
      </c>
      <c r="BD10" s="17">
        <v>0.39254065593911402</v>
      </c>
      <c r="BE10" s="17">
        <v>0.30002123798679697</v>
      </c>
      <c r="BF10" s="17">
        <v>0.34735058351083498</v>
      </c>
      <c r="BG10" s="17">
        <v>0.33478061370284901</v>
      </c>
    </row>
    <row r="11" spans="2:59" x14ac:dyDescent="0.35">
      <c r="B11" s="18" t="s">
        <v>260</v>
      </c>
      <c r="C11" s="17">
        <v>0.24669365038219801</v>
      </c>
      <c r="D11" s="17">
        <v>0.22993172409499099</v>
      </c>
      <c r="E11" s="17">
        <v>0.26332511318424201</v>
      </c>
      <c r="F11" s="17"/>
      <c r="G11" s="17">
        <v>0.22786141445684199</v>
      </c>
      <c r="H11" s="17">
        <v>0.30264806081495699</v>
      </c>
      <c r="I11" s="17">
        <v>0.31223250723043899</v>
      </c>
      <c r="J11" s="17">
        <v>0.197223413890287</v>
      </c>
      <c r="K11" s="17">
        <v>0.16680183835491599</v>
      </c>
      <c r="L11" s="17">
        <v>0.27498236312270502</v>
      </c>
      <c r="M11" s="17"/>
      <c r="N11" s="17">
        <v>0.27205915021882598</v>
      </c>
      <c r="O11" s="17">
        <v>0.24723255834447599</v>
      </c>
      <c r="P11" s="17">
        <v>0.19922308996791099</v>
      </c>
      <c r="Q11" s="17">
        <v>0.27307035519815698</v>
      </c>
      <c r="R11" s="17">
        <v>0.21377343151523501</v>
      </c>
      <c r="S11" s="17"/>
      <c r="T11" s="17">
        <v>0.26349648333786702</v>
      </c>
      <c r="U11" s="17">
        <v>0.242462130102408</v>
      </c>
      <c r="V11" s="17"/>
      <c r="W11" s="17">
        <v>0.26845032938150798</v>
      </c>
      <c r="X11" s="17">
        <v>0.235827381748518</v>
      </c>
      <c r="Y11" s="17"/>
      <c r="Z11" s="17">
        <v>0.244538298824196</v>
      </c>
      <c r="AA11" s="17">
        <v>0.25991928462206298</v>
      </c>
      <c r="AB11" s="17">
        <v>0.240935708735702</v>
      </c>
      <c r="AC11" s="17"/>
      <c r="AD11" s="17">
        <v>0.238836103406595</v>
      </c>
      <c r="AE11" s="17">
        <v>0.26144404491884399</v>
      </c>
      <c r="AF11" s="17"/>
      <c r="AG11" s="17">
        <v>0.23291709874775199</v>
      </c>
      <c r="AH11" s="17">
        <v>0.27522891632615398</v>
      </c>
      <c r="AI11" s="17">
        <v>0.22616297735448901</v>
      </c>
      <c r="AJ11" s="17"/>
      <c r="AK11" s="17">
        <v>0.223235975960002</v>
      </c>
      <c r="AL11" s="17">
        <v>0.26893903884396603</v>
      </c>
      <c r="AM11" s="17">
        <v>0.195453495700013</v>
      </c>
      <c r="AN11" s="17"/>
      <c r="AO11" s="17">
        <v>0.119904253112546</v>
      </c>
      <c r="AP11" s="17">
        <v>0.27954557432191601</v>
      </c>
      <c r="AQ11" s="17">
        <v>0.215050992253701</v>
      </c>
      <c r="AR11" s="17"/>
      <c r="AS11" s="17">
        <v>0.25458321587368099</v>
      </c>
      <c r="AT11" s="17">
        <v>0.291225308733296</v>
      </c>
      <c r="AU11" s="17">
        <v>0.27275137502822</v>
      </c>
      <c r="AV11" s="17">
        <v>0.272778508016703</v>
      </c>
      <c r="AW11" s="17">
        <v>0.27122570955776398</v>
      </c>
      <c r="AX11" s="17">
        <v>0.17818174957507399</v>
      </c>
      <c r="AY11" s="17">
        <v>0.25809665429790901</v>
      </c>
      <c r="AZ11" s="17">
        <v>0.22534259057973099</v>
      </c>
      <c r="BA11" s="17">
        <v>0.237985146061092</v>
      </c>
      <c r="BB11" s="17">
        <v>0.19839433085991101</v>
      </c>
      <c r="BC11" s="17">
        <v>0.29362926736703798</v>
      </c>
      <c r="BD11" s="17">
        <v>0.21047534933444101</v>
      </c>
      <c r="BE11" s="17">
        <v>0.19812801735528601</v>
      </c>
      <c r="BF11" s="17">
        <v>0</v>
      </c>
      <c r="BG11" s="17">
        <v>0.160295159526682</v>
      </c>
    </row>
    <row r="12" spans="2:59" x14ac:dyDescent="0.35">
      <c r="B12" s="18" t="s">
        <v>261</v>
      </c>
      <c r="C12" s="17">
        <v>0.136537327313763</v>
      </c>
      <c r="D12" s="17">
        <v>0.15768209073664699</v>
      </c>
      <c r="E12" s="17">
        <v>0.11740174688647299</v>
      </c>
      <c r="F12" s="17"/>
      <c r="G12" s="17">
        <v>8.9098790293545199E-2</v>
      </c>
      <c r="H12" s="17">
        <v>7.4055173512401401E-2</v>
      </c>
      <c r="I12" s="17">
        <v>8.3381396717146297E-2</v>
      </c>
      <c r="J12" s="17">
        <v>0.130729157766591</v>
      </c>
      <c r="K12" s="17">
        <v>0.18958970605662301</v>
      </c>
      <c r="L12" s="17">
        <v>0.178779998886894</v>
      </c>
      <c r="M12" s="17"/>
      <c r="N12" s="17">
        <v>0.16578822830492501</v>
      </c>
      <c r="O12" s="17">
        <v>9.7372220602437096E-2</v>
      </c>
      <c r="P12" s="17">
        <v>0.11171832917239601</v>
      </c>
      <c r="Q12" s="17">
        <v>0.15475356608001101</v>
      </c>
      <c r="R12" s="17">
        <v>0.141448468731246</v>
      </c>
      <c r="S12" s="17"/>
      <c r="T12" s="17">
        <v>0.13130662889101799</v>
      </c>
      <c r="U12" s="17">
        <v>0.137854593664723</v>
      </c>
      <c r="V12" s="17"/>
      <c r="W12" s="17">
        <v>0.116751643599072</v>
      </c>
      <c r="X12" s="17">
        <v>0.153084888810914</v>
      </c>
      <c r="Y12" s="17"/>
      <c r="Z12" s="17">
        <v>0.13733393538747199</v>
      </c>
      <c r="AA12" s="17">
        <v>7.7791363239101394E-2</v>
      </c>
      <c r="AB12" s="17">
        <v>0.16996581625705701</v>
      </c>
      <c r="AC12" s="17"/>
      <c r="AD12" s="17">
        <v>0.15131130452400299</v>
      </c>
      <c r="AE12" s="17">
        <v>0.108803227421889</v>
      </c>
      <c r="AF12" s="17"/>
      <c r="AG12" s="17">
        <v>0.13951214694813799</v>
      </c>
      <c r="AH12" s="17">
        <v>0.10775403869510899</v>
      </c>
      <c r="AI12" s="17">
        <v>0.16555744603533201</v>
      </c>
      <c r="AJ12" s="17"/>
      <c r="AK12" s="17">
        <v>0.11052186179970901</v>
      </c>
      <c r="AL12" s="17">
        <v>0.13476950508671101</v>
      </c>
      <c r="AM12" s="17">
        <v>0.21885547497410199</v>
      </c>
      <c r="AN12" s="17"/>
      <c r="AO12" s="17">
        <v>0.10813803174350201</v>
      </c>
      <c r="AP12" s="17">
        <v>0.107712652137402</v>
      </c>
      <c r="AQ12" s="17">
        <v>0.18794437110287199</v>
      </c>
      <c r="AR12" s="17"/>
      <c r="AS12" s="17">
        <v>0.16068269716627301</v>
      </c>
      <c r="AT12" s="17">
        <v>7.2544301114958604E-2</v>
      </c>
      <c r="AU12" s="17">
        <v>7.5685536913856502E-2</v>
      </c>
      <c r="AV12" s="17">
        <v>0.16738478761103501</v>
      </c>
      <c r="AW12" s="17">
        <v>0.12916206526983501</v>
      </c>
      <c r="AX12" s="17">
        <v>0.23460051318949601</v>
      </c>
      <c r="AY12" s="17">
        <v>0.12705780816467699</v>
      </c>
      <c r="AZ12" s="17">
        <v>0.15172278159904301</v>
      </c>
      <c r="BA12" s="17">
        <v>0.14027744220556901</v>
      </c>
      <c r="BB12" s="17">
        <v>0.114870700290106</v>
      </c>
      <c r="BC12" s="17">
        <v>0.10381274711213</v>
      </c>
      <c r="BD12" s="17">
        <v>5.4661516962112598E-2</v>
      </c>
      <c r="BE12" s="17">
        <v>0</v>
      </c>
      <c r="BF12" s="17">
        <v>0.46357516659439502</v>
      </c>
      <c r="BG12" s="17">
        <v>3.0718900471474599E-2</v>
      </c>
    </row>
    <row r="13" spans="2:59" x14ac:dyDescent="0.35">
      <c r="B13" s="18" t="s">
        <v>262</v>
      </c>
      <c r="C13" s="17">
        <v>0.133826107433065</v>
      </c>
      <c r="D13" s="17">
        <v>0.15274428524932199</v>
      </c>
      <c r="E13" s="17">
        <v>0.116753605700732</v>
      </c>
      <c r="F13" s="17"/>
      <c r="G13" s="17">
        <v>7.2699236897261904E-2</v>
      </c>
      <c r="H13" s="17">
        <v>7.27177986350699E-2</v>
      </c>
      <c r="I13" s="17">
        <v>0.102246230611396</v>
      </c>
      <c r="J13" s="17">
        <v>0.21054472914979999</v>
      </c>
      <c r="K13" s="17">
        <v>0.16763112606415301</v>
      </c>
      <c r="L13" s="17">
        <v>0.123125790278095</v>
      </c>
      <c r="M13" s="17"/>
      <c r="N13" s="17">
        <v>0.10435647918591</v>
      </c>
      <c r="O13" s="17">
        <v>0.116097523464835</v>
      </c>
      <c r="P13" s="17">
        <v>9.8778487248225494E-2</v>
      </c>
      <c r="Q13" s="17">
        <v>0.192418774214141</v>
      </c>
      <c r="R13" s="17">
        <v>0.17875195485522399</v>
      </c>
      <c r="S13" s="17"/>
      <c r="T13" s="17">
        <v>0.12560420986304099</v>
      </c>
      <c r="U13" s="17">
        <v>0.13589665865485601</v>
      </c>
      <c r="V13" s="17"/>
      <c r="W13" s="17">
        <v>0.128813575702729</v>
      </c>
      <c r="X13" s="17">
        <v>0.14052991615097499</v>
      </c>
      <c r="Y13" s="17"/>
      <c r="Z13" s="17">
        <v>0.106809564031624</v>
      </c>
      <c r="AA13" s="17">
        <v>0.14722132427878501</v>
      </c>
      <c r="AB13" s="17">
        <v>0.13944584430878201</v>
      </c>
      <c r="AC13" s="17"/>
      <c r="AD13" s="17">
        <v>0.12232613697234</v>
      </c>
      <c r="AE13" s="17">
        <v>0.155414155456471</v>
      </c>
      <c r="AF13" s="17"/>
      <c r="AG13" s="17">
        <v>0.13825623815830801</v>
      </c>
      <c r="AH13" s="17">
        <v>6.7365181796579507E-2</v>
      </c>
      <c r="AI13" s="17">
        <v>0.20271980235780801</v>
      </c>
      <c r="AJ13" s="17"/>
      <c r="AK13" s="17">
        <v>0.101862326897325</v>
      </c>
      <c r="AL13" s="17">
        <v>0.103963279862632</v>
      </c>
      <c r="AM13" s="17">
        <v>0.33301179800783098</v>
      </c>
      <c r="AN13" s="17"/>
      <c r="AO13" s="17">
        <v>6.1771979907104597E-2</v>
      </c>
      <c r="AP13" s="17">
        <v>8.3525873905698794E-2</v>
      </c>
      <c r="AQ13" s="17">
        <v>0.21813560104545399</v>
      </c>
      <c r="AR13" s="17"/>
      <c r="AS13" s="17">
        <v>9.3636887496108698E-2</v>
      </c>
      <c r="AT13" s="17">
        <v>7.6507312219476195E-2</v>
      </c>
      <c r="AU13" s="17">
        <v>0.24975547447723601</v>
      </c>
      <c r="AV13" s="17">
        <v>0.150437909183398</v>
      </c>
      <c r="AW13" s="17">
        <v>0.15579597882073101</v>
      </c>
      <c r="AX13" s="17">
        <v>0.121705412921999</v>
      </c>
      <c r="AY13" s="17">
        <v>0.14018009296324799</v>
      </c>
      <c r="AZ13" s="17">
        <v>0.13902670196043199</v>
      </c>
      <c r="BA13" s="17">
        <v>3.8109453755223198E-2</v>
      </c>
      <c r="BB13" s="17">
        <v>0.17660974988734801</v>
      </c>
      <c r="BC13" s="17">
        <v>8.5578782280121196E-2</v>
      </c>
      <c r="BD13" s="17">
        <v>0.14925293455299199</v>
      </c>
      <c r="BE13" s="17">
        <v>0.15407037193673501</v>
      </c>
      <c r="BF13" s="17">
        <v>0.107795866400428</v>
      </c>
      <c r="BG13" s="17">
        <v>0.18103664825044299</v>
      </c>
    </row>
    <row r="14" spans="2:59" x14ac:dyDescent="0.35">
      <c r="B14" s="18" t="s">
        <v>263</v>
      </c>
      <c r="C14" s="17">
        <v>1.0739557657442901E-2</v>
      </c>
      <c r="D14" s="17">
        <v>5.1107797154569604E-3</v>
      </c>
      <c r="E14" s="17">
        <v>1.6027475032598101E-2</v>
      </c>
      <c r="F14" s="17"/>
      <c r="G14" s="17">
        <v>6.6795376877342699E-3</v>
      </c>
      <c r="H14" s="17">
        <v>2.1982692230988501E-2</v>
      </c>
      <c r="I14" s="17">
        <v>1.3902595517931601E-2</v>
      </c>
      <c r="J14" s="17">
        <v>9.7681043530680293E-3</v>
      </c>
      <c r="K14" s="17">
        <v>0</v>
      </c>
      <c r="L14" s="17">
        <v>1.24674458041748E-2</v>
      </c>
      <c r="M14" s="17"/>
      <c r="N14" s="17">
        <v>1.2554073122195E-2</v>
      </c>
      <c r="O14" s="17">
        <v>1.40324860538758E-2</v>
      </c>
      <c r="P14" s="17">
        <v>1.76197716576336E-2</v>
      </c>
      <c r="Q14" s="17">
        <v>4.9469622738991404E-3</v>
      </c>
      <c r="R14" s="17">
        <v>0</v>
      </c>
      <c r="S14" s="17"/>
      <c r="T14" s="17">
        <v>1.6415729264047899E-2</v>
      </c>
      <c r="U14" s="17">
        <v>9.3101061281512208E-3</v>
      </c>
      <c r="V14" s="17"/>
      <c r="W14" s="17">
        <v>1.5318427994304501E-2</v>
      </c>
      <c r="X14" s="17">
        <v>8.0332046553328595E-3</v>
      </c>
      <c r="Y14" s="17"/>
      <c r="Z14" s="17">
        <v>9.0049513891703303E-3</v>
      </c>
      <c r="AA14" s="17">
        <v>1.4914107089956099E-2</v>
      </c>
      <c r="AB14" s="17">
        <v>1.19095340546139E-2</v>
      </c>
      <c r="AC14" s="17"/>
      <c r="AD14" s="17">
        <v>1.3033012212126899E-2</v>
      </c>
      <c r="AE14" s="17">
        <v>6.43422424505663E-3</v>
      </c>
      <c r="AF14" s="17"/>
      <c r="AG14" s="17">
        <v>7.2193199543477997E-3</v>
      </c>
      <c r="AH14" s="17">
        <v>0</v>
      </c>
      <c r="AI14" s="17">
        <v>1.6782485847632901E-2</v>
      </c>
      <c r="AJ14" s="17"/>
      <c r="AK14" s="17">
        <v>9.1384727536855306E-3</v>
      </c>
      <c r="AL14" s="17">
        <v>1.56115413987305E-2</v>
      </c>
      <c r="AM14" s="17">
        <v>0</v>
      </c>
      <c r="AN14" s="17"/>
      <c r="AO14" s="17">
        <v>0</v>
      </c>
      <c r="AP14" s="17">
        <v>2.3485570601199501E-3</v>
      </c>
      <c r="AQ14" s="17">
        <v>1.7559930525235901E-2</v>
      </c>
      <c r="AR14" s="17"/>
      <c r="AS14" s="17">
        <v>0</v>
      </c>
      <c r="AT14" s="17">
        <v>4.3560509451720401E-2</v>
      </c>
      <c r="AU14" s="17">
        <v>0</v>
      </c>
      <c r="AV14" s="17">
        <v>0</v>
      </c>
      <c r="AW14" s="17">
        <v>3.0563219670616301E-2</v>
      </c>
      <c r="AX14" s="17">
        <v>0</v>
      </c>
      <c r="AY14" s="17">
        <v>1.9838044134780401E-2</v>
      </c>
      <c r="AZ14" s="17">
        <v>0</v>
      </c>
      <c r="BA14" s="17">
        <v>1.9141243087361301E-2</v>
      </c>
      <c r="BB14" s="17">
        <v>0</v>
      </c>
      <c r="BC14" s="17">
        <v>0</v>
      </c>
      <c r="BD14" s="17">
        <v>2.44705000633922E-2</v>
      </c>
      <c r="BE14" s="17">
        <v>7.7322490657569395E-2</v>
      </c>
      <c r="BF14" s="17">
        <v>0</v>
      </c>
      <c r="BG14" s="17">
        <v>0</v>
      </c>
    </row>
    <row r="15" spans="2:59" x14ac:dyDescent="0.35">
      <c r="B15" s="18" t="s">
        <v>264</v>
      </c>
      <c r="C15" s="19">
        <v>6.1034586971845398E-2</v>
      </c>
      <c r="D15" s="19">
        <v>2.9145950039056501E-2</v>
      </c>
      <c r="E15" s="19">
        <v>9.0992941991985099E-2</v>
      </c>
      <c r="F15" s="19"/>
      <c r="G15" s="19">
        <v>4.34204639809843E-2</v>
      </c>
      <c r="H15" s="19">
        <v>4.9431394489921503E-2</v>
      </c>
      <c r="I15" s="19">
        <v>0.127334764861883</v>
      </c>
      <c r="J15" s="19">
        <v>8.7169239472413104E-2</v>
      </c>
      <c r="K15" s="19">
        <v>6.3869317653797206E-2</v>
      </c>
      <c r="L15" s="19">
        <v>1.60756753372325E-2</v>
      </c>
      <c r="M15" s="19"/>
      <c r="N15" s="19">
        <v>5.3082681655509702E-2</v>
      </c>
      <c r="O15" s="19">
        <v>6.4955451129024705E-2</v>
      </c>
      <c r="P15" s="19">
        <v>8.0237784777371104E-2</v>
      </c>
      <c r="Q15" s="19">
        <v>4.6028825405245402E-2</v>
      </c>
      <c r="R15" s="19">
        <v>7.0353490227067494E-2</v>
      </c>
      <c r="S15" s="19"/>
      <c r="T15" s="19">
        <v>1.37318774504525E-2</v>
      </c>
      <c r="U15" s="19">
        <v>7.29470052620739E-2</v>
      </c>
      <c r="V15" s="19"/>
      <c r="W15" s="19">
        <v>2.3017249111276498E-2</v>
      </c>
      <c r="X15" s="19">
        <v>7.1018150671458696E-2</v>
      </c>
      <c r="Y15" s="19"/>
      <c r="Z15" s="19">
        <v>3.2386408961615397E-2</v>
      </c>
      <c r="AA15" s="19">
        <v>6.2584459600137199E-2</v>
      </c>
      <c r="AB15" s="19">
        <v>3.5837703222633299E-2</v>
      </c>
      <c r="AC15" s="19"/>
      <c r="AD15" s="19">
        <v>3.2558598329376E-2</v>
      </c>
      <c r="AE15" s="19">
        <v>0.114490464308839</v>
      </c>
      <c r="AF15" s="19"/>
      <c r="AG15" s="19">
        <v>1.89440864597691E-2</v>
      </c>
      <c r="AH15" s="19">
        <v>3.7125281524163903E-2</v>
      </c>
      <c r="AI15" s="19">
        <v>5.48552161317458E-2</v>
      </c>
      <c r="AJ15" s="19"/>
      <c r="AK15" s="19">
        <v>2.3066982574642299E-2</v>
      </c>
      <c r="AL15" s="19">
        <v>4.6718780055036199E-2</v>
      </c>
      <c r="AM15" s="19">
        <v>6.9071458893599405E-2</v>
      </c>
      <c r="AN15" s="19"/>
      <c r="AO15" s="19">
        <v>1.25041219684564E-2</v>
      </c>
      <c r="AP15" s="19">
        <v>4.1857624614868999E-2</v>
      </c>
      <c r="AQ15" s="19">
        <v>6.8602464456102102E-2</v>
      </c>
      <c r="AR15" s="19"/>
      <c r="AS15" s="19">
        <v>0.124288787071892</v>
      </c>
      <c r="AT15" s="19">
        <v>8.5469474110648799E-2</v>
      </c>
      <c r="AU15" s="19">
        <v>9.0244092439180496E-2</v>
      </c>
      <c r="AV15" s="19">
        <v>5.9373047485010599E-2</v>
      </c>
      <c r="AW15" s="19">
        <v>3.02522085919768E-2</v>
      </c>
      <c r="AX15" s="19">
        <v>0.11125975132844999</v>
      </c>
      <c r="AY15" s="19">
        <v>1.0071071425886299E-2</v>
      </c>
      <c r="AZ15" s="19">
        <v>3.49522528762201E-2</v>
      </c>
      <c r="BA15" s="19">
        <v>5.2134786516542103E-2</v>
      </c>
      <c r="BB15" s="19">
        <v>1.51651943907045E-2</v>
      </c>
      <c r="BC15" s="19">
        <v>2.3624194744671801E-2</v>
      </c>
      <c r="BD15" s="19">
        <v>0</v>
      </c>
      <c r="BE15" s="19">
        <v>0</v>
      </c>
      <c r="BF15" s="19">
        <v>0</v>
      </c>
      <c r="BG15" s="19">
        <v>5.2234488843420399E-2</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0.101143338087696</v>
      </c>
      <c r="D9" s="17">
        <v>0.12687253206837801</v>
      </c>
      <c r="E9" s="17">
        <v>7.5531234120323407E-2</v>
      </c>
      <c r="F9" s="17"/>
      <c r="G9" s="17">
        <v>0.202813454935627</v>
      </c>
      <c r="H9" s="17">
        <v>0.17595338068066299</v>
      </c>
      <c r="I9" s="17">
        <v>8.4340379719913303E-2</v>
      </c>
      <c r="J9" s="17">
        <v>4.5050750060554201E-2</v>
      </c>
      <c r="K9" s="17">
        <v>5.5955373955390499E-2</v>
      </c>
      <c r="L9" s="17">
        <v>0.11253461379872</v>
      </c>
      <c r="M9" s="17"/>
      <c r="N9" s="17">
        <v>7.5133378683267901E-2</v>
      </c>
      <c r="O9" s="17">
        <v>8.8131902682468705E-2</v>
      </c>
      <c r="P9" s="17">
        <v>0.162789834627975</v>
      </c>
      <c r="Q9" s="17">
        <v>8.1587550356773106E-2</v>
      </c>
      <c r="R9" s="17">
        <v>0.117778483665701</v>
      </c>
      <c r="S9" s="17"/>
      <c r="T9" s="17">
        <v>0.17301024598694301</v>
      </c>
      <c r="U9" s="17">
        <v>8.3044825829449997E-2</v>
      </c>
      <c r="V9" s="17"/>
      <c r="W9" s="17">
        <v>0.13512854601896401</v>
      </c>
      <c r="X9" s="17">
        <v>8.3176661971366403E-2</v>
      </c>
      <c r="Y9" s="17"/>
      <c r="Z9" s="17">
        <v>0.15289477986156499</v>
      </c>
      <c r="AA9" s="17">
        <v>9.7603586936105005E-2</v>
      </c>
      <c r="AB9" s="17">
        <v>8.0520978524287995E-2</v>
      </c>
      <c r="AC9" s="17"/>
      <c r="AD9" s="17">
        <v>0.12069042793720799</v>
      </c>
      <c r="AE9" s="17">
        <v>6.4449025190956397E-2</v>
      </c>
      <c r="AF9" s="17"/>
      <c r="AG9" s="17">
        <v>0.237499138311176</v>
      </c>
      <c r="AH9" s="17">
        <v>0.101996183119235</v>
      </c>
      <c r="AI9" s="17">
        <v>7.2785406621326404E-2</v>
      </c>
      <c r="AJ9" s="17"/>
      <c r="AK9" s="17">
        <v>0.18898366823816401</v>
      </c>
      <c r="AL9" s="17">
        <v>7.6837769948795806E-2</v>
      </c>
      <c r="AM9" s="17">
        <v>4.3336558889459198E-2</v>
      </c>
      <c r="AN9" s="17"/>
      <c r="AO9" s="17">
        <v>0.28364279723975799</v>
      </c>
      <c r="AP9" s="17">
        <v>0.109115710675703</v>
      </c>
      <c r="AQ9" s="17">
        <v>6.6932704142479996E-2</v>
      </c>
      <c r="AR9" s="17"/>
      <c r="AS9" s="17">
        <v>9.5864058262054894E-2</v>
      </c>
      <c r="AT9" s="17">
        <v>8.6125619253536095E-2</v>
      </c>
      <c r="AU9" s="17">
        <v>0.123289946901103</v>
      </c>
      <c r="AV9" s="17">
        <v>0.108115543020949</v>
      </c>
      <c r="AW9" s="17">
        <v>7.2100984727792902E-2</v>
      </c>
      <c r="AX9" s="17">
        <v>4.9388870983901399E-2</v>
      </c>
      <c r="AY9" s="17">
        <v>5.8490135036803101E-2</v>
      </c>
      <c r="AZ9" s="17">
        <v>8.3427569172951799E-2</v>
      </c>
      <c r="BA9" s="17">
        <v>0.10029776970872201</v>
      </c>
      <c r="BB9" s="17">
        <v>0.11916920881873</v>
      </c>
      <c r="BC9" s="17">
        <v>0.205175516805569</v>
      </c>
      <c r="BD9" s="17">
        <v>0.213544600581208</v>
      </c>
      <c r="BE9" s="17">
        <v>0.322298599874834</v>
      </c>
      <c r="BF9" s="17">
        <v>3.6527915111302503E-2</v>
      </c>
      <c r="BG9" s="17">
        <v>0.23171126869784001</v>
      </c>
    </row>
    <row r="10" spans="2:59" x14ac:dyDescent="0.35">
      <c r="B10" s="18" t="s">
        <v>259</v>
      </c>
      <c r="C10" s="17">
        <v>0.33822051307155898</v>
      </c>
      <c r="D10" s="17">
        <v>0.33717834169016397</v>
      </c>
      <c r="E10" s="17">
        <v>0.33852487324499902</v>
      </c>
      <c r="F10" s="17"/>
      <c r="G10" s="17">
        <v>0.33108715717544601</v>
      </c>
      <c r="H10" s="17">
        <v>0.38253218101928399</v>
      </c>
      <c r="I10" s="17">
        <v>0.27504804330749999</v>
      </c>
      <c r="J10" s="17">
        <v>0.31330895386252799</v>
      </c>
      <c r="K10" s="17">
        <v>0.38680374615059798</v>
      </c>
      <c r="L10" s="17">
        <v>0.34155185707795999</v>
      </c>
      <c r="M10" s="17"/>
      <c r="N10" s="17">
        <v>0.410534691506169</v>
      </c>
      <c r="O10" s="17">
        <v>0.34251606544410201</v>
      </c>
      <c r="P10" s="17">
        <v>0.33883506320357898</v>
      </c>
      <c r="Q10" s="17">
        <v>0.26487056228504402</v>
      </c>
      <c r="R10" s="17">
        <v>0.30556596816571302</v>
      </c>
      <c r="S10" s="17"/>
      <c r="T10" s="17">
        <v>0.35586162170721902</v>
      </c>
      <c r="U10" s="17">
        <v>0.33377788669142899</v>
      </c>
      <c r="V10" s="17"/>
      <c r="W10" s="17">
        <v>0.36464351046872301</v>
      </c>
      <c r="X10" s="17">
        <v>0.32209853024711699</v>
      </c>
      <c r="Y10" s="17"/>
      <c r="Z10" s="17">
        <v>0.39100457802097299</v>
      </c>
      <c r="AA10" s="17">
        <v>0.35662370889349299</v>
      </c>
      <c r="AB10" s="17">
        <v>0.30792535013467198</v>
      </c>
      <c r="AC10" s="17"/>
      <c r="AD10" s="17">
        <v>0.36187966378270497</v>
      </c>
      <c r="AE10" s="17">
        <v>0.29380693101153998</v>
      </c>
      <c r="AF10" s="17"/>
      <c r="AG10" s="17">
        <v>0.28489593087433601</v>
      </c>
      <c r="AH10" s="17">
        <v>0.43133033737762799</v>
      </c>
      <c r="AI10" s="17">
        <v>0.28740965096174997</v>
      </c>
      <c r="AJ10" s="17"/>
      <c r="AK10" s="17">
        <v>0.41460348259528301</v>
      </c>
      <c r="AL10" s="17">
        <v>0.35922697683240701</v>
      </c>
      <c r="AM10" s="17">
        <v>0.173921512045835</v>
      </c>
      <c r="AN10" s="17"/>
      <c r="AO10" s="17">
        <v>0.464747213106668</v>
      </c>
      <c r="AP10" s="17">
        <v>0.42107507852941001</v>
      </c>
      <c r="AQ10" s="17">
        <v>0.227713608579138</v>
      </c>
      <c r="AR10" s="17"/>
      <c r="AS10" s="17">
        <v>0.25229942890401202</v>
      </c>
      <c r="AT10" s="17">
        <v>0.37005336341540601</v>
      </c>
      <c r="AU10" s="17">
        <v>0.30901579434436599</v>
      </c>
      <c r="AV10" s="17">
        <v>0.25807574113721699</v>
      </c>
      <c r="AW10" s="17">
        <v>0.40227947338888298</v>
      </c>
      <c r="AX10" s="17">
        <v>0.31861577062492702</v>
      </c>
      <c r="AY10" s="17">
        <v>0.3764636197681</v>
      </c>
      <c r="AZ10" s="17">
        <v>0.42610682290692098</v>
      </c>
      <c r="BA10" s="17">
        <v>0.47717000628664502</v>
      </c>
      <c r="BB10" s="17">
        <v>0.32317147230863402</v>
      </c>
      <c r="BC10" s="17">
        <v>0.338330956734609</v>
      </c>
      <c r="BD10" s="17">
        <v>0.339099902585419</v>
      </c>
      <c r="BE10" s="17">
        <v>0.35571330755115399</v>
      </c>
      <c r="BF10" s="17">
        <v>0.53928479249177497</v>
      </c>
      <c r="BG10" s="17">
        <v>0.40620781317624599</v>
      </c>
    </row>
    <row r="11" spans="2:59" x14ac:dyDescent="0.35">
      <c r="B11" s="18" t="s">
        <v>260</v>
      </c>
      <c r="C11" s="17">
        <v>0.19401774964371099</v>
      </c>
      <c r="D11" s="17">
        <v>0.1694442523744</v>
      </c>
      <c r="E11" s="17">
        <v>0.21770931924068401</v>
      </c>
      <c r="F11" s="17"/>
      <c r="G11" s="17">
        <v>0.22798198016966001</v>
      </c>
      <c r="H11" s="17">
        <v>0.21762727597072001</v>
      </c>
      <c r="I11" s="17">
        <v>0.23758241999246699</v>
      </c>
      <c r="J11" s="17">
        <v>0.20701603029885801</v>
      </c>
      <c r="K11" s="17">
        <v>0.13871339020006199</v>
      </c>
      <c r="L11" s="17">
        <v>0.174951969870279</v>
      </c>
      <c r="M11" s="17"/>
      <c r="N11" s="17">
        <v>0.160603098429974</v>
      </c>
      <c r="O11" s="17">
        <v>0.20249910160668799</v>
      </c>
      <c r="P11" s="17">
        <v>0.18921532734680399</v>
      </c>
      <c r="Q11" s="17">
        <v>0.22583023334289701</v>
      </c>
      <c r="R11" s="17">
        <v>0.20290634066965499</v>
      </c>
      <c r="S11" s="17"/>
      <c r="T11" s="17">
        <v>0.174699505680002</v>
      </c>
      <c r="U11" s="17">
        <v>0.19888273528738401</v>
      </c>
      <c r="V11" s="17"/>
      <c r="W11" s="17">
        <v>0.168134882291715</v>
      </c>
      <c r="X11" s="17">
        <v>0.20266462312974801</v>
      </c>
      <c r="Y11" s="17"/>
      <c r="Z11" s="17">
        <v>0.17193305285308799</v>
      </c>
      <c r="AA11" s="17">
        <v>0.24882439802467099</v>
      </c>
      <c r="AB11" s="17">
        <v>0.183342091576221</v>
      </c>
      <c r="AC11" s="17"/>
      <c r="AD11" s="17">
        <v>0.17765367619717801</v>
      </c>
      <c r="AE11" s="17">
        <v>0.224736820151655</v>
      </c>
      <c r="AF11" s="17"/>
      <c r="AG11" s="17">
        <v>0.13011306204791501</v>
      </c>
      <c r="AH11" s="17">
        <v>0.21931250295659699</v>
      </c>
      <c r="AI11" s="17">
        <v>0.176016744003827</v>
      </c>
      <c r="AJ11" s="17"/>
      <c r="AK11" s="17">
        <v>0.132925845028603</v>
      </c>
      <c r="AL11" s="17">
        <v>0.20984523966368901</v>
      </c>
      <c r="AM11" s="17">
        <v>0.20153780637709401</v>
      </c>
      <c r="AN11" s="17"/>
      <c r="AO11" s="17">
        <v>7.4392914176176703E-2</v>
      </c>
      <c r="AP11" s="17">
        <v>0.210227788575857</v>
      </c>
      <c r="AQ11" s="17">
        <v>0.18141484236399399</v>
      </c>
      <c r="AR11" s="17"/>
      <c r="AS11" s="17">
        <v>0.236006785806783</v>
      </c>
      <c r="AT11" s="17">
        <v>0.21911028843732999</v>
      </c>
      <c r="AU11" s="17">
        <v>0.10406606829159799</v>
      </c>
      <c r="AV11" s="17">
        <v>0.25705157235376003</v>
      </c>
      <c r="AW11" s="17">
        <v>0.165241334918937</v>
      </c>
      <c r="AX11" s="17">
        <v>0.17391293612272701</v>
      </c>
      <c r="AY11" s="17">
        <v>0.20463174111527599</v>
      </c>
      <c r="AZ11" s="17">
        <v>0.150770526750682</v>
      </c>
      <c r="BA11" s="17">
        <v>0.25562030262041102</v>
      </c>
      <c r="BB11" s="17">
        <v>0.20136891161078099</v>
      </c>
      <c r="BC11" s="17">
        <v>0.24863911573175199</v>
      </c>
      <c r="BD11" s="17">
        <v>0.16499847678613799</v>
      </c>
      <c r="BE11" s="17">
        <v>9.0595229979707495E-2</v>
      </c>
      <c r="BF11" s="17">
        <v>3.6527915111302503E-2</v>
      </c>
      <c r="BG11" s="17">
        <v>9.4388188283048097E-2</v>
      </c>
    </row>
    <row r="12" spans="2:59" x14ac:dyDescent="0.35">
      <c r="B12" s="18" t="s">
        <v>261</v>
      </c>
      <c r="C12" s="17">
        <v>0.152283990933994</v>
      </c>
      <c r="D12" s="17">
        <v>0.15649044778288601</v>
      </c>
      <c r="E12" s="17">
        <v>0.14899271719337701</v>
      </c>
      <c r="F12" s="17"/>
      <c r="G12" s="17">
        <v>0.119660198256532</v>
      </c>
      <c r="H12" s="17">
        <v>6.6651126305747696E-2</v>
      </c>
      <c r="I12" s="17">
        <v>0.14347206908840299</v>
      </c>
      <c r="J12" s="17">
        <v>0.157884774006043</v>
      </c>
      <c r="K12" s="17">
        <v>0.164050162706665</v>
      </c>
      <c r="L12" s="17">
        <v>0.19428072269292199</v>
      </c>
      <c r="M12" s="17"/>
      <c r="N12" s="17">
        <v>0.17607756481709999</v>
      </c>
      <c r="O12" s="17">
        <v>0.125573138309828</v>
      </c>
      <c r="P12" s="17">
        <v>0.13641068661290701</v>
      </c>
      <c r="Q12" s="17">
        <v>0.16001654481097499</v>
      </c>
      <c r="R12" s="17">
        <v>0.15412034352651599</v>
      </c>
      <c r="S12" s="17"/>
      <c r="T12" s="17">
        <v>0.108268033798176</v>
      </c>
      <c r="U12" s="17">
        <v>0.163368694075777</v>
      </c>
      <c r="V12" s="17"/>
      <c r="W12" s="17">
        <v>0.16210801342712899</v>
      </c>
      <c r="X12" s="17">
        <v>0.155339152863398</v>
      </c>
      <c r="Y12" s="17"/>
      <c r="Z12" s="17">
        <v>0.146733153113179</v>
      </c>
      <c r="AA12" s="17">
        <v>0.13442204920050499</v>
      </c>
      <c r="AB12" s="17">
        <v>0.187823576997487</v>
      </c>
      <c r="AC12" s="17"/>
      <c r="AD12" s="17">
        <v>0.161758110240947</v>
      </c>
      <c r="AE12" s="17">
        <v>0.134498924156953</v>
      </c>
      <c r="AF12" s="17"/>
      <c r="AG12" s="17">
        <v>0.131759354942729</v>
      </c>
      <c r="AH12" s="17">
        <v>0.126611659963796</v>
      </c>
      <c r="AI12" s="17">
        <v>0.19335695648280499</v>
      </c>
      <c r="AJ12" s="17"/>
      <c r="AK12" s="17">
        <v>0.12573963090840701</v>
      </c>
      <c r="AL12" s="17">
        <v>0.177121784259718</v>
      </c>
      <c r="AM12" s="17">
        <v>0.14720364767718699</v>
      </c>
      <c r="AN12" s="17"/>
      <c r="AO12" s="17">
        <v>6.6411392139518105E-2</v>
      </c>
      <c r="AP12" s="17">
        <v>0.143360107980287</v>
      </c>
      <c r="AQ12" s="17">
        <v>0.188504948444529</v>
      </c>
      <c r="AR12" s="17"/>
      <c r="AS12" s="17">
        <v>0.12891687122913101</v>
      </c>
      <c r="AT12" s="17">
        <v>0.124449997633181</v>
      </c>
      <c r="AU12" s="17">
        <v>0.21291884738925501</v>
      </c>
      <c r="AV12" s="17">
        <v>0.18360422792932499</v>
      </c>
      <c r="AW12" s="17">
        <v>0.13435431671176501</v>
      </c>
      <c r="AX12" s="17">
        <v>0.22518075953481601</v>
      </c>
      <c r="AY12" s="17">
        <v>0.13086819446738099</v>
      </c>
      <c r="AZ12" s="17">
        <v>0.149911027063511</v>
      </c>
      <c r="BA12" s="17">
        <v>0.108972386267684</v>
      </c>
      <c r="BB12" s="17">
        <v>0.157388610408249</v>
      </c>
      <c r="BC12" s="17">
        <v>0.12769104089584901</v>
      </c>
      <c r="BD12" s="17">
        <v>2.1220671961269401E-2</v>
      </c>
      <c r="BE12" s="17">
        <v>0</v>
      </c>
      <c r="BF12" s="17">
        <v>0.17959677610142599</v>
      </c>
      <c r="BG12" s="17">
        <v>3.4331672688072003E-2</v>
      </c>
    </row>
    <row r="13" spans="2:59" x14ac:dyDescent="0.35">
      <c r="B13" s="18" t="s">
        <v>262</v>
      </c>
      <c r="C13" s="17">
        <v>0.17152246776126401</v>
      </c>
      <c r="D13" s="17">
        <v>0.18024245711352599</v>
      </c>
      <c r="E13" s="17">
        <v>0.16410572521890701</v>
      </c>
      <c r="F13" s="17"/>
      <c r="G13" s="17">
        <v>7.2001977866556696E-2</v>
      </c>
      <c r="H13" s="17">
        <v>0.104754216581219</v>
      </c>
      <c r="I13" s="17">
        <v>0.17259939867761601</v>
      </c>
      <c r="J13" s="17">
        <v>0.22810842562530101</v>
      </c>
      <c r="K13" s="17">
        <v>0.234321246089601</v>
      </c>
      <c r="L13" s="17">
        <v>0.15313868443164799</v>
      </c>
      <c r="M13" s="17"/>
      <c r="N13" s="17">
        <v>0.14212651081368999</v>
      </c>
      <c r="O13" s="17">
        <v>0.17610373663413001</v>
      </c>
      <c r="P13" s="17">
        <v>0.13207268500472</v>
      </c>
      <c r="Q13" s="17">
        <v>0.24284990525811601</v>
      </c>
      <c r="R13" s="17">
        <v>0.15711024598623799</v>
      </c>
      <c r="S13" s="17"/>
      <c r="T13" s="17">
        <v>0.177975986231421</v>
      </c>
      <c r="U13" s="17">
        <v>0.169897254063401</v>
      </c>
      <c r="V13" s="17"/>
      <c r="W13" s="17">
        <v>0.14722216163112201</v>
      </c>
      <c r="X13" s="17">
        <v>0.19018765834786</v>
      </c>
      <c r="Y13" s="17"/>
      <c r="Z13" s="17">
        <v>0.109453724095557</v>
      </c>
      <c r="AA13" s="17">
        <v>0.15172907393101601</v>
      </c>
      <c r="AB13" s="17">
        <v>0.21199194239667801</v>
      </c>
      <c r="AC13" s="17"/>
      <c r="AD13" s="17">
        <v>0.158915169924845</v>
      </c>
      <c r="AE13" s="17">
        <v>0.195189219955758</v>
      </c>
      <c r="AF13" s="17"/>
      <c r="AG13" s="17">
        <v>0.20153844037112001</v>
      </c>
      <c r="AH13" s="17">
        <v>0.100252904205578</v>
      </c>
      <c r="AI13" s="17">
        <v>0.239620045015766</v>
      </c>
      <c r="AJ13" s="17"/>
      <c r="AK13" s="17">
        <v>0.113818206449669</v>
      </c>
      <c r="AL13" s="17">
        <v>0.15228533127715299</v>
      </c>
      <c r="AM13" s="17">
        <v>0.37416576689022402</v>
      </c>
      <c r="AN13" s="17"/>
      <c r="AO13" s="17">
        <v>9.4916601655808897E-2</v>
      </c>
      <c r="AP13" s="17">
        <v>9.1544049600224095E-2</v>
      </c>
      <c r="AQ13" s="17">
        <v>0.29310796118426202</v>
      </c>
      <c r="AR13" s="17"/>
      <c r="AS13" s="17">
        <v>0.169550387949332</v>
      </c>
      <c r="AT13" s="17">
        <v>0.13639130603500299</v>
      </c>
      <c r="AU13" s="17">
        <v>0.19857440768387599</v>
      </c>
      <c r="AV13" s="17">
        <v>0.168289678179113</v>
      </c>
      <c r="AW13" s="17">
        <v>0.21443292132453601</v>
      </c>
      <c r="AX13" s="17">
        <v>0.18332017464432801</v>
      </c>
      <c r="AY13" s="17">
        <v>0.18843789735411701</v>
      </c>
      <c r="AZ13" s="17">
        <v>0.17902348484319899</v>
      </c>
      <c r="BA13" s="17">
        <v>3.1962748704190198E-2</v>
      </c>
      <c r="BB13" s="17">
        <v>0.18217069184993601</v>
      </c>
      <c r="BC13" s="17">
        <v>1.6555352889794199E-2</v>
      </c>
      <c r="BD13" s="17">
        <v>0.237254980718551</v>
      </c>
      <c r="BE13" s="17">
        <v>0.231392862594304</v>
      </c>
      <c r="BF13" s="17">
        <v>0.20806260118419501</v>
      </c>
      <c r="BG13" s="17">
        <v>0.198854192455822</v>
      </c>
    </row>
    <row r="14" spans="2:59" x14ac:dyDescent="0.35">
      <c r="B14" s="18" t="s">
        <v>263</v>
      </c>
      <c r="C14" s="17">
        <v>5.8325543652859996E-3</v>
      </c>
      <c r="D14" s="17">
        <v>1.65147914480758E-3</v>
      </c>
      <c r="E14" s="17">
        <v>9.7516008314905995E-3</v>
      </c>
      <c r="F14" s="17"/>
      <c r="G14" s="17">
        <v>1.35991244553812E-2</v>
      </c>
      <c r="H14" s="17">
        <v>4.3373244784839296E-3</v>
      </c>
      <c r="I14" s="17">
        <v>1.01769264065865E-2</v>
      </c>
      <c r="J14" s="17">
        <v>4.3860960960118E-3</v>
      </c>
      <c r="K14" s="17">
        <v>0</v>
      </c>
      <c r="L14" s="17">
        <v>6.4400323969292404E-3</v>
      </c>
      <c r="M14" s="17"/>
      <c r="N14" s="17">
        <v>2.11486278949112E-3</v>
      </c>
      <c r="O14" s="17">
        <v>1.0337805822853799E-2</v>
      </c>
      <c r="P14" s="17">
        <v>7.7122143917549204E-3</v>
      </c>
      <c r="Q14" s="17">
        <v>2.3719807657375902E-3</v>
      </c>
      <c r="R14" s="17">
        <v>1.08174996674552E-2</v>
      </c>
      <c r="S14" s="17"/>
      <c r="T14" s="17">
        <v>3.83497712606647E-3</v>
      </c>
      <c r="U14" s="17">
        <v>6.3356117140381E-3</v>
      </c>
      <c r="V14" s="17"/>
      <c r="W14" s="17">
        <v>4.9403250118754301E-3</v>
      </c>
      <c r="X14" s="17">
        <v>2.9062158771962698E-3</v>
      </c>
      <c r="Y14" s="17"/>
      <c r="Z14" s="17">
        <v>7.2588156185629396E-3</v>
      </c>
      <c r="AA14" s="17">
        <v>2.7719504176767799E-3</v>
      </c>
      <c r="AB14" s="17">
        <v>7.1382820454589501E-3</v>
      </c>
      <c r="AC14" s="17"/>
      <c r="AD14" s="17">
        <v>4.45310552498146E-3</v>
      </c>
      <c r="AE14" s="17">
        <v>8.4220921307984493E-3</v>
      </c>
      <c r="AF14" s="17"/>
      <c r="AG14" s="17">
        <v>7.1798344556999001E-3</v>
      </c>
      <c r="AH14" s="17">
        <v>2.8284606536621102E-3</v>
      </c>
      <c r="AI14" s="17">
        <v>5.2998398452713197E-3</v>
      </c>
      <c r="AJ14" s="17"/>
      <c r="AK14" s="17">
        <v>1.49462237458668E-2</v>
      </c>
      <c r="AL14" s="17">
        <v>0</v>
      </c>
      <c r="AM14" s="17">
        <v>0</v>
      </c>
      <c r="AN14" s="17"/>
      <c r="AO14" s="17">
        <v>1.5889081682070198E-2</v>
      </c>
      <c r="AP14" s="17">
        <v>1.1232956984374501E-3</v>
      </c>
      <c r="AQ14" s="17">
        <v>1.03281223463072E-2</v>
      </c>
      <c r="AR14" s="17"/>
      <c r="AS14" s="17">
        <v>2.86287301059731E-2</v>
      </c>
      <c r="AT14" s="17">
        <v>0</v>
      </c>
      <c r="AU14" s="17">
        <v>0</v>
      </c>
      <c r="AV14" s="17">
        <v>0</v>
      </c>
      <c r="AW14" s="17">
        <v>0</v>
      </c>
      <c r="AX14" s="17">
        <v>9.3100407993730698E-3</v>
      </c>
      <c r="AY14" s="17">
        <v>1.9838044134780401E-2</v>
      </c>
      <c r="AZ14" s="17">
        <v>0</v>
      </c>
      <c r="BA14" s="17">
        <v>0</v>
      </c>
      <c r="BB14" s="17">
        <v>0</v>
      </c>
      <c r="BC14" s="17">
        <v>0</v>
      </c>
      <c r="BD14" s="17">
        <v>0</v>
      </c>
      <c r="BE14" s="17">
        <v>0</v>
      </c>
      <c r="BF14" s="17">
        <v>0</v>
      </c>
      <c r="BG14" s="17">
        <v>3.4506864698971601E-2</v>
      </c>
    </row>
    <row r="15" spans="2:59" x14ac:dyDescent="0.35">
      <c r="B15" s="18" t="s">
        <v>264</v>
      </c>
      <c r="C15" s="19">
        <v>3.6979386136491002E-2</v>
      </c>
      <c r="D15" s="19">
        <v>2.8120489825837699E-2</v>
      </c>
      <c r="E15" s="19">
        <v>4.5384530150219399E-2</v>
      </c>
      <c r="F15" s="19"/>
      <c r="G15" s="19">
        <v>3.2856107140796301E-2</v>
      </c>
      <c r="H15" s="19">
        <v>4.8144494963882199E-2</v>
      </c>
      <c r="I15" s="19">
        <v>7.6780762807514003E-2</v>
      </c>
      <c r="J15" s="19">
        <v>4.4244970050704401E-2</v>
      </c>
      <c r="K15" s="19">
        <v>2.01560808976835E-2</v>
      </c>
      <c r="L15" s="19">
        <v>1.7102119731542801E-2</v>
      </c>
      <c r="M15" s="19"/>
      <c r="N15" s="19">
        <v>3.3409892960308503E-2</v>
      </c>
      <c r="O15" s="19">
        <v>5.4838249499929E-2</v>
      </c>
      <c r="P15" s="19">
        <v>3.2964188812259598E-2</v>
      </c>
      <c r="Q15" s="19">
        <v>2.2473223180457299E-2</v>
      </c>
      <c r="R15" s="19">
        <v>5.1701118318721498E-2</v>
      </c>
      <c r="S15" s="19"/>
      <c r="T15" s="19">
        <v>6.3496294701731902E-3</v>
      </c>
      <c r="U15" s="19">
        <v>4.46929923385221E-2</v>
      </c>
      <c r="V15" s="19"/>
      <c r="W15" s="19">
        <v>1.7822561150470501E-2</v>
      </c>
      <c r="X15" s="19">
        <v>4.3627157563314298E-2</v>
      </c>
      <c r="Y15" s="19"/>
      <c r="Z15" s="19">
        <v>2.07218964370759E-2</v>
      </c>
      <c r="AA15" s="19">
        <v>8.0252325965333195E-3</v>
      </c>
      <c r="AB15" s="19">
        <v>2.12577783251943E-2</v>
      </c>
      <c r="AC15" s="19"/>
      <c r="AD15" s="19">
        <v>1.4649846392134101E-2</v>
      </c>
      <c r="AE15" s="19">
        <v>7.8896987402339705E-2</v>
      </c>
      <c r="AF15" s="19"/>
      <c r="AG15" s="19">
        <v>7.0142389970232399E-3</v>
      </c>
      <c r="AH15" s="19">
        <v>1.7667951723504799E-2</v>
      </c>
      <c r="AI15" s="19">
        <v>2.5511357069254399E-2</v>
      </c>
      <c r="AJ15" s="19"/>
      <c r="AK15" s="19">
        <v>8.9829430340071202E-3</v>
      </c>
      <c r="AL15" s="19">
        <v>2.4682898018237798E-2</v>
      </c>
      <c r="AM15" s="19">
        <v>5.9834708120200697E-2</v>
      </c>
      <c r="AN15" s="19"/>
      <c r="AO15" s="19">
        <v>0</v>
      </c>
      <c r="AP15" s="19">
        <v>2.3553968940080699E-2</v>
      </c>
      <c r="AQ15" s="19">
        <v>3.1997812939289501E-2</v>
      </c>
      <c r="AR15" s="19"/>
      <c r="AS15" s="19">
        <v>8.8733737742714106E-2</v>
      </c>
      <c r="AT15" s="19">
        <v>6.3869425225543605E-2</v>
      </c>
      <c r="AU15" s="19">
        <v>5.2134935389802198E-2</v>
      </c>
      <c r="AV15" s="19">
        <v>2.48632373796367E-2</v>
      </c>
      <c r="AW15" s="19">
        <v>1.15909689280868E-2</v>
      </c>
      <c r="AX15" s="19">
        <v>4.0271447289927202E-2</v>
      </c>
      <c r="AY15" s="19">
        <v>2.1270368123543101E-2</v>
      </c>
      <c r="AZ15" s="19">
        <v>1.07605692627344E-2</v>
      </c>
      <c r="BA15" s="19">
        <v>2.5976786412347401E-2</v>
      </c>
      <c r="BB15" s="19">
        <v>1.6731105003668999E-2</v>
      </c>
      <c r="BC15" s="19">
        <v>6.3608016942427598E-2</v>
      </c>
      <c r="BD15" s="19">
        <v>2.3881367367414402E-2</v>
      </c>
      <c r="BE15" s="19">
        <v>0</v>
      </c>
      <c r="BF15" s="19">
        <v>0</v>
      </c>
      <c r="BG15" s="19">
        <v>0</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6.8286480181721093E-2</v>
      </c>
      <c r="D9" s="17">
        <v>9.0971788955875404E-2</v>
      </c>
      <c r="E9" s="17">
        <v>4.5374641276548798E-2</v>
      </c>
      <c r="F9" s="17"/>
      <c r="G9" s="17">
        <v>0.11820723229743101</v>
      </c>
      <c r="H9" s="17">
        <v>0.119420153796094</v>
      </c>
      <c r="I9" s="17">
        <v>6.0120298381927499E-2</v>
      </c>
      <c r="J9" s="17">
        <v>2.90421572930313E-2</v>
      </c>
      <c r="K9" s="17">
        <v>2.7355500808871901E-2</v>
      </c>
      <c r="L9" s="17">
        <v>8.69376028061353E-2</v>
      </c>
      <c r="M9" s="17"/>
      <c r="N9" s="17">
        <v>6.0743776402572801E-2</v>
      </c>
      <c r="O9" s="17">
        <v>5.68963409439215E-2</v>
      </c>
      <c r="P9" s="17">
        <v>0.111344069574975</v>
      </c>
      <c r="Q9" s="17">
        <v>6.0474332340237198E-2</v>
      </c>
      <c r="R9" s="17">
        <v>4.5342301736221099E-2</v>
      </c>
      <c r="S9" s="17"/>
      <c r="T9" s="17">
        <v>0.12579709088028901</v>
      </c>
      <c r="U9" s="17">
        <v>5.38033679520084E-2</v>
      </c>
      <c r="V9" s="17"/>
      <c r="W9" s="17">
        <v>8.6702521433288396E-2</v>
      </c>
      <c r="X9" s="17">
        <v>6.0140903715668402E-2</v>
      </c>
      <c r="Y9" s="17"/>
      <c r="Z9" s="17">
        <v>8.9813794162142399E-2</v>
      </c>
      <c r="AA9" s="17">
        <v>6.8807275660929201E-2</v>
      </c>
      <c r="AB9" s="17">
        <v>6.6794544092760894E-2</v>
      </c>
      <c r="AC9" s="17"/>
      <c r="AD9" s="17">
        <v>8.4297566777269906E-2</v>
      </c>
      <c r="AE9" s="17">
        <v>3.8230045905470203E-2</v>
      </c>
      <c r="AF9" s="17"/>
      <c r="AG9" s="17">
        <v>0.162034914671872</v>
      </c>
      <c r="AH9" s="17">
        <v>7.6789307775282006E-2</v>
      </c>
      <c r="AI9" s="17">
        <v>4.1740214779260897E-2</v>
      </c>
      <c r="AJ9" s="17"/>
      <c r="AK9" s="17">
        <v>0.13557430897008799</v>
      </c>
      <c r="AL9" s="17">
        <v>4.94565607975486E-2</v>
      </c>
      <c r="AM9" s="17">
        <v>1.6633470447082702E-2</v>
      </c>
      <c r="AN9" s="17"/>
      <c r="AO9" s="17">
        <v>0.281960678628488</v>
      </c>
      <c r="AP9" s="17">
        <v>7.4278026017242996E-2</v>
      </c>
      <c r="AQ9" s="17">
        <v>3.2712254730531597E-2</v>
      </c>
      <c r="AR9" s="17"/>
      <c r="AS9" s="17">
        <v>5.22250031840851E-2</v>
      </c>
      <c r="AT9" s="17">
        <v>5.35690387577814E-2</v>
      </c>
      <c r="AU9" s="17">
        <v>4.0367104714461498E-2</v>
      </c>
      <c r="AV9" s="17">
        <v>9.9677652779426404E-2</v>
      </c>
      <c r="AW9" s="17">
        <v>2.2539955291027199E-2</v>
      </c>
      <c r="AX9" s="17">
        <v>2.2686113398098898E-2</v>
      </c>
      <c r="AY9" s="17">
        <v>7.9095675443541402E-2</v>
      </c>
      <c r="AZ9" s="17">
        <v>5.13874689737586E-2</v>
      </c>
      <c r="BA9" s="17">
        <v>7.0722246699119695E-2</v>
      </c>
      <c r="BB9" s="17">
        <v>0.11531603853177801</v>
      </c>
      <c r="BC9" s="17">
        <v>0.13253456849461101</v>
      </c>
      <c r="BD9" s="17">
        <v>0.12810124777575199</v>
      </c>
      <c r="BE9" s="17">
        <v>0.207403113344165</v>
      </c>
      <c r="BF9" s="17">
        <v>3.6527915111302503E-2</v>
      </c>
      <c r="BG9" s="17">
        <v>0.184219409073623</v>
      </c>
    </row>
    <row r="10" spans="2:59" x14ac:dyDescent="0.35">
      <c r="B10" s="18" t="s">
        <v>259</v>
      </c>
      <c r="C10" s="17">
        <v>0.30042683526479702</v>
      </c>
      <c r="D10" s="17">
        <v>0.31291318736205498</v>
      </c>
      <c r="E10" s="17">
        <v>0.29003248227399298</v>
      </c>
      <c r="F10" s="17"/>
      <c r="G10" s="17">
        <v>0.26310270604230102</v>
      </c>
      <c r="H10" s="17">
        <v>0.30830908021310699</v>
      </c>
      <c r="I10" s="17">
        <v>0.24307897263411099</v>
      </c>
      <c r="J10" s="17">
        <v>0.22536777430770499</v>
      </c>
      <c r="K10" s="17">
        <v>0.290158305259826</v>
      </c>
      <c r="L10" s="17">
        <v>0.396786176237993</v>
      </c>
      <c r="M10" s="17"/>
      <c r="N10" s="17">
        <v>0.35056938721112002</v>
      </c>
      <c r="O10" s="17">
        <v>0.23795173542481901</v>
      </c>
      <c r="P10" s="17">
        <v>0.307936488528052</v>
      </c>
      <c r="Q10" s="17">
        <v>0.28063318717462099</v>
      </c>
      <c r="R10" s="17">
        <v>0.31702023332387103</v>
      </c>
      <c r="S10" s="17"/>
      <c r="T10" s="17">
        <v>0.330399885176965</v>
      </c>
      <c r="U10" s="17">
        <v>0.292878609981292</v>
      </c>
      <c r="V10" s="17"/>
      <c r="W10" s="17">
        <v>0.32591437431945303</v>
      </c>
      <c r="X10" s="17">
        <v>0.28835740197629101</v>
      </c>
      <c r="Y10" s="17"/>
      <c r="Z10" s="17">
        <v>0.34171759854153899</v>
      </c>
      <c r="AA10" s="17">
        <v>0.33414212034816998</v>
      </c>
      <c r="AB10" s="17">
        <v>0.29226922311088699</v>
      </c>
      <c r="AC10" s="17"/>
      <c r="AD10" s="17">
        <v>0.333830802061165</v>
      </c>
      <c r="AE10" s="17">
        <v>0.237720027292111</v>
      </c>
      <c r="AF10" s="17"/>
      <c r="AG10" s="17">
        <v>0.27020527930841598</v>
      </c>
      <c r="AH10" s="17">
        <v>0.34773250787180598</v>
      </c>
      <c r="AI10" s="17">
        <v>0.27268033802725999</v>
      </c>
      <c r="AJ10" s="17"/>
      <c r="AK10" s="17">
        <v>0.34071869609076999</v>
      </c>
      <c r="AL10" s="17">
        <v>0.34738148150621001</v>
      </c>
      <c r="AM10" s="17">
        <v>0.11882605186282499</v>
      </c>
      <c r="AN10" s="17"/>
      <c r="AO10" s="17">
        <v>0.34366393444857701</v>
      </c>
      <c r="AP10" s="17">
        <v>0.37836771889605503</v>
      </c>
      <c r="AQ10" s="17">
        <v>0.21058333159002399</v>
      </c>
      <c r="AR10" s="17"/>
      <c r="AS10" s="17">
        <v>0.21700942798658299</v>
      </c>
      <c r="AT10" s="17">
        <v>0.25282080491657</v>
      </c>
      <c r="AU10" s="17">
        <v>0.205704778710563</v>
      </c>
      <c r="AV10" s="17">
        <v>0.26474666545006698</v>
      </c>
      <c r="AW10" s="17">
        <v>0.36427073144157901</v>
      </c>
      <c r="AX10" s="17">
        <v>0.32692078181623901</v>
      </c>
      <c r="AY10" s="17">
        <v>0.29252036643039497</v>
      </c>
      <c r="AZ10" s="17">
        <v>0.43227833997205301</v>
      </c>
      <c r="BA10" s="17">
        <v>0.333001881818838</v>
      </c>
      <c r="BB10" s="17">
        <v>0.30726052501862799</v>
      </c>
      <c r="BC10" s="17">
        <v>0.361227649390581</v>
      </c>
      <c r="BD10" s="17">
        <v>0.37697590476535298</v>
      </c>
      <c r="BE10" s="17">
        <v>0.36307600670624501</v>
      </c>
      <c r="BF10" s="17">
        <v>0.33512354621020701</v>
      </c>
      <c r="BG10" s="17">
        <v>0.46359354656729201</v>
      </c>
    </row>
    <row r="11" spans="2:59" x14ac:dyDescent="0.35">
      <c r="B11" s="18" t="s">
        <v>260</v>
      </c>
      <c r="C11" s="17">
        <v>0.27018371580822498</v>
      </c>
      <c r="D11" s="17">
        <v>0.26785446130120399</v>
      </c>
      <c r="E11" s="17">
        <v>0.27140679831584402</v>
      </c>
      <c r="F11" s="17"/>
      <c r="G11" s="17">
        <v>0.19771643648052201</v>
      </c>
      <c r="H11" s="17">
        <v>0.263567985150017</v>
      </c>
      <c r="I11" s="17">
        <v>0.33055009992473</v>
      </c>
      <c r="J11" s="17">
        <v>0.32575551668666097</v>
      </c>
      <c r="K11" s="17">
        <v>0.24076185648278001</v>
      </c>
      <c r="L11" s="17">
        <v>0.24223115562193501</v>
      </c>
      <c r="M11" s="17"/>
      <c r="N11" s="17">
        <v>0.25855398196983997</v>
      </c>
      <c r="O11" s="17">
        <v>0.34324406895602499</v>
      </c>
      <c r="P11" s="17">
        <v>0.244132016136235</v>
      </c>
      <c r="Q11" s="17">
        <v>0.26663141383743999</v>
      </c>
      <c r="R11" s="17">
        <v>0.22243554645674299</v>
      </c>
      <c r="S11" s="17"/>
      <c r="T11" s="17">
        <v>0.235260576983369</v>
      </c>
      <c r="U11" s="17">
        <v>0.27897854050005899</v>
      </c>
      <c r="V11" s="17"/>
      <c r="W11" s="17">
        <v>0.27632057167757001</v>
      </c>
      <c r="X11" s="17">
        <v>0.26895257912105103</v>
      </c>
      <c r="Y11" s="17"/>
      <c r="Z11" s="17">
        <v>0.24086614600227099</v>
      </c>
      <c r="AA11" s="17">
        <v>0.28764440680776598</v>
      </c>
      <c r="AB11" s="17">
        <v>0.30594100256422602</v>
      </c>
      <c r="AC11" s="17"/>
      <c r="AD11" s="17">
        <v>0.27502329285704102</v>
      </c>
      <c r="AE11" s="17">
        <v>0.26109873405982698</v>
      </c>
      <c r="AF11" s="17"/>
      <c r="AG11" s="17">
        <v>0.28813616121375801</v>
      </c>
      <c r="AH11" s="17">
        <v>0.29092956702801598</v>
      </c>
      <c r="AI11" s="17">
        <v>0.26111020882890701</v>
      </c>
      <c r="AJ11" s="17"/>
      <c r="AK11" s="17">
        <v>0.259977490697336</v>
      </c>
      <c r="AL11" s="17">
        <v>0.284213919572046</v>
      </c>
      <c r="AM11" s="17">
        <v>0.236718164324903</v>
      </c>
      <c r="AN11" s="17"/>
      <c r="AO11" s="17">
        <v>0.15020277733621601</v>
      </c>
      <c r="AP11" s="17">
        <v>0.26693685661359001</v>
      </c>
      <c r="AQ11" s="17">
        <v>0.29301361999432601</v>
      </c>
      <c r="AR11" s="17"/>
      <c r="AS11" s="17">
        <v>0.33646524348019402</v>
      </c>
      <c r="AT11" s="17">
        <v>0.350601683963985</v>
      </c>
      <c r="AU11" s="17">
        <v>0.21898001149492699</v>
      </c>
      <c r="AV11" s="17">
        <v>0.34150927197129899</v>
      </c>
      <c r="AW11" s="17">
        <v>0.196820197433348</v>
      </c>
      <c r="AX11" s="17">
        <v>0.27977635576383603</v>
      </c>
      <c r="AY11" s="17">
        <v>0.264772890748594</v>
      </c>
      <c r="AZ11" s="17">
        <v>0.17827103524243701</v>
      </c>
      <c r="BA11" s="17">
        <v>0.338604937678819</v>
      </c>
      <c r="BB11" s="17">
        <v>0.26201080177938602</v>
      </c>
      <c r="BC11" s="17">
        <v>0.30337390414262799</v>
      </c>
      <c r="BD11" s="17">
        <v>0.173812094392407</v>
      </c>
      <c r="BE11" s="17">
        <v>0.19812801735528601</v>
      </c>
      <c r="BF11" s="17">
        <v>0.1530206030314</v>
      </c>
      <c r="BG11" s="17">
        <v>0.115213214987694</v>
      </c>
    </row>
    <row r="12" spans="2:59" x14ac:dyDescent="0.35">
      <c r="B12" s="18" t="s">
        <v>261</v>
      </c>
      <c r="C12" s="17">
        <v>9.1907319031448595E-2</v>
      </c>
      <c r="D12" s="17">
        <v>9.1124645479899194E-2</v>
      </c>
      <c r="E12" s="17">
        <v>9.3015089298474199E-2</v>
      </c>
      <c r="F12" s="17"/>
      <c r="G12" s="17">
        <v>9.0283495271364797E-2</v>
      </c>
      <c r="H12" s="17">
        <v>5.1316603406008403E-2</v>
      </c>
      <c r="I12" s="17">
        <v>6.2130374725158997E-2</v>
      </c>
      <c r="J12" s="17">
        <v>0.100820092205425</v>
      </c>
      <c r="K12" s="17">
        <v>0.16848459238062299</v>
      </c>
      <c r="L12" s="17">
        <v>7.3385962519523798E-2</v>
      </c>
      <c r="M12" s="17"/>
      <c r="N12" s="17">
        <v>8.28101344377703E-2</v>
      </c>
      <c r="O12" s="17">
        <v>9.1079214994240196E-2</v>
      </c>
      <c r="P12" s="17">
        <v>7.2733246204661303E-2</v>
      </c>
      <c r="Q12" s="17">
        <v>0.11460831945413601</v>
      </c>
      <c r="R12" s="17">
        <v>0.102902341040829</v>
      </c>
      <c r="S12" s="17"/>
      <c r="T12" s="17">
        <v>9.0957179537471899E-2</v>
      </c>
      <c r="U12" s="17">
        <v>9.2146596214528295E-2</v>
      </c>
      <c r="V12" s="17"/>
      <c r="W12" s="17">
        <v>8.7993480124881701E-2</v>
      </c>
      <c r="X12" s="17">
        <v>9.7275470559868293E-2</v>
      </c>
      <c r="Y12" s="17"/>
      <c r="Z12" s="17">
        <v>0.105363739231495</v>
      </c>
      <c r="AA12" s="17">
        <v>6.0106684484109899E-2</v>
      </c>
      <c r="AB12" s="17">
        <v>0.10381772278033401</v>
      </c>
      <c r="AC12" s="17"/>
      <c r="AD12" s="17">
        <v>9.4636082090882201E-2</v>
      </c>
      <c r="AE12" s="17">
        <v>8.6784813006521605E-2</v>
      </c>
      <c r="AF12" s="17"/>
      <c r="AG12" s="17">
        <v>7.5147296055147098E-2</v>
      </c>
      <c r="AH12" s="17">
        <v>8.6648777425961193E-2</v>
      </c>
      <c r="AI12" s="17">
        <v>0.103529556617729</v>
      </c>
      <c r="AJ12" s="17"/>
      <c r="AK12" s="17">
        <v>6.14285369645233E-2</v>
      </c>
      <c r="AL12" s="17">
        <v>9.6870948297566595E-2</v>
      </c>
      <c r="AM12" s="17">
        <v>0.16048437716112701</v>
      </c>
      <c r="AN12" s="17"/>
      <c r="AO12" s="17">
        <v>8.9469207859732405E-2</v>
      </c>
      <c r="AP12" s="17">
        <v>6.6719618744501205E-2</v>
      </c>
      <c r="AQ12" s="17">
        <v>0.12691775342136799</v>
      </c>
      <c r="AR12" s="17"/>
      <c r="AS12" s="17">
        <v>5.3039047499121902E-2</v>
      </c>
      <c r="AT12" s="17">
        <v>4.4133951230412402E-2</v>
      </c>
      <c r="AU12" s="17">
        <v>0.11807081951350699</v>
      </c>
      <c r="AV12" s="17">
        <v>4.4968443080779401E-2</v>
      </c>
      <c r="AW12" s="17">
        <v>9.8536973976836001E-2</v>
      </c>
      <c r="AX12" s="17">
        <v>8.3003513038758997E-2</v>
      </c>
      <c r="AY12" s="17">
        <v>9.8111098639215105E-2</v>
      </c>
      <c r="AZ12" s="17">
        <v>0.14104290223013999</v>
      </c>
      <c r="BA12" s="17">
        <v>9.2379631955097505E-2</v>
      </c>
      <c r="BB12" s="17">
        <v>0.18424553019214501</v>
      </c>
      <c r="BC12" s="17">
        <v>2.16048242109994E-2</v>
      </c>
      <c r="BD12" s="17">
        <v>9.1227817809115805E-2</v>
      </c>
      <c r="BE12" s="17">
        <v>7.8873913914655994E-2</v>
      </c>
      <c r="BF12" s="17">
        <v>0.34349011743237301</v>
      </c>
      <c r="BG12" s="17">
        <v>2.1605508432876602E-2</v>
      </c>
    </row>
    <row r="13" spans="2:59" x14ac:dyDescent="0.35">
      <c r="B13" s="18" t="s">
        <v>262</v>
      </c>
      <c r="C13" s="17">
        <v>9.2295065998368397E-2</v>
      </c>
      <c r="D13" s="17">
        <v>0.10191978080778</v>
      </c>
      <c r="E13" s="17">
        <v>8.3709091216687098E-2</v>
      </c>
      <c r="F13" s="17"/>
      <c r="G13" s="17">
        <v>3.8024099058525197E-2</v>
      </c>
      <c r="H13" s="17">
        <v>7.1795208679856407E-2</v>
      </c>
      <c r="I13" s="17">
        <v>8.74185467128165E-2</v>
      </c>
      <c r="J13" s="17">
        <v>0.13604922521878901</v>
      </c>
      <c r="K13" s="17">
        <v>9.5358588751082801E-2</v>
      </c>
      <c r="L13" s="17">
        <v>8.8430477541116798E-2</v>
      </c>
      <c r="M13" s="17"/>
      <c r="N13" s="17">
        <v>5.6631719261858803E-2</v>
      </c>
      <c r="O13" s="17">
        <v>0.11787093134623899</v>
      </c>
      <c r="P13" s="17">
        <v>6.5619687053641296E-2</v>
      </c>
      <c r="Q13" s="17">
        <v>0.13676488959920899</v>
      </c>
      <c r="R13" s="17">
        <v>8.9108905839781899E-2</v>
      </c>
      <c r="S13" s="17"/>
      <c r="T13" s="17">
        <v>8.4707372421629304E-2</v>
      </c>
      <c r="U13" s="17">
        <v>9.4205903256080206E-2</v>
      </c>
      <c r="V13" s="17"/>
      <c r="W13" s="17">
        <v>8.5096287685527197E-2</v>
      </c>
      <c r="X13" s="17">
        <v>9.6983509195588902E-2</v>
      </c>
      <c r="Y13" s="17"/>
      <c r="Z13" s="17">
        <v>5.9230708764015302E-2</v>
      </c>
      <c r="AA13" s="17">
        <v>8.6148984012709498E-2</v>
      </c>
      <c r="AB13" s="17">
        <v>9.85245775553176E-2</v>
      </c>
      <c r="AC13" s="17"/>
      <c r="AD13" s="17">
        <v>8.3202201350905503E-2</v>
      </c>
      <c r="AE13" s="17">
        <v>0.10936443146762299</v>
      </c>
      <c r="AF13" s="17"/>
      <c r="AG13" s="17">
        <v>8.9878583279282595E-2</v>
      </c>
      <c r="AH13" s="17">
        <v>4.4419693034644402E-2</v>
      </c>
      <c r="AI13" s="17">
        <v>0.137846982962745</v>
      </c>
      <c r="AJ13" s="17"/>
      <c r="AK13" s="17">
        <v>4.9973149284160898E-2</v>
      </c>
      <c r="AL13" s="17">
        <v>6.3856903227109602E-2</v>
      </c>
      <c r="AM13" s="17">
        <v>0.27912896169429802</v>
      </c>
      <c r="AN13" s="17"/>
      <c r="AO13" s="17">
        <v>3.7305541566594103E-2</v>
      </c>
      <c r="AP13" s="17">
        <v>5.4569670065038198E-2</v>
      </c>
      <c r="AQ13" s="17">
        <v>0.15490744451976801</v>
      </c>
      <c r="AR13" s="17"/>
      <c r="AS13" s="17">
        <v>0.122653080241729</v>
      </c>
      <c r="AT13" s="17">
        <v>8.4176244275860707E-2</v>
      </c>
      <c r="AU13" s="17">
        <v>0.17760707996450101</v>
      </c>
      <c r="AV13" s="17">
        <v>5.4647993016100099E-2</v>
      </c>
      <c r="AW13" s="17">
        <v>0.14851041502999701</v>
      </c>
      <c r="AX13" s="17">
        <v>6.3736016983704999E-2</v>
      </c>
      <c r="AY13" s="17">
        <v>0.12621838846543901</v>
      </c>
      <c r="AZ13" s="17">
        <v>8.4129976835523701E-2</v>
      </c>
      <c r="BA13" s="17">
        <v>3.2428994638481902E-2</v>
      </c>
      <c r="BB13" s="17">
        <v>2.7311912643852701E-2</v>
      </c>
      <c r="BC13" s="17">
        <v>0</v>
      </c>
      <c r="BD13" s="17">
        <v>4.6130643084642799E-2</v>
      </c>
      <c r="BE13" s="17">
        <v>7.5196458022078694E-2</v>
      </c>
      <c r="BF13" s="17">
        <v>7.4860312531050605E-2</v>
      </c>
      <c r="BG13" s="17">
        <v>0.18103664825044299</v>
      </c>
    </row>
    <row r="14" spans="2:59" x14ac:dyDescent="0.35">
      <c r="B14" s="18" t="s">
        <v>263</v>
      </c>
      <c r="C14" s="17">
        <v>5.56093093777522E-2</v>
      </c>
      <c r="D14" s="17">
        <v>5.9992416602647099E-2</v>
      </c>
      <c r="E14" s="17">
        <v>5.1755185191209703E-2</v>
      </c>
      <c r="F14" s="17"/>
      <c r="G14" s="17">
        <v>0.16342542561642701</v>
      </c>
      <c r="H14" s="17">
        <v>7.5532187209130505E-2</v>
      </c>
      <c r="I14" s="17">
        <v>8.2563951775271593E-2</v>
      </c>
      <c r="J14" s="17">
        <v>3.23185374755868E-2</v>
      </c>
      <c r="K14" s="17">
        <v>4.8139806328234197E-2</v>
      </c>
      <c r="L14" s="17">
        <v>2.0533678692357699E-2</v>
      </c>
      <c r="M14" s="17"/>
      <c r="N14" s="17">
        <v>6.2240091919185198E-2</v>
      </c>
      <c r="O14" s="17">
        <v>3.12107875876621E-2</v>
      </c>
      <c r="P14" s="17">
        <v>7.3780456895798596E-2</v>
      </c>
      <c r="Q14" s="17">
        <v>3.9610448927458401E-2</v>
      </c>
      <c r="R14" s="17">
        <v>8.3841609951599796E-2</v>
      </c>
      <c r="S14" s="17"/>
      <c r="T14" s="17">
        <v>3.0086202342633799E-2</v>
      </c>
      <c r="U14" s="17">
        <v>6.2036888900043601E-2</v>
      </c>
      <c r="V14" s="17"/>
      <c r="W14" s="17">
        <v>4.8727093390765003E-2</v>
      </c>
      <c r="X14" s="17">
        <v>5.4108262961877103E-2</v>
      </c>
      <c r="Y14" s="17"/>
      <c r="Z14" s="17">
        <v>3.70121340864887E-2</v>
      </c>
      <c r="AA14" s="17">
        <v>6.1969620106098203E-2</v>
      </c>
      <c r="AB14" s="17">
        <v>5.6614494258988103E-2</v>
      </c>
      <c r="AC14" s="17"/>
      <c r="AD14" s="17">
        <v>4.4002830463829502E-2</v>
      </c>
      <c r="AE14" s="17">
        <v>7.7397297880168497E-2</v>
      </c>
      <c r="AF14" s="17"/>
      <c r="AG14" s="17">
        <v>4.5786863610730498E-2</v>
      </c>
      <c r="AH14" s="17">
        <v>5.0689843432942201E-2</v>
      </c>
      <c r="AI14" s="17">
        <v>6.2449421630479098E-2</v>
      </c>
      <c r="AJ14" s="17"/>
      <c r="AK14" s="17">
        <v>5.09572596209888E-2</v>
      </c>
      <c r="AL14" s="17">
        <v>4.9243379895578698E-2</v>
      </c>
      <c r="AM14" s="17">
        <v>9.36316753844329E-2</v>
      </c>
      <c r="AN14" s="17"/>
      <c r="AO14" s="17">
        <v>9.3690371676193995E-3</v>
      </c>
      <c r="AP14" s="17">
        <v>4.7020685894001102E-2</v>
      </c>
      <c r="AQ14" s="17">
        <v>6.6029782765389705E-2</v>
      </c>
      <c r="AR14" s="17"/>
      <c r="AS14" s="17">
        <v>7.47964683424302E-2</v>
      </c>
      <c r="AT14" s="17">
        <v>8.9188699722804396E-2</v>
      </c>
      <c r="AU14" s="17">
        <v>6.9764544087856303E-2</v>
      </c>
      <c r="AV14" s="17">
        <v>1.8728365435648001E-2</v>
      </c>
      <c r="AW14" s="17">
        <v>6.1259404147970903E-2</v>
      </c>
      <c r="AX14" s="17">
        <v>8.9288652526402501E-2</v>
      </c>
      <c r="AY14" s="17">
        <v>5.1519646836002103E-2</v>
      </c>
      <c r="AZ14" s="17">
        <v>5.0563958772600101E-2</v>
      </c>
      <c r="BA14" s="17">
        <v>3.9264537963468002E-2</v>
      </c>
      <c r="BB14" s="17">
        <v>3.28741889530383E-2</v>
      </c>
      <c r="BC14" s="17">
        <v>4.19096486596479E-2</v>
      </c>
      <c r="BD14" s="17">
        <v>8.2728351681384399E-2</v>
      </c>
      <c r="BE14" s="17">
        <v>7.7322490657569395E-2</v>
      </c>
      <c r="BF14" s="17">
        <v>0</v>
      </c>
      <c r="BG14" s="17">
        <v>3.4331672688072003E-2</v>
      </c>
    </row>
    <row r="15" spans="2:59" x14ac:dyDescent="0.35">
      <c r="B15" s="18" t="s">
        <v>264</v>
      </c>
      <c r="C15" s="19">
        <v>0.12129127433768799</v>
      </c>
      <c r="D15" s="19">
        <v>7.5223719490539007E-2</v>
      </c>
      <c r="E15" s="19">
        <v>0.164706712427243</v>
      </c>
      <c r="F15" s="19"/>
      <c r="G15" s="19">
        <v>0.12924060523343001</v>
      </c>
      <c r="H15" s="19">
        <v>0.11005878154578699</v>
      </c>
      <c r="I15" s="19">
        <v>0.134137755845984</v>
      </c>
      <c r="J15" s="19">
        <v>0.15064669681280099</v>
      </c>
      <c r="K15" s="19">
        <v>0.129741349988582</v>
      </c>
      <c r="L15" s="19">
        <v>9.1694946580939102E-2</v>
      </c>
      <c r="M15" s="19"/>
      <c r="N15" s="19">
        <v>0.128450908797653</v>
      </c>
      <c r="O15" s="19">
        <v>0.12174692074709299</v>
      </c>
      <c r="P15" s="19">
        <v>0.124454035606637</v>
      </c>
      <c r="Q15" s="19">
        <v>0.10127740866689899</v>
      </c>
      <c r="R15" s="19">
        <v>0.13934906165095501</v>
      </c>
      <c r="S15" s="19"/>
      <c r="T15" s="19">
        <v>0.102791692657642</v>
      </c>
      <c r="U15" s="19">
        <v>0.12595009319598799</v>
      </c>
      <c r="V15" s="19"/>
      <c r="W15" s="19">
        <v>8.9245671368514801E-2</v>
      </c>
      <c r="X15" s="19">
        <v>0.13418187246965499</v>
      </c>
      <c r="Y15" s="19"/>
      <c r="Z15" s="19">
        <v>0.12599587921204899</v>
      </c>
      <c r="AA15" s="19">
        <v>0.101180908580217</v>
      </c>
      <c r="AB15" s="19">
        <v>7.6038435637486093E-2</v>
      </c>
      <c r="AC15" s="19"/>
      <c r="AD15" s="19">
        <v>8.50072243989069E-2</v>
      </c>
      <c r="AE15" s="19">
        <v>0.189404650388278</v>
      </c>
      <c r="AF15" s="19"/>
      <c r="AG15" s="19">
        <v>6.8810901860793902E-2</v>
      </c>
      <c r="AH15" s="19">
        <v>0.102790303431348</v>
      </c>
      <c r="AI15" s="19">
        <v>0.120643277153619</v>
      </c>
      <c r="AJ15" s="19"/>
      <c r="AK15" s="19">
        <v>0.101370558372133</v>
      </c>
      <c r="AL15" s="19">
        <v>0.108976806703941</v>
      </c>
      <c r="AM15" s="19">
        <v>9.4577299125332595E-2</v>
      </c>
      <c r="AN15" s="19"/>
      <c r="AO15" s="19">
        <v>8.8028822992772093E-2</v>
      </c>
      <c r="AP15" s="19">
        <v>0.112107423769571</v>
      </c>
      <c r="AQ15" s="19">
        <v>0.11583581297859299</v>
      </c>
      <c r="AR15" s="19"/>
      <c r="AS15" s="19">
        <v>0.143811729265858</v>
      </c>
      <c r="AT15" s="19">
        <v>0.12550957713258701</v>
      </c>
      <c r="AU15" s="19">
        <v>0.169505661514184</v>
      </c>
      <c r="AV15" s="19">
        <v>0.17572160826668001</v>
      </c>
      <c r="AW15" s="19">
        <v>0.108062322679241</v>
      </c>
      <c r="AX15" s="19">
        <v>0.134588566472959</v>
      </c>
      <c r="AY15" s="19">
        <v>8.7761933436813599E-2</v>
      </c>
      <c r="AZ15" s="19">
        <v>6.2326317973487699E-2</v>
      </c>
      <c r="BA15" s="19">
        <v>9.35977692461753E-2</v>
      </c>
      <c r="BB15" s="19">
        <v>7.0981002881171498E-2</v>
      </c>
      <c r="BC15" s="19">
        <v>0.13934940510153099</v>
      </c>
      <c r="BD15" s="19">
        <v>0.101023940491346</v>
      </c>
      <c r="BE15" s="19">
        <v>0</v>
      </c>
      <c r="BF15" s="19">
        <v>5.6977505683667197E-2</v>
      </c>
      <c r="BG15" s="19">
        <v>0</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258</v>
      </c>
      <c r="C9" s="17">
        <v>7.0849914129128E-2</v>
      </c>
      <c r="D9" s="17">
        <v>0.108350918118803</v>
      </c>
      <c r="E9" s="17">
        <v>3.6206520786184797E-2</v>
      </c>
      <c r="F9" s="17"/>
      <c r="G9" s="17">
        <v>5.0980460668211401E-2</v>
      </c>
      <c r="H9" s="17">
        <v>8.5607819829167806E-2</v>
      </c>
      <c r="I9" s="17">
        <v>1.0463357164275299E-2</v>
      </c>
      <c r="J9" s="17">
        <v>2.0519715379474002E-2</v>
      </c>
      <c r="K9" s="17">
        <v>8.8283396103408102E-2</v>
      </c>
      <c r="L9" s="17">
        <v>0.12647443950339499</v>
      </c>
      <c r="M9" s="17"/>
      <c r="N9" s="17">
        <v>5.95260665340345E-2</v>
      </c>
      <c r="O9" s="17">
        <v>8.72371833752493E-2</v>
      </c>
      <c r="P9" s="17">
        <v>0.10985255141974699</v>
      </c>
      <c r="Q9" s="17">
        <v>3.5178322395529503E-2</v>
      </c>
      <c r="R9" s="17">
        <v>7.3633560579004706E-2</v>
      </c>
      <c r="S9" s="17"/>
      <c r="T9" s="17">
        <v>0.113869215331489</v>
      </c>
      <c r="U9" s="17">
        <v>6.0016202579389298E-2</v>
      </c>
      <c r="V9" s="17"/>
      <c r="W9" s="17">
        <v>7.4321109769829502E-2</v>
      </c>
      <c r="X9" s="17">
        <v>7.0789771252679698E-2</v>
      </c>
      <c r="Y9" s="17"/>
      <c r="Z9" s="17">
        <v>7.9919755984042898E-2</v>
      </c>
      <c r="AA9" s="17">
        <v>7.7036126794723297E-2</v>
      </c>
      <c r="AB9" s="17">
        <v>7.5031764239937099E-2</v>
      </c>
      <c r="AC9" s="17"/>
      <c r="AD9" s="17">
        <v>7.7027305513285502E-2</v>
      </c>
      <c r="AE9" s="17">
        <v>5.9253552006633098E-2</v>
      </c>
      <c r="AF9" s="17"/>
      <c r="AG9" s="17">
        <v>0.224965241159543</v>
      </c>
      <c r="AH9" s="17">
        <v>6.8981482368091498E-2</v>
      </c>
      <c r="AI9" s="17">
        <v>3.5924819747985101E-2</v>
      </c>
      <c r="AJ9" s="17"/>
      <c r="AK9" s="17">
        <v>0.124969645294548</v>
      </c>
      <c r="AL9" s="17">
        <v>6.1733189959855203E-2</v>
      </c>
      <c r="AM9" s="17">
        <v>1.9229268240376001E-2</v>
      </c>
      <c r="AN9" s="17"/>
      <c r="AO9" s="17">
        <v>0.22483265262122801</v>
      </c>
      <c r="AP9" s="17">
        <v>8.3081632930523897E-2</v>
      </c>
      <c r="AQ9" s="17">
        <v>3.7908224871127001E-2</v>
      </c>
      <c r="AR9" s="17"/>
      <c r="AS9" s="17">
        <v>4.5075717587340199E-2</v>
      </c>
      <c r="AT9" s="17">
        <v>2.3861079713853199E-2</v>
      </c>
      <c r="AU9" s="17">
        <v>5.7026193463307902E-2</v>
      </c>
      <c r="AV9" s="17">
        <v>0.114436716683504</v>
      </c>
      <c r="AW9" s="17">
        <v>1.8719860849946899E-2</v>
      </c>
      <c r="AX9" s="17">
        <v>3.7087385853757003E-2</v>
      </c>
      <c r="AY9" s="17">
        <v>6.5449116344717298E-2</v>
      </c>
      <c r="AZ9" s="17">
        <v>9.9705109854831206E-2</v>
      </c>
      <c r="BA9" s="17">
        <v>0</v>
      </c>
      <c r="BB9" s="17">
        <v>0.15055182710785001</v>
      </c>
      <c r="BC9" s="17">
        <v>0.134855101640667</v>
      </c>
      <c r="BD9" s="17">
        <v>9.5951883495161705E-2</v>
      </c>
      <c r="BE9" s="17">
        <v>0.31523661321600199</v>
      </c>
      <c r="BF9" s="17">
        <v>8.12783834943413E-2</v>
      </c>
      <c r="BG9" s="17">
        <v>0.16840223393710901</v>
      </c>
    </row>
    <row r="10" spans="2:59" x14ac:dyDescent="0.35">
      <c r="B10" s="18" t="s">
        <v>259</v>
      </c>
      <c r="C10" s="17">
        <v>0.21822066691997599</v>
      </c>
      <c r="D10" s="17">
        <v>0.25758895638234902</v>
      </c>
      <c r="E10" s="17">
        <v>0.17832503086847901</v>
      </c>
      <c r="F10" s="17"/>
      <c r="G10" s="17">
        <v>0.20497359203826299</v>
      </c>
      <c r="H10" s="17">
        <v>0.253627456667052</v>
      </c>
      <c r="I10" s="17">
        <v>0.18669691523140999</v>
      </c>
      <c r="J10" s="17">
        <v>0.142729489194939</v>
      </c>
      <c r="K10" s="17">
        <v>0.18718040309807901</v>
      </c>
      <c r="L10" s="17">
        <v>0.29417377040092801</v>
      </c>
      <c r="M10" s="17"/>
      <c r="N10" s="17">
        <v>0.25468392957481201</v>
      </c>
      <c r="O10" s="17">
        <v>0.22464382305740299</v>
      </c>
      <c r="P10" s="17">
        <v>0.168470138267276</v>
      </c>
      <c r="Q10" s="17">
        <v>0.21152639713872701</v>
      </c>
      <c r="R10" s="17">
        <v>0.22142708619652801</v>
      </c>
      <c r="S10" s="17"/>
      <c r="T10" s="17">
        <v>0.25331954552835301</v>
      </c>
      <c r="U10" s="17">
        <v>0.20938158502104401</v>
      </c>
      <c r="V10" s="17"/>
      <c r="W10" s="17">
        <v>0.27072877197352102</v>
      </c>
      <c r="X10" s="17">
        <v>0.18638330447731399</v>
      </c>
      <c r="Y10" s="17"/>
      <c r="Z10" s="17">
        <v>0.23301890709592901</v>
      </c>
      <c r="AA10" s="17">
        <v>0.25419290302727399</v>
      </c>
      <c r="AB10" s="17">
        <v>0.23349794354391801</v>
      </c>
      <c r="AC10" s="17"/>
      <c r="AD10" s="17">
        <v>0.247414156400699</v>
      </c>
      <c r="AE10" s="17">
        <v>0.163417878075168</v>
      </c>
      <c r="AF10" s="17"/>
      <c r="AG10" s="17">
        <v>0.30564867490389802</v>
      </c>
      <c r="AH10" s="17">
        <v>0.26568560291707</v>
      </c>
      <c r="AI10" s="17">
        <v>0.16577293353502601</v>
      </c>
      <c r="AJ10" s="17"/>
      <c r="AK10" s="17">
        <v>0.29511141629710103</v>
      </c>
      <c r="AL10" s="17">
        <v>0.21671344955484201</v>
      </c>
      <c r="AM10" s="17">
        <v>0.115480638553676</v>
      </c>
      <c r="AN10" s="17"/>
      <c r="AO10" s="17">
        <v>0.375795013025985</v>
      </c>
      <c r="AP10" s="17">
        <v>0.257384546836468</v>
      </c>
      <c r="AQ10" s="17">
        <v>0.15891365157859</v>
      </c>
      <c r="AR10" s="17"/>
      <c r="AS10" s="17">
        <v>9.6644222862309795E-2</v>
      </c>
      <c r="AT10" s="17">
        <v>0.142427117848623</v>
      </c>
      <c r="AU10" s="17">
        <v>0.15146758484905001</v>
      </c>
      <c r="AV10" s="17">
        <v>0.16543107276727001</v>
      </c>
      <c r="AW10" s="17">
        <v>0.200938615557368</v>
      </c>
      <c r="AX10" s="17">
        <v>0.18375557806040699</v>
      </c>
      <c r="AY10" s="17">
        <v>0.38474792890661602</v>
      </c>
      <c r="AZ10" s="17">
        <v>0.34407463666207599</v>
      </c>
      <c r="BA10" s="17">
        <v>0.36771915510622</v>
      </c>
      <c r="BB10" s="17">
        <v>0.21814339597663501</v>
      </c>
      <c r="BC10" s="17">
        <v>0.18722356399175</v>
      </c>
      <c r="BD10" s="17">
        <v>0.36347171871635298</v>
      </c>
      <c r="BE10" s="17">
        <v>0.209256806364718</v>
      </c>
      <c r="BF10" s="17">
        <v>0.60063792132600202</v>
      </c>
      <c r="BG10" s="17">
        <v>0.239086119706723</v>
      </c>
    </row>
    <row r="11" spans="2:59" x14ac:dyDescent="0.35">
      <c r="B11" s="18" t="s">
        <v>260</v>
      </c>
      <c r="C11" s="17">
        <v>0.31982968434355902</v>
      </c>
      <c r="D11" s="17">
        <v>0.32264956087999103</v>
      </c>
      <c r="E11" s="17">
        <v>0.31852038934332499</v>
      </c>
      <c r="F11" s="17"/>
      <c r="G11" s="17">
        <v>0.30943684313223901</v>
      </c>
      <c r="H11" s="17">
        <v>0.31178834752968998</v>
      </c>
      <c r="I11" s="17">
        <v>0.34533527533048902</v>
      </c>
      <c r="J11" s="17">
        <v>0.34300910582570099</v>
      </c>
      <c r="K11" s="17">
        <v>0.32257071080689298</v>
      </c>
      <c r="L11" s="17">
        <v>0.29519832685688802</v>
      </c>
      <c r="M11" s="17"/>
      <c r="N11" s="17">
        <v>0.31049402464215498</v>
      </c>
      <c r="O11" s="17">
        <v>0.32155034274993699</v>
      </c>
      <c r="P11" s="17">
        <v>0.32242692673947698</v>
      </c>
      <c r="Q11" s="17">
        <v>0.35665715019210198</v>
      </c>
      <c r="R11" s="17">
        <v>0.25708666354875898</v>
      </c>
      <c r="S11" s="17"/>
      <c r="T11" s="17">
        <v>0.269335804932129</v>
      </c>
      <c r="U11" s="17">
        <v>0.33254574688482402</v>
      </c>
      <c r="V11" s="17"/>
      <c r="W11" s="17">
        <v>0.305261918831081</v>
      </c>
      <c r="X11" s="17">
        <v>0.34110237176503599</v>
      </c>
      <c r="Y11" s="17"/>
      <c r="Z11" s="17">
        <v>0.296637713300756</v>
      </c>
      <c r="AA11" s="17">
        <v>0.32350278765746598</v>
      </c>
      <c r="AB11" s="17">
        <v>0.34203253048816101</v>
      </c>
      <c r="AC11" s="17"/>
      <c r="AD11" s="17">
        <v>0.32991156157205198</v>
      </c>
      <c r="AE11" s="17">
        <v>0.30090371835798702</v>
      </c>
      <c r="AF11" s="17"/>
      <c r="AG11" s="17">
        <v>0.35018554441148497</v>
      </c>
      <c r="AH11" s="17">
        <v>0.35257369045623799</v>
      </c>
      <c r="AI11" s="17">
        <v>0.29366897030365802</v>
      </c>
      <c r="AJ11" s="17"/>
      <c r="AK11" s="17">
        <v>0.27605297177191701</v>
      </c>
      <c r="AL11" s="17">
        <v>0.36015822477723503</v>
      </c>
      <c r="AM11" s="17">
        <v>0.28050233133517299</v>
      </c>
      <c r="AN11" s="17"/>
      <c r="AO11" s="17">
        <v>0.20731371883640601</v>
      </c>
      <c r="AP11" s="17">
        <v>0.34068800027350898</v>
      </c>
      <c r="AQ11" s="17">
        <v>0.313536383269991</v>
      </c>
      <c r="AR11" s="17"/>
      <c r="AS11" s="17">
        <v>0.384919758146965</v>
      </c>
      <c r="AT11" s="17">
        <v>0.32073213956079499</v>
      </c>
      <c r="AU11" s="17">
        <v>0.21338007632967501</v>
      </c>
      <c r="AV11" s="17">
        <v>0.273754210023607</v>
      </c>
      <c r="AW11" s="17">
        <v>0.40802512918148798</v>
      </c>
      <c r="AX11" s="17">
        <v>0.346963507437828</v>
      </c>
      <c r="AY11" s="17">
        <v>0.26662468982570497</v>
      </c>
      <c r="AZ11" s="17">
        <v>0.24834018423937201</v>
      </c>
      <c r="BA11" s="17">
        <v>0.36895778581445199</v>
      </c>
      <c r="BB11" s="17">
        <v>0.335875576020225</v>
      </c>
      <c r="BC11" s="17">
        <v>0.33729380721429902</v>
      </c>
      <c r="BD11" s="17">
        <v>0.35003249286060401</v>
      </c>
      <c r="BE11" s="17">
        <v>0.32298763173963202</v>
      </c>
      <c r="BF11" s="17">
        <v>0.13699727465740399</v>
      </c>
      <c r="BG11" s="17">
        <v>0.31968433886670999</v>
      </c>
    </row>
    <row r="12" spans="2:59" x14ac:dyDescent="0.35">
      <c r="B12" s="18" t="s">
        <v>261</v>
      </c>
      <c r="C12" s="17">
        <v>9.8312836875260795E-2</v>
      </c>
      <c r="D12" s="17">
        <v>9.4569660125188706E-2</v>
      </c>
      <c r="E12" s="17">
        <v>0.102204950408606</v>
      </c>
      <c r="F12" s="17"/>
      <c r="G12" s="17">
        <v>6.9306130459770798E-2</v>
      </c>
      <c r="H12" s="17">
        <v>4.8837352948279303E-2</v>
      </c>
      <c r="I12" s="17">
        <v>8.4745466240926798E-2</v>
      </c>
      <c r="J12" s="17">
        <v>0.14614342537970701</v>
      </c>
      <c r="K12" s="17">
        <v>0.117287284298492</v>
      </c>
      <c r="L12" s="17">
        <v>9.2054001029064497E-2</v>
      </c>
      <c r="M12" s="17"/>
      <c r="N12" s="17">
        <v>0.109245153729952</v>
      </c>
      <c r="O12" s="17">
        <v>0.112830732905237</v>
      </c>
      <c r="P12" s="17">
        <v>7.0333475947827503E-2</v>
      </c>
      <c r="Q12" s="17">
        <v>7.77735317160346E-2</v>
      </c>
      <c r="R12" s="17">
        <v>0.13971891854841201</v>
      </c>
      <c r="S12" s="17"/>
      <c r="T12" s="17">
        <v>0.101565131553899</v>
      </c>
      <c r="U12" s="17">
        <v>9.7493799340053602E-2</v>
      </c>
      <c r="V12" s="17"/>
      <c r="W12" s="17">
        <v>0.10412086131808999</v>
      </c>
      <c r="X12" s="17">
        <v>9.1732152343478507E-2</v>
      </c>
      <c r="Y12" s="17"/>
      <c r="Z12" s="17">
        <v>0.14113606279354199</v>
      </c>
      <c r="AA12" s="17">
        <v>6.4613664561510895E-2</v>
      </c>
      <c r="AB12" s="17">
        <v>0.10045780824855</v>
      </c>
      <c r="AC12" s="17"/>
      <c r="AD12" s="17">
        <v>0.10002306437375399</v>
      </c>
      <c r="AE12" s="17">
        <v>9.5102352683626101E-2</v>
      </c>
      <c r="AF12" s="17"/>
      <c r="AG12" s="17">
        <v>1.38395946230917E-2</v>
      </c>
      <c r="AH12" s="17">
        <v>7.3046544099282198E-2</v>
      </c>
      <c r="AI12" s="17">
        <v>0.141247217710153</v>
      </c>
      <c r="AJ12" s="17"/>
      <c r="AK12" s="17">
        <v>5.0927280073717399E-2</v>
      </c>
      <c r="AL12" s="17">
        <v>0.115704024867071</v>
      </c>
      <c r="AM12" s="17">
        <v>0.116852424559763</v>
      </c>
      <c r="AN12" s="17"/>
      <c r="AO12" s="17">
        <v>2.8899327361336099E-2</v>
      </c>
      <c r="AP12" s="17">
        <v>7.9158424410241096E-2</v>
      </c>
      <c r="AQ12" s="17">
        <v>0.141305622432633</v>
      </c>
      <c r="AR12" s="17"/>
      <c r="AS12" s="17">
        <v>0.14251693229079301</v>
      </c>
      <c r="AT12" s="17">
        <v>0.115497878825035</v>
      </c>
      <c r="AU12" s="17">
        <v>9.9230260331803294E-2</v>
      </c>
      <c r="AV12" s="17">
        <v>0.13092541181327499</v>
      </c>
      <c r="AW12" s="17">
        <v>7.9394924494688393E-2</v>
      </c>
      <c r="AX12" s="17">
        <v>5.3479194099102699E-2</v>
      </c>
      <c r="AY12" s="17">
        <v>8.2683734896159294E-2</v>
      </c>
      <c r="AZ12" s="17">
        <v>0.108907997909238</v>
      </c>
      <c r="BA12" s="17">
        <v>6.47638167397971E-2</v>
      </c>
      <c r="BB12" s="17">
        <v>0.17523565564695101</v>
      </c>
      <c r="BC12" s="17">
        <v>9.0336879109601004E-2</v>
      </c>
      <c r="BD12" s="17">
        <v>8.4169858053942503E-2</v>
      </c>
      <c r="BE12" s="17">
        <v>3.6871986872233101E-2</v>
      </c>
      <c r="BF12" s="17">
        <v>3.0691052677803001E-2</v>
      </c>
      <c r="BG12" s="17">
        <v>0</v>
      </c>
    </row>
    <row r="13" spans="2:59" x14ac:dyDescent="0.35">
      <c r="B13" s="18" t="s">
        <v>262</v>
      </c>
      <c r="C13" s="17">
        <v>9.1244498428778506E-2</v>
      </c>
      <c r="D13" s="17">
        <v>8.2479797133667307E-2</v>
      </c>
      <c r="E13" s="17">
        <v>9.9785456589635099E-2</v>
      </c>
      <c r="F13" s="17"/>
      <c r="G13" s="17">
        <v>2.4034015180794802E-2</v>
      </c>
      <c r="H13" s="17">
        <v>6.2412882168955998E-2</v>
      </c>
      <c r="I13" s="17">
        <v>0.103803937135209</v>
      </c>
      <c r="J13" s="17">
        <v>0.15405798359748801</v>
      </c>
      <c r="K13" s="17">
        <v>0.108751568181231</v>
      </c>
      <c r="L13" s="17">
        <v>6.3597652593952406E-2</v>
      </c>
      <c r="M13" s="17"/>
      <c r="N13" s="17">
        <v>8.5558315092289602E-2</v>
      </c>
      <c r="O13" s="17">
        <v>9.8550263546240205E-2</v>
      </c>
      <c r="P13" s="17">
        <v>6.4992479901417002E-2</v>
      </c>
      <c r="Q13" s="17">
        <v>0.12643207539135701</v>
      </c>
      <c r="R13" s="17">
        <v>6.5607883641988496E-2</v>
      </c>
      <c r="S13" s="17"/>
      <c r="T13" s="17">
        <v>9.7572015829827705E-2</v>
      </c>
      <c r="U13" s="17">
        <v>8.9651016051497098E-2</v>
      </c>
      <c r="V13" s="17"/>
      <c r="W13" s="17">
        <v>9.8573303679745206E-2</v>
      </c>
      <c r="X13" s="17">
        <v>9.0525902565563698E-2</v>
      </c>
      <c r="Y13" s="17"/>
      <c r="Z13" s="17">
        <v>7.4982611296503396E-2</v>
      </c>
      <c r="AA13" s="17">
        <v>7.18126230800291E-2</v>
      </c>
      <c r="AB13" s="17">
        <v>0.10225649998115</v>
      </c>
      <c r="AC13" s="17"/>
      <c r="AD13" s="17">
        <v>9.1102343350000003E-2</v>
      </c>
      <c r="AE13" s="17">
        <v>9.1511355694014099E-2</v>
      </c>
      <c r="AF13" s="17"/>
      <c r="AG13" s="17">
        <v>2.9124395774090199E-2</v>
      </c>
      <c r="AH13" s="17">
        <v>4.6700632518488501E-2</v>
      </c>
      <c r="AI13" s="17">
        <v>0.15622475101696801</v>
      </c>
      <c r="AJ13" s="17"/>
      <c r="AK13" s="17">
        <v>7.7109892803170904E-2</v>
      </c>
      <c r="AL13" s="17">
        <v>6.3318428936607496E-2</v>
      </c>
      <c r="AM13" s="17">
        <v>0.23763130005251401</v>
      </c>
      <c r="AN13" s="17"/>
      <c r="AO13" s="17">
        <v>5.4799351984124403E-2</v>
      </c>
      <c r="AP13" s="17">
        <v>4.6460443118620701E-2</v>
      </c>
      <c r="AQ13" s="17">
        <v>0.159085636052582</v>
      </c>
      <c r="AR13" s="17"/>
      <c r="AS13" s="17">
        <v>7.5578339077017595E-2</v>
      </c>
      <c r="AT13" s="17">
        <v>9.0840241420775E-2</v>
      </c>
      <c r="AU13" s="17">
        <v>0.192812215077201</v>
      </c>
      <c r="AV13" s="17">
        <v>0.10530954956981201</v>
      </c>
      <c r="AW13" s="17">
        <v>0.10162333521556199</v>
      </c>
      <c r="AX13" s="17">
        <v>8.2206114579018497E-2</v>
      </c>
      <c r="AY13" s="17">
        <v>6.2959838439372307E-2</v>
      </c>
      <c r="AZ13" s="17">
        <v>6.7727711799740201E-2</v>
      </c>
      <c r="BA13" s="17">
        <v>4.5118029499708702E-2</v>
      </c>
      <c r="BB13" s="17">
        <v>5.8940181140302E-2</v>
      </c>
      <c r="BC13" s="17">
        <v>3.65202760256624E-2</v>
      </c>
      <c r="BD13" s="17">
        <v>0</v>
      </c>
      <c r="BE13" s="17">
        <v>3.83244711498456E-2</v>
      </c>
      <c r="BF13" s="17">
        <v>0.15039536784445001</v>
      </c>
      <c r="BG13" s="17">
        <v>0.21062302852335199</v>
      </c>
    </row>
    <row r="14" spans="2:59" x14ac:dyDescent="0.35">
      <c r="B14" s="18" t="s">
        <v>263</v>
      </c>
      <c r="C14" s="17">
        <v>6.3200840108787099E-2</v>
      </c>
      <c r="D14" s="17">
        <v>5.2929376245941601E-2</v>
      </c>
      <c r="E14" s="17">
        <v>7.3029936240188997E-2</v>
      </c>
      <c r="F14" s="17"/>
      <c r="G14" s="17">
        <v>0.17606099238275899</v>
      </c>
      <c r="H14" s="17">
        <v>8.1822724090155396E-2</v>
      </c>
      <c r="I14" s="17">
        <v>0.10417999616337199</v>
      </c>
      <c r="J14" s="17">
        <v>3.92363946624157E-2</v>
      </c>
      <c r="K14" s="17">
        <v>3.2906424386614598E-2</v>
      </c>
      <c r="L14" s="17">
        <v>3.41913897963931E-2</v>
      </c>
      <c r="M14" s="17"/>
      <c r="N14" s="17">
        <v>7.1485371976198905E-2</v>
      </c>
      <c r="O14" s="17">
        <v>2.8737482287108301E-2</v>
      </c>
      <c r="P14" s="17">
        <v>0.105086821764349</v>
      </c>
      <c r="Q14" s="17">
        <v>5.54543521573801E-2</v>
      </c>
      <c r="R14" s="17">
        <v>4.4639646578674898E-2</v>
      </c>
      <c r="S14" s="17"/>
      <c r="T14" s="17">
        <v>5.63816255202177E-2</v>
      </c>
      <c r="U14" s="17">
        <v>6.4918148428157907E-2</v>
      </c>
      <c r="V14" s="17"/>
      <c r="W14" s="17">
        <v>4.4685842795005697E-2</v>
      </c>
      <c r="X14" s="17">
        <v>6.9892455318787294E-2</v>
      </c>
      <c r="Y14" s="17"/>
      <c r="Z14" s="17">
        <v>4.9662922352736401E-2</v>
      </c>
      <c r="AA14" s="17">
        <v>8.3413809256983204E-2</v>
      </c>
      <c r="AB14" s="17">
        <v>5.40689809272707E-2</v>
      </c>
      <c r="AC14" s="17"/>
      <c r="AD14" s="17">
        <v>5.13507869390087E-2</v>
      </c>
      <c r="AE14" s="17">
        <v>8.5446072632015105E-2</v>
      </c>
      <c r="AF14" s="17"/>
      <c r="AG14" s="17">
        <v>2.1469358975485499E-2</v>
      </c>
      <c r="AH14" s="17">
        <v>6.44592285025197E-2</v>
      </c>
      <c r="AI14" s="17">
        <v>7.4143846517227704E-2</v>
      </c>
      <c r="AJ14" s="17"/>
      <c r="AK14" s="17">
        <v>7.9329705267504699E-2</v>
      </c>
      <c r="AL14" s="17">
        <v>4.5855344951493501E-2</v>
      </c>
      <c r="AM14" s="17">
        <v>0.108119147128258</v>
      </c>
      <c r="AN14" s="17"/>
      <c r="AO14" s="17">
        <v>0</v>
      </c>
      <c r="AP14" s="17">
        <v>5.8676002808610302E-2</v>
      </c>
      <c r="AQ14" s="17">
        <v>7.22680355532761E-2</v>
      </c>
      <c r="AR14" s="17"/>
      <c r="AS14" s="17">
        <v>0.103079414873509</v>
      </c>
      <c r="AT14" s="17">
        <v>0.12840570421364</v>
      </c>
      <c r="AU14" s="17">
        <v>8.8092128586465507E-2</v>
      </c>
      <c r="AV14" s="17">
        <v>8.3563458267409102E-2</v>
      </c>
      <c r="AW14" s="17">
        <v>9.2451779457816796E-2</v>
      </c>
      <c r="AX14" s="17">
        <v>7.7179329067181598E-2</v>
      </c>
      <c r="AY14" s="17">
        <v>8.4325644068399905E-3</v>
      </c>
      <c r="AZ14" s="17">
        <v>5.2235719887970301E-2</v>
      </c>
      <c r="BA14" s="17">
        <v>6.4273969713093002E-2</v>
      </c>
      <c r="BB14" s="17">
        <v>1.6731105003668999E-2</v>
      </c>
      <c r="BC14" s="17">
        <v>2.13746495924436E-2</v>
      </c>
      <c r="BD14" s="17">
        <v>1.61723610600382E-2</v>
      </c>
      <c r="BE14" s="17">
        <v>7.7322490657569395E-2</v>
      </c>
      <c r="BF14" s="17">
        <v>0</v>
      </c>
      <c r="BG14" s="17">
        <v>0</v>
      </c>
    </row>
    <row r="15" spans="2:59" x14ac:dyDescent="0.35">
      <c r="B15" s="18" t="s">
        <v>264</v>
      </c>
      <c r="C15" s="19">
        <v>0.13834155919451099</v>
      </c>
      <c r="D15" s="19">
        <v>8.1431731114059797E-2</v>
      </c>
      <c r="E15" s="19">
        <v>0.191927715763582</v>
      </c>
      <c r="F15" s="19"/>
      <c r="G15" s="19">
        <v>0.16520796613796199</v>
      </c>
      <c r="H15" s="19">
        <v>0.155903416766699</v>
      </c>
      <c r="I15" s="19">
        <v>0.164775052734317</v>
      </c>
      <c r="J15" s="19">
        <v>0.154303885960277</v>
      </c>
      <c r="K15" s="19">
        <v>0.14302021312528199</v>
      </c>
      <c r="L15" s="19">
        <v>9.4310419819379099E-2</v>
      </c>
      <c r="M15" s="19"/>
      <c r="N15" s="19">
        <v>0.109007138450558</v>
      </c>
      <c r="O15" s="19">
        <v>0.126450172078826</v>
      </c>
      <c r="P15" s="19">
        <v>0.15883760595990601</v>
      </c>
      <c r="Q15" s="19">
        <v>0.136978171008869</v>
      </c>
      <c r="R15" s="19">
        <v>0.19788624090663401</v>
      </c>
      <c r="S15" s="19"/>
      <c r="T15" s="19">
        <v>0.107956661304085</v>
      </c>
      <c r="U15" s="19">
        <v>0.145993501695034</v>
      </c>
      <c r="V15" s="19"/>
      <c r="W15" s="19">
        <v>0.102308191632728</v>
      </c>
      <c r="X15" s="19">
        <v>0.14957404227714099</v>
      </c>
      <c r="Y15" s="19"/>
      <c r="Z15" s="19">
        <v>0.12464202717649001</v>
      </c>
      <c r="AA15" s="19">
        <v>0.12542808562201299</v>
      </c>
      <c r="AB15" s="19">
        <v>9.2654472571013793E-2</v>
      </c>
      <c r="AC15" s="19"/>
      <c r="AD15" s="19">
        <v>0.1031707818512</v>
      </c>
      <c r="AE15" s="19">
        <v>0.204365070550557</v>
      </c>
      <c r="AF15" s="19"/>
      <c r="AG15" s="19">
        <v>5.4767190152406199E-2</v>
      </c>
      <c r="AH15" s="19">
        <v>0.12855281913830999</v>
      </c>
      <c r="AI15" s="19">
        <v>0.133017461168982</v>
      </c>
      <c r="AJ15" s="19"/>
      <c r="AK15" s="19">
        <v>9.6499088492041807E-2</v>
      </c>
      <c r="AL15" s="19">
        <v>0.136517336952896</v>
      </c>
      <c r="AM15" s="19">
        <v>0.122184890130239</v>
      </c>
      <c r="AN15" s="19"/>
      <c r="AO15" s="19">
        <v>0.10835993617092</v>
      </c>
      <c r="AP15" s="19">
        <v>0.13455094962202699</v>
      </c>
      <c r="AQ15" s="19">
        <v>0.116982446241801</v>
      </c>
      <c r="AR15" s="19"/>
      <c r="AS15" s="19">
        <v>0.152185615162065</v>
      </c>
      <c r="AT15" s="19">
        <v>0.178235838417279</v>
      </c>
      <c r="AU15" s="19">
        <v>0.197991541362498</v>
      </c>
      <c r="AV15" s="19">
        <v>0.126579580875123</v>
      </c>
      <c r="AW15" s="19">
        <v>9.8846355243129194E-2</v>
      </c>
      <c r="AX15" s="19">
        <v>0.21932889090270499</v>
      </c>
      <c r="AY15" s="19">
        <v>0.12910212718059</v>
      </c>
      <c r="AZ15" s="19">
        <v>7.9008639646772794E-2</v>
      </c>
      <c r="BA15" s="19">
        <v>8.9167243126728898E-2</v>
      </c>
      <c r="BB15" s="19">
        <v>4.4522259104367697E-2</v>
      </c>
      <c r="BC15" s="19">
        <v>0.19239572242557701</v>
      </c>
      <c r="BD15" s="19">
        <v>9.0201685813899701E-2</v>
      </c>
      <c r="BE15" s="19">
        <v>0</v>
      </c>
      <c r="BF15" s="19">
        <v>0</v>
      </c>
      <c r="BG15" s="19">
        <v>6.2204278966105399E-2</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274</v>
      </c>
      <c r="C9" s="17">
        <v>0.66748059659454795</v>
      </c>
      <c r="D9" s="17">
        <v>0.681342326710207</v>
      </c>
      <c r="E9" s="17">
        <v>0.65525724558772602</v>
      </c>
      <c r="F9" s="17"/>
      <c r="G9" s="17">
        <v>0.59305747910463602</v>
      </c>
      <c r="H9" s="17">
        <v>0.54189918953995897</v>
      </c>
      <c r="I9" s="17">
        <v>0.659213631019685</v>
      </c>
      <c r="J9" s="17">
        <v>0.67194730336684905</v>
      </c>
      <c r="K9" s="17">
        <v>0.74701306409867996</v>
      </c>
      <c r="L9" s="17">
        <v>0.698626218590228</v>
      </c>
      <c r="M9" s="17"/>
      <c r="N9" s="17">
        <v>0.68690044008096296</v>
      </c>
      <c r="O9" s="17">
        <v>0.72214719569734098</v>
      </c>
      <c r="P9" s="17">
        <v>0.70973101669698602</v>
      </c>
      <c r="Q9" s="17">
        <v>0.59060980448343203</v>
      </c>
      <c r="R9" s="17">
        <v>0.60641792484426804</v>
      </c>
      <c r="S9" s="17"/>
      <c r="T9" s="17">
        <v>0.64239745636715695</v>
      </c>
      <c r="U9" s="17">
        <v>0.67379737762980696</v>
      </c>
      <c r="V9" s="17"/>
      <c r="W9" s="17">
        <v>0.63179276194371403</v>
      </c>
      <c r="X9" s="17">
        <v>0.69479021033317701</v>
      </c>
      <c r="Y9" s="17"/>
      <c r="Z9" s="17">
        <v>0.67333108926209595</v>
      </c>
      <c r="AA9" s="17">
        <v>0.66702049905805105</v>
      </c>
      <c r="AB9" s="17">
        <v>0.67177352958804104</v>
      </c>
      <c r="AC9" s="17"/>
      <c r="AD9" s="17">
        <v>0.67048454477225905</v>
      </c>
      <c r="AE9" s="17">
        <v>0.66184150580368595</v>
      </c>
      <c r="AF9" s="17"/>
      <c r="AG9" s="17">
        <v>0.70400840197918002</v>
      </c>
      <c r="AH9" s="17">
        <v>0.63227213665506998</v>
      </c>
      <c r="AI9" s="17">
        <v>0.70106428057305503</v>
      </c>
      <c r="AJ9" s="17"/>
      <c r="AK9" s="17">
        <v>0.71879591654687502</v>
      </c>
      <c r="AL9" s="17">
        <v>0.67337475430907301</v>
      </c>
      <c r="AM9" s="17">
        <v>0.57276082586252897</v>
      </c>
      <c r="AN9" s="17"/>
      <c r="AO9" s="17">
        <v>0.87011810617295704</v>
      </c>
      <c r="AP9" s="17">
        <v>0.67462783453229103</v>
      </c>
      <c r="AQ9" s="17">
        <v>0.63533738273848595</v>
      </c>
      <c r="AR9" s="17"/>
      <c r="AS9" s="17">
        <v>0.67307462516448902</v>
      </c>
      <c r="AT9" s="17">
        <v>0.77557582658004198</v>
      </c>
      <c r="AU9" s="17">
        <v>0.77749043960993902</v>
      </c>
      <c r="AV9" s="17">
        <v>0.68814606278742396</v>
      </c>
      <c r="AW9" s="17">
        <v>0.651813100108392</v>
      </c>
      <c r="AX9" s="17">
        <v>0.55229220261701395</v>
      </c>
      <c r="AY9" s="17">
        <v>0.60624889324141595</v>
      </c>
      <c r="AZ9" s="17">
        <v>0.71236207276034802</v>
      </c>
      <c r="BA9" s="17">
        <v>0.54207678590680097</v>
      </c>
      <c r="BB9" s="17">
        <v>0.64060340786532599</v>
      </c>
      <c r="BC9" s="17">
        <v>0.60412263242498498</v>
      </c>
      <c r="BD9" s="17">
        <v>0.66220357053494106</v>
      </c>
      <c r="BE9" s="17">
        <v>0.953658359098846</v>
      </c>
      <c r="BF9" s="17">
        <v>0.61828969827316205</v>
      </c>
      <c r="BG9" s="17">
        <v>0.67518888003632405</v>
      </c>
    </row>
    <row r="10" spans="2:59" x14ac:dyDescent="0.35">
      <c r="B10" s="18" t="s">
        <v>275</v>
      </c>
      <c r="C10" s="17">
        <v>0.210305884548423</v>
      </c>
      <c r="D10" s="17">
        <v>0.20668697881683901</v>
      </c>
      <c r="E10" s="17">
        <v>0.21248369557298799</v>
      </c>
      <c r="F10" s="17"/>
      <c r="G10" s="17">
        <v>0.28246654856343101</v>
      </c>
      <c r="H10" s="17">
        <v>0.25957800405722897</v>
      </c>
      <c r="I10" s="17">
        <v>0.199945906414038</v>
      </c>
      <c r="J10" s="17">
        <v>0.15912782602372499</v>
      </c>
      <c r="K10" s="17">
        <v>0.16363641467749099</v>
      </c>
      <c r="L10" s="17">
        <v>0.236080437144739</v>
      </c>
      <c r="M10" s="17"/>
      <c r="N10" s="17">
        <v>0.21880996493153301</v>
      </c>
      <c r="O10" s="17">
        <v>0.14693606338587001</v>
      </c>
      <c r="P10" s="17">
        <v>0.14629293834396601</v>
      </c>
      <c r="Q10" s="17">
        <v>0.28521932925631599</v>
      </c>
      <c r="R10" s="17">
        <v>0.261800658994501</v>
      </c>
      <c r="S10" s="17"/>
      <c r="T10" s="17">
        <v>0.25641161294042403</v>
      </c>
      <c r="U10" s="17">
        <v>0.19869490649371299</v>
      </c>
      <c r="V10" s="17"/>
      <c r="W10" s="17">
        <v>0.23587791175032499</v>
      </c>
      <c r="X10" s="17">
        <v>0.198054513859417</v>
      </c>
      <c r="Y10" s="17"/>
      <c r="Z10" s="17">
        <v>0.16600575779194399</v>
      </c>
      <c r="AA10" s="17">
        <v>0.22583992831081101</v>
      </c>
      <c r="AB10" s="17">
        <v>0.23749254251330401</v>
      </c>
      <c r="AC10" s="17"/>
      <c r="AD10" s="17">
        <v>0.203530803197155</v>
      </c>
      <c r="AE10" s="17">
        <v>0.22302424604971199</v>
      </c>
      <c r="AF10" s="17"/>
      <c r="AG10" s="17">
        <v>0.26596527281793902</v>
      </c>
      <c r="AH10" s="17">
        <v>0.25595609847032003</v>
      </c>
      <c r="AI10" s="17">
        <v>0.15885799331237899</v>
      </c>
      <c r="AJ10" s="17"/>
      <c r="AK10" s="17">
        <v>0.156142560864522</v>
      </c>
      <c r="AL10" s="17">
        <v>0.217050729652282</v>
      </c>
      <c r="AM10" s="17">
        <v>0.29311976943678297</v>
      </c>
      <c r="AN10" s="17"/>
      <c r="AO10" s="17">
        <v>5.60575244391383E-2</v>
      </c>
      <c r="AP10" s="17">
        <v>0.211646975107246</v>
      </c>
      <c r="AQ10" s="17">
        <v>0.23639602048489</v>
      </c>
      <c r="AR10" s="17"/>
      <c r="AS10" s="17">
        <v>0.17084450148177499</v>
      </c>
      <c r="AT10" s="17">
        <v>0.160790779118095</v>
      </c>
      <c r="AU10" s="17">
        <v>0.106955559873095</v>
      </c>
      <c r="AV10" s="17">
        <v>0.19804313020550299</v>
      </c>
      <c r="AW10" s="17">
        <v>0.19550733627344799</v>
      </c>
      <c r="AX10" s="17">
        <v>0.31024892120152098</v>
      </c>
      <c r="AY10" s="17">
        <v>0.26205295162748099</v>
      </c>
      <c r="AZ10" s="17">
        <v>0.171647290562567</v>
      </c>
      <c r="BA10" s="17">
        <v>0.26897810556479201</v>
      </c>
      <c r="BB10" s="17">
        <v>0.24581872140819699</v>
      </c>
      <c r="BC10" s="17">
        <v>0.25954937353965701</v>
      </c>
      <c r="BD10" s="17">
        <v>0.30911866006372202</v>
      </c>
      <c r="BE10" s="17">
        <v>4.6341640901154099E-2</v>
      </c>
      <c r="BF10" s="17">
        <v>0.24479314105783201</v>
      </c>
      <c r="BG10" s="17">
        <v>0.20353975276259001</v>
      </c>
    </row>
    <row r="11" spans="2:59" x14ac:dyDescent="0.35">
      <c r="B11" s="18" t="s">
        <v>276</v>
      </c>
      <c r="C11" s="17">
        <v>5.93322531972411E-2</v>
      </c>
      <c r="D11" s="17">
        <v>5.5559962474869898E-2</v>
      </c>
      <c r="E11" s="17">
        <v>6.3090894309015697E-2</v>
      </c>
      <c r="F11" s="17"/>
      <c r="G11" s="17">
        <v>8.5595827977550498E-2</v>
      </c>
      <c r="H11" s="17">
        <v>0.105800820742518</v>
      </c>
      <c r="I11" s="17">
        <v>5.4518706105008197E-2</v>
      </c>
      <c r="J11" s="17">
        <v>8.6746309373492203E-2</v>
      </c>
      <c r="K11" s="17">
        <v>4.1856255996251299E-2</v>
      </c>
      <c r="L11" s="17">
        <v>2.5106166517032898E-2</v>
      </c>
      <c r="M11" s="17"/>
      <c r="N11" s="17">
        <v>4.85476914826918E-2</v>
      </c>
      <c r="O11" s="17">
        <v>6.5102531066441094E-2</v>
      </c>
      <c r="P11" s="17">
        <v>5.6235408082568702E-2</v>
      </c>
      <c r="Q11" s="17">
        <v>7.0562856077314301E-2</v>
      </c>
      <c r="R11" s="17">
        <v>5.7520431418902097E-2</v>
      </c>
      <c r="S11" s="17"/>
      <c r="T11" s="17">
        <v>6.1241527210626499E-2</v>
      </c>
      <c r="U11" s="17">
        <v>5.8851433580178303E-2</v>
      </c>
      <c r="V11" s="17"/>
      <c r="W11" s="17">
        <v>6.3060268482449597E-2</v>
      </c>
      <c r="X11" s="17">
        <v>5.7263954642158901E-2</v>
      </c>
      <c r="Y11" s="17"/>
      <c r="Z11" s="17">
        <v>8.4794047548382601E-2</v>
      </c>
      <c r="AA11" s="17">
        <v>3.2344087228133402E-2</v>
      </c>
      <c r="AB11" s="17">
        <v>5.22578919977661E-2</v>
      </c>
      <c r="AC11" s="17"/>
      <c r="AD11" s="17">
        <v>5.8461635063581097E-2</v>
      </c>
      <c r="AE11" s="17">
        <v>6.09666005326268E-2</v>
      </c>
      <c r="AF11" s="17"/>
      <c r="AG11" s="17">
        <v>1.1137735840624901E-2</v>
      </c>
      <c r="AH11" s="17">
        <v>6.7783294671373395E-2</v>
      </c>
      <c r="AI11" s="17">
        <v>6.0804264792741099E-2</v>
      </c>
      <c r="AJ11" s="17"/>
      <c r="AK11" s="17">
        <v>6.3817503751526797E-2</v>
      </c>
      <c r="AL11" s="17">
        <v>6.0797943922688703E-2</v>
      </c>
      <c r="AM11" s="17">
        <v>5.0771642532431903E-2</v>
      </c>
      <c r="AN11" s="17"/>
      <c r="AO11" s="17">
        <v>3.3598498496621498E-2</v>
      </c>
      <c r="AP11" s="17">
        <v>5.9679543948857203E-2</v>
      </c>
      <c r="AQ11" s="17">
        <v>6.1946342047387401E-2</v>
      </c>
      <c r="AR11" s="17"/>
      <c r="AS11" s="17">
        <v>5.7190839178678302E-2</v>
      </c>
      <c r="AT11" s="17">
        <v>4.0425469593497E-2</v>
      </c>
      <c r="AU11" s="17">
        <v>5.7200203648075099E-2</v>
      </c>
      <c r="AV11" s="17">
        <v>5.8855881484921498E-2</v>
      </c>
      <c r="AW11" s="17">
        <v>8.0305889779727205E-2</v>
      </c>
      <c r="AX11" s="17">
        <v>7.2790858047922499E-2</v>
      </c>
      <c r="AY11" s="17">
        <v>7.6872365106116294E-2</v>
      </c>
      <c r="AZ11" s="17">
        <v>2.04401552524269E-2</v>
      </c>
      <c r="BA11" s="17">
        <v>0.11765839492458</v>
      </c>
      <c r="BB11" s="17">
        <v>4.3898330328938202E-2</v>
      </c>
      <c r="BC11" s="17">
        <v>7.3360512615963894E-2</v>
      </c>
      <c r="BD11" s="17">
        <v>2.86777694013364E-2</v>
      </c>
      <c r="BE11" s="17">
        <v>0</v>
      </c>
      <c r="BF11" s="17">
        <v>0.136917160669005</v>
      </c>
      <c r="BG11" s="17">
        <v>0</v>
      </c>
    </row>
    <row r="12" spans="2:59" x14ac:dyDescent="0.35">
      <c r="B12" s="18" t="s">
        <v>277</v>
      </c>
      <c r="C12" s="17">
        <v>4.6326154353719402E-2</v>
      </c>
      <c r="D12" s="17">
        <v>4.4933380245924297E-2</v>
      </c>
      <c r="E12" s="17">
        <v>4.7814495764808798E-2</v>
      </c>
      <c r="F12" s="17"/>
      <c r="G12" s="17">
        <v>1.48908495222913E-2</v>
      </c>
      <c r="H12" s="17">
        <v>5.5846222156038502E-2</v>
      </c>
      <c r="I12" s="17">
        <v>5.1353592246376902E-2</v>
      </c>
      <c r="J12" s="17">
        <v>6.8169348559397699E-2</v>
      </c>
      <c r="K12" s="17">
        <v>4.0820076400869897E-2</v>
      </c>
      <c r="L12" s="17">
        <v>3.7099296310771801E-2</v>
      </c>
      <c r="M12" s="17"/>
      <c r="N12" s="17">
        <v>4.1501670752094197E-2</v>
      </c>
      <c r="O12" s="17">
        <v>3.8049075146963797E-2</v>
      </c>
      <c r="P12" s="17">
        <v>6.2821351694916802E-2</v>
      </c>
      <c r="Q12" s="17">
        <v>3.9509111977287903E-2</v>
      </c>
      <c r="R12" s="17">
        <v>5.74891425268515E-2</v>
      </c>
      <c r="S12" s="17"/>
      <c r="T12" s="17">
        <v>2.9455372890302901E-2</v>
      </c>
      <c r="U12" s="17">
        <v>5.0574786360398902E-2</v>
      </c>
      <c r="V12" s="17"/>
      <c r="W12" s="17">
        <v>6.0799986575798999E-2</v>
      </c>
      <c r="X12" s="17">
        <v>3.43675012881339E-2</v>
      </c>
      <c r="Y12" s="17"/>
      <c r="Z12" s="17">
        <v>5.9100722917544798E-2</v>
      </c>
      <c r="AA12" s="17">
        <v>5.9241668740440602E-2</v>
      </c>
      <c r="AB12" s="17">
        <v>3.3687407532697E-2</v>
      </c>
      <c r="AC12" s="17"/>
      <c r="AD12" s="17">
        <v>6.16356650369667E-2</v>
      </c>
      <c r="AE12" s="17">
        <v>1.7586736894038502E-2</v>
      </c>
      <c r="AF12" s="17"/>
      <c r="AG12" s="17">
        <v>1.42233656007149E-2</v>
      </c>
      <c r="AH12" s="17">
        <v>3.0208961983454401E-2</v>
      </c>
      <c r="AI12" s="17">
        <v>7.2487893003614995E-2</v>
      </c>
      <c r="AJ12" s="17"/>
      <c r="AK12" s="17">
        <v>5.13363971043517E-2</v>
      </c>
      <c r="AL12" s="17">
        <v>3.8213814214896703E-2</v>
      </c>
      <c r="AM12" s="17">
        <v>6.9587809664282602E-2</v>
      </c>
      <c r="AN12" s="17"/>
      <c r="AO12" s="17">
        <v>3.21010976413722E-2</v>
      </c>
      <c r="AP12" s="17">
        <v>3.8977797048028603E-2</v>
      </c>
      <c r="AQ12" s="17">
        <v>5.7737729734186297E-2</v>
      </c>
      <c r="AR12" s="17"/>
      <c r="AS12" s="17">
        <v>2.5354602354093599E-2</v>
      </c>
      <c r="AT12" s="17">
        <v>1.70910603362751E-2</v>
      </c>
      <c r="AU12" s="17">
        <v>5.8353796868890501E-2</v>
      </c>
      <c r="AV12" s="17">
        <v>3.1778182444195398E-2</v>
      </c>
      <c r="AW12" s="17">
        <v>6.3776277701729195E-2</v>
      </c>
      <c r="AX12" s="17">
        <v>5.9092437820514002E-2</v>
      </c>
      <c r="AY12" s="17">
        <v>4.9376551025982797E-2</v>
      </c>
      <c r="AZ12" s="17">
        <v>7.4570910838174895E-2</v>
      </c>
      <c r="BA12" s="17">
        <v>7.1286713603827295E-2</v>
      </c>
      <c r="BB12" s="17">
        <v>6.9679540397539597E-2</v>
      </c>
      <c r="BC12" s="17">
        <v>6.2967481419393803E-2</v>
      </c>
      <c r="BD12" s="17">
        <v>0</v>
      </c>
      <c r="BE12" s="17">
        <v>0</v>
      </c>
      <c r="BF12" s="17">
        <v>0</v>
      </c>
      <c r="BG12" s="17">
        <v>7.9582417704563702E-2</v>
      </c>
    </row>
    <row r="13" spans="2:59" x14ac:dyDescent="0.35">
      <c r="B13" s="18" t="s">
        <v>133</v>
      </c>
      <c r="C13" s="21">
        <v>1.6555111306069199E-2</v>
      </c>
      <c r="D13" s="21">
        <v>1.1477351752159699E-2</v>
      </c>
      <c r="E13" s="21">
        <v>2.1353668765461201E-2</v>
      </c>
      <c r="F13" s="21"/>
      <c r="G13" s="21">
        <v>2.39892948320907E-2</v>
      </c>
      <c r="H13" s="21">
        <v>3.68757635042559E-2</v>
      </c>
      <c r="I13" s="21">
        <v>3.4968164214892197E-2</v>
      </c>
      <c r="J13" s="21">
        <v>1.40092126765353E-2</v>
      </c>
      <c r="K13" s="21">
        <v>6.6741888267080399E-3</v>
      </c>
      <c r="L13" s="21">
        <v>3.08788143722856E-3</v>
      </c>
      <c r="M13" s="21"/>
      <c r="N13" s="21">
        <v>4.2402327527178898E-3</v>
      </c>
      <c r="O13" s="21">
        <v>2.77651347033845E-2</v>
      </c>
      <c r="P13" s="21">
        <v>2.4919285181562199E-2</v>
      </c>
      <c r="Q13" s="21">
        <v>1.40988982056504E-2</v>
      </c>
      <c r="R13" s="21">
        <v>1.67718422154777E-2</v>
      </c>
      <c r="S13" s="21"/>
      <c r="T13" s="21">
        <v>1.0494030591489701E-2</v>
      </c>
      <c r="U13" s="21">
        <v>1.8081495935902098E-2</v>
      </c>
      <c r="V13" s="21"/>
      <c r="W13" s="21">
        <v>8.4690712477129195E-3</v>
      </c>
      <c r="X13" s="21">
        <v>1.5523819877113499E-2</v>
      </c>
      <c r="Y13" s="21"/>
      <c r="Z13" s="21">
        <v>1.6768382480032401E-2</v>
      </c>
      <c r="AA13" s="21">
        <v>1.5553816662564401E-2</v>
      </c>
      <c r="AB13" s="21">
        <v>4.7886283681915403E-3</v>
      </c>
      <c r="AC13" s="21"/>
      <c r="AD13" s="21">
        <v>5.8873519300382798E-3</v>
      </c>
      <c r="AE13" s="21">
        <v>3.6580910719937097E-2</v>
      </c>
      <c r="AF13" s="21"/>
      <c r="AG13" s="21">
        <v>4.6652237615417598E-3</v>
      </c>
      <c r="AH13" s="21">
        <v>1.37795082197816E-2</v>
      </c>
      <c r="AI13" s="21">
        <v>6.78556831820952E-3</v>
      </c>
      <c r="AJ13" s="21"/>
      <c r="AK13" s="21">
        <v>9.9076217327246693E-3</v>
      </c>
      <c r="AL13" s="21">
        <v>1.05627579010591E-2</v>
      </c>
      <c r="AM13" s="21">
        <v>1.3759952503973801E-2</v>
      </c>
      <c r="AN13" s="21"/>
      <c r="AO13" s="21">
        <v>8.1247732499108907E-3</v>
      </c>
      <c r="AP13" s="21">
        <v>1.5067849363577E-2</v>
      </c>
      <c r="AQ13" s="21">
        <v>8.5825249950506107E-3</v>
      </c>
      <c r="AR13" s="21"/>
      <c r="AS13" s="21">
        <v>7.3535431820963199E-2</v>
      </c>
      <c r="AT13" s="21">
        <v>6.1168643720908101E-3</v>
      </c>
      <c r="AU13" s="21">
        <v>0</v>
      </c>
      <c r="AV13" s="21">
        <v>2.3176743077955701E-2</v>
      </c>
      <c r="AW13" s="21">
        <v>8.5973961367039001E-3</v>
      </c>
      <c r="AX13" s="21">
        <v>5.5755803130285997E-3</v>
      </c>
      <c r="AY13" s="21">
        <v>5.4492389990042E-3</v>
      </c>
      <c r="AZ13" s="21">
        <v>2.0979570586483798E-2</v>
      </c>
      <c r="BA13" s="21">
        <v>0</v>
      </c>
      <c r="BB13" s="21">
        <v>0</v>
      </c>
      <c r="BC13" s="21">
        <v>0</v>
      </c>
      <c r="BD13" s="21">
        <v>0</v>
      </c>
      <c r="BE13" s="21">
        <v>0</v>
      </c>
      <c r="BF13" s="21">
        <v>0</v>
      </c>
      <c r="BG13" s="21">
        <v>4.1688949496521903E-2</v>
      </c>
    </row>
    <row r="14" spans="2:59" x14ac:dyDescent="0.35">
      <c r="B14" s="18" t="s">
        <v>278</v>
      </c>
      <c r="C14" s="21">
        <v>0.87778648114296998</v>
      </c>
      <c r="D14" s="21">
        <v>0.88802930552704595</v>
      </c>
      <c r="E14" s="21">
        <v>0.86774094116071399</v>
      </c>
      <c r="F14" s="21"/>
      <c r="G14" s="21">
        <v>0.87552402766806703</v>
      </c>
      <c r="H14" s="21">
        <v>0.80147719359718805</v>
      </c>
      <c r="I14" s="21">
        <v>0.85915953743372298</v>
      </c>
      <c r="J14" s="21">
        <v>0.83107512939057504</v>
      </c>
      <c r="K14" s="21">
        <v>0.91064947877617097</v>
      </c>
      <c r="L14" s="21">
        <v>0.93470665573496703</v>
      </c>
      <c r="M14" s="21"/>
      <c r="N14" s="21">
        <v>0.905710405012496</v>
      </c>
      <c r="O14" s="21">
        <v>0.86908325908321105</v>
      </c>
      <c r="P14" s="21">
        <v>0.85602395504095197</v>
      </c>
      <c r="Q14" s="21">
        <v>0.87582913373974702</v>
      </c>
      <c r="R14" s="21">
        <v>0.86821858383876904</v>
      </c>
      <c r="S14" s="21"/>
      <c r="T14" s="21">
        <v>0.89880906930758098</v>
      </c>
      <c r="U14" s="21">
        <v>0.87249228412352098</v>
      </c>
      <c r="V14" s="21"/>
      <c r="W14" s="21">
        <v>0.86767067369403805</v>
      </c>
      <c r="X14" s="21">
        <v>0.89284472419259397</v>
      </c>
      <c r="Y14" s="21"/>
      <c r="Z14" s="21">
        <v>0.83933684705403999</v>
      </c>
      <c r="AA14" s="21">
        <v>0.89286042736886195</v>
      </c>
      <c r="AB14" s="21">
        <v>0.90926607210134502</v>
      </c>
      <c r="AC14" s="21"/>
      <c r="AD14" s="21">
        <v>0.87401534796941405</v>
      </c>
      <c r="AE14" s="21">
        <v>0.884865751853398</v>
      </c>
      <c r="AF14" s="21"/>
      <c r="AG14" s="21">
        <v>0.96997367479711805</v>
      </c>
      <c r="AH14" s="21">
        <v>0.88822823512539095</v>
      </c>
      <c r="AI14" s="21">
        <v>0.85992227388543396</v>
      </c>
      <c r="AJ14" s="21"/>
      <c r="AK14" s="21">
        <v>0.87493847741139696</v>
      </c>
      <c r="AL14" s="21">
        <v>0.89042548396135501</v>
      </c>
      <c r="AM14" s="21">
        <v>0.86588059529931205</v>
      </c>
      <c r="AN14" s="21"/>
      <c r="AO14" s="21">
        <v>0.92617563061209496</v>
      </c>
      <c r="AP14" s="21">
        <v>0.88627480963953698</v>
      </c>
      <c r="AQ14" s="21">
        <v>0.871733403223376</v>
      </c>
      <c r="AR14" s="21"/>
      <c r="AS14" s="21">
        <v>0.84391912664626501</v>
      </c>
      <c r="AT14" s="21">
        <v>0.93636660569813701</v>
      </c>
      <c r="AU14" s="21">
        <v>0.88444599948303404</v>
      </c>
      <c r="AV14" s="21">
        <v>0.88618919299292698</v>
      </c>
      <c r="AW14" s="21">
        <v>0.84732043638183996</v>
      </c>
      <c r="AX14" s="21">
        <v>0.86254112381853498</v>
      </c>
      <c r="AY14" s="21">
        <v>0.86830184486889705</v>
      </c>
      <c r="AZ14" s="21">
        <v>0.88400936332291402</v>
      </c>
      <c r="BA14" s="21">
        <v>0.81105489147159204</v>
      </c>
      <c r="BB14" s="21">
        <v>0.88642212927352204</v>
      </c>
      <c r="BC14" s="21">
        <v>0.863672005964642</v>
      </c>
      <c r="BD14" s="21">
        <v>0.97132223059866396</v>
      </c>
      <c r="BE14" s="21">
        <v>1</v>
      </c>
      <c r="BF14" s="21">
        <v>0.86308283933099506</v>
      </c>
      <c r="BG14" s="21">
        <v>0.878728632798915</v>
      </c>
    </row>
    <row r="15" spans="2:59" x14ac:dyDescent="0.35">
      <c r="B15" s="18" t="s">
        <v>120</v>
      </c>
      <c r="C15" s="22">
        <v>-0.86123136983690096</v>
      </c>
      <c r="D15" s="22">
        <v>-0.87655195377488604</v>
      </c>
      <c r="E15" s="22">
        <v>-0.84638727239525302</v>
      </c>
      <c r="F15" s="22"/>
      <c r="G15" s="22">
        <v>-0.85153473283597703</v>
      </c>
      <c r="H15" s="22">
        <v>-0.76460143009293202</v>
      </c>
      <c r="I15" s="22">
        <v>-0.82419137321882996</v>
      </c>
      <c r="J15" s="22">
        <v>-0.81706591671404005</v>
      </c>
      <c r="K15" s="22">
        <v>-0.90397528994946297</v>
      </c>
      <c r="L15" s="22">
        <v>-0.93161877429773798</v>
      </c>
      <c r="M15" s="22"/>
      <c r="N15" s="22">
        <v>-0.90147017225977799</v>
      </c>
      <c r="O15" s="22">
        <v>-0.841318124379826</v>
      </c>
      <c r="P15" s="22">
        <v>-0.83110466985939002</v>
      </c>
      <c r="Q15" s="22">
        <v>-0.861730235534097</v>
      </c>
      <c r="R15" s="22">
        <v>-0.85144674162329104</v>
      </c>
      <c r="S15" s="22"/>
      <c r="T15" s="22">
        <v>-0.88831503871609097</v>
      </c>
      <c r="U15" s="22">
        <v>-0.85441078818761895</v>
      </c>
      <c r="V15" s="22"/>
      <c r="W15" s="22">
        <v>-0.85920160244632604</v>
      </c>
      <c r="X15" s="22">
        <v>-0.87732090431548004</v>
      </c>
      <c r="Y15" s="22"/>
      <c r="Z15" s="22">
        <v>-0.82256846457400801</v>
      </c>
      <c r="AA15" s="22">
        <v>-0.87730661070629701</v>
      </c>
      <c r="AB15" s="22">
        <v>-0.90447744373315397</v>
      </c>
      <c r="AC15" s="22"/>
      <c r="AD15" s="22">
        <v>-0.86812799603937596</v>
      </c>
      <c r="AE15" s="22">
        <v>-0.84828484113346003</v>
      </c>
      <c r="AF15" s="22"/>
      <c r="AG15" s="22">
        <v>-0.96530845103557705</v>
      </c>
      <c r="AH15" s="22">
        <v>-0.87444872690560904</v>
      </c>
      <c r="AI15" s="22">
        <v>-0.85313670556722498</v>
      </c>
      <c r="AJ15" s="22"/>
      <c r="AK15" s="22">
        <v>-0.86503085567867199</v>
      </c>
      <c r="AL15" s="22">
        <v>-0.87986272606029603</v>
      </c>
      <c r="AM15" s="22">
        <v>-0.85212064279533795</v>
      </c>
      <c r="AN15" s="22"/>
      <c r="AO15" s="22">
        <v>-0.91805085736218395</v>
      </c>
      <c r="AP15" s="22">
        <v>-0.87120696027596001</v>
      </c>
      <c r="AQ15" s="22">
        <v>-0.86315087822832504</v>
      </c>
      <c r="AR15" s="22"/>
      <c r="AS15" s="22">
        <v>-0.770383694825302</v>
      </c>
      <c r="AT15" s="22">
        <v>-0.93024974132604599</v>
      </c>
      <c r="AU15" s="22">
        <v>-0.88444599948303404</v>
      </c>
      <c r="AV15" s="22">
        <v>-0.86301244991497195</v>
      </c>
      <c r="AW15" s="22">
        <v>-0.838723040245136</v>
      </c>
      <c r="AX15" s="22">
        <v>-0.85696554350550602</v>
      </c>
      <c r="AY15" s="22">
        <v>-0.86285260586989299</v>
      </c>
      <c r="AZ15" s="22">
        <v>-0.86302979273643099</v>
      </c>
      <c r="BA15" s="22">
        <v>-0.81105489147159204</v>
      </c>
      <c r="BB15" s="22">
        <v>-0.88642212927352204</v>
      </c>
      <c r="BC15" s="22">
        <v>-0.863672005964642</v>
      </c>
      <c r="BD15" s="22">
        <v>-0.97132223059866396</v>
      </c>
      <c r="BE15" s="22">
        <v>-1</v>
      </c>
      <c r="BF15" s="22">
        <v>-0.86308283933099506</v>
      </c>
      <c r="BG15" s="22">
        <v>-0.83703968330239298</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274</v>
      </c>
      <c r="C9" s="17">
        <v>0.20549876579210399</v>
      </c>
      <c r="D9" s="17">
        <v>0.21651710556371101</v>
      </c>
      <c r="E9" s="17">
        <v>0.19402096809647501</v>
      </c>
      <c r="F9" s="17"/>
      <c r="G9" s="17">
        <v>0.22333791410942799</v>
      </c>
      <c r="H9" s="17">
        <v>0.177382379648101</v>
      </c>
      <c r="I9" s="17">
        <v>0.16239587532841099</v>
      </c>
      <c r="J9" s="17">
        <v>0.22235792025110099</v>
      </c>
      <c r="K9" s="17">
        <v>0.23046628379728301</v>
      </c>
      <c r="L9" s="17">
        <v>0.20912729479266001</v>
      </c>
      <c r="M9" s="17"/>
      <c r="N9" s="17">
        <v>0.17207187010449801</v>
      </c>
      <c r="O9" s="17">
        <v>0.24867449610264</v>
      </c>
      <c r="P9" s="17">
        <v>0.30107914623964699</v>
      </c>
      <c r="Q9" s="17">
        <v>0.14554556417751699</v>
      </c>
      <c r="R9" s="17">
        <v>0.162759778145489</v>
      </c>
      <c r="S9" s="17"/>
      <c r="T9" s="17">
        <v>0.25277776968155802</v>
      </c>
      <c r="U9" s="17">
        <v>0.193592317379845</v>
      </c>
      <c r="V9" s="17"/>
      <c r="W9" s="17">
        <v>0.244023646851072</v>
      </c>
      <c r="X9" s="17">
        <v>0.18654370766299699</v>
      </c>
      <c r="Y9" s="17"/>
      <c r="Z9" s="17">
        <v>0.27926034890828699</v>
      </c>
      <c r="AA9" s="17">
        <v>0.20585128716432499</v>
      </c>
      <c r="AB9" s="17">
        <v>0.14108786666284501</v>
      </c>
      <c r="AC9" s="17"/>
      <c r="AD9" s="17">
        <v>0.221746223692666</v>
      </c>
      <c r="AE9" s="17">
        <v>0.17499860906444101</v>
      </c>
      <c r="AF9" s="17"/>
      <c r="AG9" s="17">
        <v>0.175754011128365</v>
      </c>
      <c r="AH9" s="17">
        <v>0.162472428923327</v>
      </c>
      <c r="AI9" s="17">
        <v>0.25531386331923001</v>
      </c>
      <c r="AJ9" s="17"/>
      <c r="AK9" s="17">
        <v>0.25905047797595898</v>
      </c>
      <c r="AL9" s="17">
        <v>0.19825192948030701</v>
      </c>
      <c r="AM9" s="17">
        <v>0.154523709741859</v>
      </c>
      <c r="AN9" s="17"/>
      <c r="AO9" s="17">
        <v>0.42284324978559201</v>
      </c>
      <c r="AP9" s="17">
        <v>0.19645040728115501</v>
      </c>
      <c r="AQ9" s="17">
        <v>0.18870506543158899</v>
      </c>
      <c r="AR9" s="17"/>
      <c r="AS9" s="17">
        <v>0.24156250485258399</v>
      </c>
      <c r="AT9" s="17">
        <v>0.26243272618318803</v>
      </c>
      <c r="AU9" s="17">
        <v>0.184920230465978</v>
      </c>
      <c r="AV9" s="17">
        <v>0.308192551217913</v>
      </c>
      <c r="AW9" s="17">
        <v>0.219828122793954</v>
      </c>
      <c r="AX9" s="17">
        <v>0.102569531450337</v>
      </c>
      <c r="AY9" s="17">
        <v>0.19489604008356901</v>
      </c>
      <c r="AZ9" s="17">
        <v>0.15135596479671801</v>
      </c>
      <c r="BA9" s="17">
        <v>0.13933466916613199</v>
      </c>
      <c r="BB9" s="17">
        <v>0.169225385997614</v>
      </c>
      <c r="BC9" s="17">
        <v>0.17482686087803301</v>
      </c>
      <c r="BD9" s="17">
        <v>0.17638596897512901</v>
      </c>
      <c r="BE9" s="17">
        <v>0.36359951791639</v>
      </c>
      <c r="BF9" s="17">
        <v>0.19518758511057599</v>
      </c>
      <c r="BG9" s="17">
        <v>0.25421168901680402</v>
      </c>
    </row>
    <row r="10" spans="2:59" x14ac:dyDescent="0.35">
      <c r="B10" s="18" t="s">
        <v>275</v>
      </c>
      <c r="C10" s="17">
        <v>0.44776794902606198</v>
      </c>
      <c r="D10" s="17">
        <v>0.45431847396269898</v>
      </c>
      <c r="E10" s="17">
        <v>0.44145040492987597</v>
      </c>
      <c r="F10" s="17"/>
      <c r="G10" s="17">
        <v>0.37858235531012102</v>
      </c>
      <c r="H10" s="17">
        <v>0.460216601061751</v>
      </c>
      <c r="I10" s="17">
        <v>0.444177606506928</v>
      </c>
      <c r="J10" s="17">
        <v>0.40419417102815902</v>
      </c>
      <c r="K10" s="17">
        <v>0.46733588894549499</v>
      </c>
      <c r="L10" s="17">
        <v>0.48255375078052498</v>
      </c>
      <c r="M10" s="17"/>
      <c r="N10" s="17">
        <v>0.435436946408648</v>
      </c>
      <c r="O10" s="17">
        <v>0.46574892280845198</v>
      </c>
      <c r="P10" s="17">
        <v>0.43137660495893998</v>
      </c>
      <c r="Q10" s="17">
        <v>0.47319465596439603</v>
      </c>
      <c r="R10" s="17">
        <v>0.42200232644191599</v>
      </c>
      <c r="S10" s="17"/>
      <c r="T10" s="17">
        <v>0.43548446850120298</v>
      </c>
      <c r="U10" s="17">
        <v>0.450861343877066</v>
      </c>
      <c r="V10" s="17"/>
      <c r="W10" s="17">
        <v>0.47050341291008502</v>
      </c>
      <c r="X10" s="17">
        <v>0.44249933677275399</v>
      </c>
      <c r="Y10" s="17"/>
      <c r="Z10" s="17">
        <v>0.42480638869255899</v>
      </c>
      <c r="AA10" s="17">
        <v>0.46786668392960601</v>
      </c>
      <c r="AB10" s="17">
        <v>0.48375079653346298</v>
      </c>
      <c r="AC10" s="17"/>
      <c r="AD10" s="17">
        <v>0.44711151314916397</v>
      </c>
      <c r="AE10" s="17">
        <v>0.44900022777696502</v>
      </c>
      <c r="AF10" s="17"/>
      <c r="AG10" s="17">
        <v>0.54147031318498395</v>
      </c>
      <c r="AH10" s="17">
        <v>0.50476957216724605</v>
      </c>
      <c r="AI10" s="17">
        <v>0.390603246420413</v>
      </c>
      <c r="AJ10" s="17"/>
      <c r="AK10" s="17">
        <v>0.46726678717358</v>
      </c>
      <c r="AL10" s="17">
        <v>0.48116278778365001</v>
      </c>
      <c r="AM10" s="17">
        <v>0.33045093239698897</v>
      </c>
      <c r="AN10" s="17"/>
      <c r="AO10" s="17">
        <v>0.35645892122811701</v>
      </c>
      <c r="AP10" s="17">
        <v>0.49686903094163998</v>
      </c>
      <c r="AQ10" s="17">
        <v>0.41596012016615602</v>
      </c>
      <c r="AR10" s="17"/>
      <c r="AS10" s="17">
        <v>0.37376864381764802</v>
      </c>
      <c r="AT10" s="17">
        <v>0.44837894241718701</v>
      </c>
      <c r="AU10" s="17">
        <v>0.42154378356782302</v>
      </c>
      <c r="AV10" s="17">
        <v>0.35424408135979102</v>
      </c>
      <c r="AW10" s="17">
        <v>0.37319675795850299</v>
      </c>
      <c r="AX10" s="17">
        <v>0.50241233866589396</v>
      </c>
      <c r="AY10" s="17">
        <v>0.53078205712841398</v>
      </c>
      <c r="AZ10" s="17">
        <v>0.422142161892819</v>
      </c>
      <c r="BA10" s="17">
        <v>0.49149988812387402</v>
      </c>
      <c r="BB10" s="17">
        <v>0.63033086624407098</v>
      </c>
      <c r="BC10" s="17">
        <v>0.41537651356170402</v>
      </c>
      <c r="BD10" s="17">
        <v>0.60148978737621805</v>
      </c>
      <c r="BE10" s="17">
        <v>0.33773200994616898</v>
      </c>
      <c r="BF10" s="17">
        <v>0.52506111712951498</v>
      </c>
      <c r="BG10" s="17">
        <v>0.40622964137710899</v>
      </c>
    </row>
    <row r="11" spans="2:59" x14ac:dyDescent="0.35">
      <c r="B11" s="18" t="s">
        <v>276</v>
      </c>
      <c r="C11" s="17">
        <v>0.20667645589571501</v>
      </c>
      <c r="D11" s="17">
        <v>0.19220201691945599</v>
      </c>
      <c r="E11" s="17">
        <v>0.221012070005419</v>
      </c>
      <c r="F11" s="17"/>
      <c r="G11" s="17">
        <v>0.232037845629329</v>
      </c>
      <c r="H11" s="17">
        <v>0.196208115849309</v>
      </c>
      <c r="I11" s="17">
        <v>0.26212157321046398</v>
      </c>
      <c r="J11" s="17">
        <v>0.22715628031274299</v>
      </c>
      <c r="K11" s="17">
        <v>0.15455434545504401</v>
      </c>
      <c r="L11" s="17">
        <v>0.19203918445670601</v>
      </c>
      <c r="M11" s="17"/>
      <c r="N11" s="17">
        <v>0.262182802040828</v>
      </c>
      <c r="O11" s="17">
        <v>0.15406725935281301</v>
      </c>
      <c r="P11" s="17">
        <v>0.130792579291752</v>
      </c>
      <c r="Q11" s="17">
        <v>0.22558701765796599</v>
      </c>
      <c r="R11" s="17">
        <v>0.26265668609857801</v>
      </c>
      <c r="S11" s="17"/>
      <c r="T11" s="17">
        <v>0.19139131034837001</v>
      </c>
      <c r="U11" s="17">
        <v>0.210525771278053</v>
      </c>
      <c r="V11" s="17"/>
      <c r="W11" s="17">
        <v>0.17541806404261001</v>
      </c>
      <c r="X11" s="17">
        <v>0.225991123814404</v>
      </c>
      <c r="Y11" s="17"/>
      <c r="Z11" s="17">
        <v>0.12809694531995</v>
      </c>
      <c r="AA11" s="17">
        <v>0.24630285560471801</v>
      </c>
      <c r="AB11" s="17">
        <v>0.239643503204516</v>
      </c>
      <c r="AC11" s="17"/>
      <c r="AD11" s="17">
        <v>0.18981728877464199</v>
      </c>
      <c r="AE11" s="17">
        <v>0.23832492931461</v>
      </c>
      <c r="AF11" s="17"/>
      <c r="AG11" s="17">
        <v>0.194341269693318</v>
      </c>
      <c r="AH11" s="17">
        <v>0.22793050871907999</v>
      </c>
      <c r="AI11" s="17">
        <v>0.194114083670508</v>
      </c>
      <c r="AJ11" s="17"/>
      <c r="AK11" s="17">
        <v>0.18451210155803299</v>
      </c>
      <c r="AL11" s="17">
        <v>0.208284092657992</v>
      </c>
      <c r="AM11" s="17">
        <v>0.25904749883652201</v>
      </c>
      <c r="AN11" s="17"/>
      <c r="AO11" s="17">
        <v>0.17415566076939901</v>
      </c>
      <c r="AP11" s="17">
        <v>0.175079050610048</v>
      </c>
      <c r="AQ11" s="17">
        <v>0.25319151068461399</v>
      </c>
      <c r="AR11" s="17"/>
      <c r="AS11" s="17">
        <v>0.188022629578632</v>
      </c>
      <c r="AT11" s="17">
        <v>0.15883569087559299</v>
      </c>
      <c r="AU11" s="17">
        <v>0.25594492306896</v>
      </c>
      <c r="AV11" s="17">
        <v>0.239300275795577</v>
      </c>
      <c r="AW11" s="17">
        <v>0.25381010617886501</v>
      </c>
      <c r="AX11" s="17">
        <v>0.22867080251406599</v>
      </c>
      <c r="AY11" s="17">
        <v>0.15858104345947699</v>
      </c>
      <c r="AZ11" s="17">
        <v>0.30359846476596197</v>
      </c>
      <c r="BA11" s="17">
        <v>0.148076371785549</v>
      </c>
      <c r="BB11" s="17">
        <v>0.100933669998585</v>
      </c>
      <c r="BC11" s="17">
        <v>0.23843145409956201</v>
      </c>
      <c r="BD11" s="17">
        <v>7.8471394869974398E-2</v>
      </c>
      <c r="BE11" s="17">
        <v>0.12746721685194101</v>
      </c>
      <c r="BF11" s="17">
        <v>0.24322338264860599</v>
      </c>
      <c r="BG11" s="17">
        <v>0.19416140625318001</v>
      </c>
    </row>
    <row r="12" spans="2:59" x14ac:dyDescent="0.35">
      <c r="B12" s="18" t="s">
        <v>277</v>
      </c>
      <c r="C12" s="17">
        <v>9.0888807284704901E-2</v>
      </c>
      <c r="D12" s="17">
        <v>0.106405307430932</v>
      </c>
      <c r="E12" s="17">
        <v>7.6808353871947094E-2</v>
      </c>
      <c r="F12" s="17"/>
      <c r="G12" s="17">
        <v>0.106914173725184</v>
      </c>
      <c r="H12" s="17">
        <v>0.10421217562564999</v>
      </c>
      <c r="I12" s="17">
        <v>8.7869298901879597E-2</v>
      </c>
      <c r="J12" s="17">
        <v>8.4586769305842899E-2</v>
      </c>
      <c r="K12" s="17">
        <v>0.100546073954441</v>
      </c>
      <c r="L12" s="17">
        <v>8.0096191210335302E-2</v>
      </c>
      <c r="M12" s="17"/>
      <c r="N12" s="17">
        <v>9.6232194776542199E-2</v>
      </c>
      <c r="O12" s="17">
        <v>7.6140802244046596E-2</v>
      </c>
      <c r="P12" s="17">
        <v>9.4311044102583702E-2</v>
      </c>
      <c r="Q12" s="17">
        <v>9.8253335873291506E-2</v>
      </c>
      <c r="R12" s="17">
        <v>8.2377742399714099E-2</v>
      </c>
      <c r="S12" s="17"/>
      <c r="T12" s="17">
        <v>9.3313003800369804E-2</v>
      </c>
      <c r="U12" s="17">
        <v>9.0278312807654804E-2</v>
      </c>
      <c r="V12" s="17"/>
      <c r="W12" s="17">
        <v>9.0257676066643394E-2</v>
      </c>
      <c r="X12" s="17">
        <v>9.3157070424323404E-2</v>
      </c>
      <c r="Y12" s="17"/>
      <c r="Z12" s="17">
        <v>0.117612120299341</v>
      </c>
      <c r="AA12" s="17">
        <v>5.3251180971957301E-2</v>
      </c>
      <c r="AB12" s="17">
        <v>9.5618482983867006E-2</v>
      </c>
      <c r="AC12" s="17"/>
      <c r="AD12" s="17">
        <v>0.10568126856412099</v>
      </c>
      <c r="AE12" s="17">
        <v>6.3120008610393297E-2</v>
      </c>
      <c r="AF12" s="17"/>
      <c r="AG12" s="17">
        <v>4.3177777210607803E-2</v>
      </c>
      <c r="AH12" s="17">
        <v>7.1904215535235794E-2</v>
      </c>
      <c r="AI12" s="17">
        <v>0.11621167659531099</v>
      </c>
      <c r="AJ12" s="17"/>
      <c r="AK12" s="17">
        <v>6.8762884967301804E-2</v>
      </c>
      <c r="AL12" s="17">
        <v>7.9799504543735605E-2</v>
      </c>
      <c r="AM12" s="17">
        <v>0.163718299651511</v>
      </c>
      <c r="AN12" s="17"/>
      <c r="AO12" s="17">
        <v>4.6542168216891999E-2</v>
      </c>
      <c r="AP12" s="17">
        <v>8.7220346768124096E-2</v>
      </c>
      <c r="AQ12" s="17">
        <v>0.102170564702896</v>
      </c>
      <c r="AR12" s="17"/>
      <c r="AS12" s="17">
        <v>0.110963835000671</v>
      </c>
      <c r="AT12" s="17">
        <v>5.3465230422149498E-2</v>
      </c>
      <c r="AU12" s="17">
        <v>6.2960797387687104E-2</v>
      </c>
      <c r="AV12" s="17">
        <v>5.2485328499164798E-2</v>
      </c>
      <c r="AW12" s="17">
        <v>0.125008940794958</v>
      </c>
      <c r="AX12" s="17">
        <v>0.13630581776572101</v>
      </c>
      <c r="AY12" s="17">
        <v>7.5824062320214006E-2</v>
      </c>
      <c r="AZ12" s="17">
        <v>6.4261667293269306E-2</v>
      </c>
      <c r="BA12" s="17">
        <v>0.19493107082024999</v>
      </c>
      <c r="BB12" s="17">
        <v>6.7892671638202798E-2</v>
      </c>
      <c r="BC12" s="17">
        <v>0.17136517146069999</v>
      </c>
      <c r="BD12" s="17">
        <v>0.13367220445320999</v>
      </c>
      <c r="BE12" s="17">
        <v>0</v>
      </c>
      <c r="BF12" s="17">
        <v>0</v>
      </c>
      <c r="BG12" s="17">
        <v>0.14539726335290601</v>
      </c>
    </row>
    <row r="13" spans="2:59" x14ac:dyDescent="0.35">
      <c r="B13" s="18" t="s">
        <v>133</v>
      </c>
      <c r="C13" s="21">
        <v>4.91680220014147E-2</v>
      </c>
      <c r="D13" s="21">
        <v>3.0557096123202201E-2</v>
      </c>
      <c r="E13" s="21">
        <v>6.6708203096282004E-2</v>
      </c>
      <c r="F13" s="21"/>
      <c r="G13" s="21">
        <v>5.91277112259391E-2</v>
      </c>
      <c r="H13" s="21">
        <v>6.1980727815188701E-2</v>
      </c>
      <c r="I13" s="21">
        <v>4.34356460523177E-2</v>
      </c>
      <c r="J13" s="21">
        <v>6.17048591021543E-2</v>
      </c>
      <c r="K13" s="21">
        <v>4.7097407847736299E-2</v>
      </c>
      <c r="L13" s="21">
        <v>3.6183578759774702E-2</v>
      </c>
      <c r="M13" s="21"/>
      <c r="N13" s="21">
        <v>3.4076186669484199E-2</v>
      </c>
      <c r="O13" s="21">
        <v>5.53685194920489E-2</v>
      </c>
      <c r="P13" s="21">
        <v>4.2440625407077E-2</v>
      </c>
      <c r="Q13" s="21">
        <v>5.7419426326830302E-2</v>
      </c>
      <c r="R13" s="21">
        <v>7.0203466914302307E-2</v>
      </c>
      <c r="S13" s="21"/>
      <c r="T13" s="21">
        <v>2.7033447668499001E-2</v>
      </c>
      <c r="U13" s="21">
        <v>5.4742254657381202E-2</v>
      </c>
      <c r="V13" s="21"/>
      <c r="W13" s="21">
        <v>1.9797200129589399E-2</v>
      </c>
      <c r="X13" s="21">
        <v>5.1808761325521202E-2</v>
      </c>
      <c r="Y13" s="21"/>
      <c r="Z13" s="21">
        <v>5.0224196779863402E-2</v>
      </c>
      <c r="AA13" s="21">
        <v>2.6727992329393799E-2</v>
      </c>
      <c r="AB13" s="21">
        <v>3.9899350615308603E-2</v>
      </c>
      <c r="AC13" s="21"/>
      <c r="AD13" s="21">
        <v>3.56437058194067E-2</v>
      </c>
      <c r="AE13" s="21">
        <v>7.4556225233590304E-2</v>
      </c>
      <c r="AF13" s="21"/>
      <c r="AG13" s="21">
        <v>4.5256628782724698E-2</v>
      </c>
      <c r="AH13" s="21">
        <v>3.2923274655111197E-2</v>
      </c>
      <c r="AI13" s="21">
        <v>4.3757129994537597E-2</v>
      </c>
      <c r="AJ13" s="21"/>
      <c r="AK13" s="21">
        <v>2.0407748325127501E-2</v>
      </c>
      <c r="AL13" s="21">
        <v>3.2501685534315601E-2</v>
      </c>
      <c r="AM13" s="21">
        <v>9.2259559373118E-2</v>
      </c>
      <c r="AN13" s="21"/>
      <c r="AO13" s="21">
        <v>0</v>
      </c>
      <c r="AP13" s="21">
        <v>4.43811643990333E-2</v>
      </c>
      <c r="AQ13" s="21">
        <v>3.9972739014745497E-2</v>
      </c>
      <c r="AR13" s="21"/>
      <c r="AS13" s="21">
        <v>8.5682386750464704E-2</v>
      </c>
      <c r="AT13" s="21">
        <v>7.6887410101882603E-2</v>
      </c>
      <c r="AU13" s="21">
        <v>7.4630265509551499E-2</v>
      </c>
      <c r="AV13" s="21">
        <v>4.5777763127554098E-2</v>
      </c>
      <c r="AW13" s="21">
        <v>2.8156072273720901E-2</v>
      </c>
      <c r="AX13" s="21">
        <v>3.00415096039824E-2</v>
      </c>
      <c r="AY13" s="21">
        <v>3.9916797008326399E-2</v>
      </c>
      <c r="AZ13" s="21">
        <v>5.8641741251232199E-2</v>
      </c>
      <c r="BA13" s="21">
        <v>2.6158000104194699E-2</v>
      </c>
      <c r="BB13" s="21">
        <v>3.1617406121528198E-2</v>
      </c>
      <c r="BC13" s="21">
        <v>0</v>
      </c>
      <c r="BD13" s="21">
        <v>9.98064432546872E-3</v>
      </c>
      <c r="BE13" s="21">
        <v>0.17120125528550001</v>
      </c>
      <c r="BF13" s="21">
        <v>3.6527915111302503E-2</v>
      </c>
      <c r="BG13" s="21">
        <v>0</v>
      </c>
    </row>
    <row r="14" spans="2:59" x14ac:dyDescent="0.35">
      <c r="B14" s="18" t="s">
        <v>278</v>
      </c>
      <c r="C14" s="21">
        <v>0.65326671481816601</v>
      </c>
      <c r="D14" s="21">
        <v>0.67083557952641004</v>
      </c>
      <c r="E14" s="21">
        <v>0.63547137302635104</v>
      </c>
      <c r="F14" s="21"/>
      <c r="G14" s="21">
        <v>0.60192026941954802</v>
      </c>
      <c r="H14" s="21">
        <v>0.63759898070985199</v>
      </c>
      <c r="I14" s="21">
        <v>0.60657348183533899</v>
      </c>
      <c r="J14" s="21">
        <v>0.62655209127926004</v>
      </c>
      <c r="K14" s="21">
        <v>0.697802172742778</v>
      </c>
      <c r="L14" s="21">
        <v>0.69168104557318499</v>
      </c>
      <c r="M14" s="21"/>
      <c r="N14" s="21">
        <v>0.60750881651314603</v>
      </c>
      <c r="O14" s="21">
        <v>0.71442341891109096</v>
      </c>
      <c r="P14" s="21">
        <v>0.73245575119858697</v>
      </c>
      <c r="Q14" s="21">
        <v>0.61874022014191199</v>
      </c>
      <c r="R14" s="21">
        <v>0.58476210458740496</v>
      </c>
      <c r="S14" s="21"/>
      <c r="T14" s="21">
        <v>0.688262238182761</v>
      </c>
      <c r="U14" s="21">
        <v>0.64445366125691095</v>
      </c>
      <c r="V14" s="21"/>
      <c r="W14" s="21">
        <v>0.71452705976115705</v>
      </c>
      <c r="X14" s="21">
        <v>0.62904304443575099</v>
      </c>
      <c r="Y14" s="21"/>
      <c r="Z14" s="21">
        <v>0.70406673760084604</v>
      </c>
      <c r="AA14" s="21">
        <v>0.67371797109393095</v>
      </c>
      <c r="AB14" s="21">
        <v>0.62483866319630799</v>
      </c>
      <c r="AC14" s="21"/>
      <c r="AD14" s="21">
        <v>0.66885773684183003</v>
      </c>
      <c r="AE14" s="21">
        <v>0.623998836841406</v>
      </c>
      <c r="AF14" s="21"/>
      <c r="AG14" s="21">
        <v>0.71722432431334904</v>
      </c>
      <c r="AH14" s="21">
        <v>0.66724200109057297</v>
      </c>
      <c r="AI14" s="21">
        <v>0.645917109739643</v>
      </c>
      <c r="AJ14" s="21"/>
      <c r="AK14" s="21">
        <v>0.72631726514953798</v>
      </c>
      <c r="AL14" s="21">
        <v>0.67941471726395597</v>
      </c>
      <c r="AM14" s="21">
        <v>0.484974642138849</v>
      </c>
      <c r="AN14" s="21"/>
      <c r="AO14" s="21">
        <v>0.77930217101370902</v>
      </c>
      <c r="AP14" s="21">
        <v>0.69331943822279496</v>
      </c>
      <c r="AQ14" s="21">
        <v>0.60466518559774496</v>
      </c>
      <c r="AR14" s="21"/>
      <c r="AS14" s="21">
        <v>0.61533114867023198</v>
      </c>
      <c r="AT14" s="21">
        <v>0.71081166860037504</v>
      </c>
      <c r="AU14" s="21">
        <v>0.60646401403380201</v>
      </c>
      <c r="AV14" s="21">
        <v>0.66243663257770402</v>
      </c>
      <c r="AW14" s="21">
        <v>0.59302488075245696</v>
      </c>
      <c r="AX14" s="21">
        <v>0.60498187011623095</v>
      </c>
      <c r="AY14" s="21">
        <v>0.72567809721198295</v>
      </c>
      <c r="AZ14" s="21">
        <v>0.57349812668953704</v>
      </c>
      <c r="BA14" s="21">
        <v>0.63083455729000604</v>
      </c>
      <c r="BB14" s="21">
        <v>0.79955625224168403</v>
      </c>
      <c r="BC14" s="21">
        <v>0.59020337443973703</v>
      </c>
      <c r="BD14" s="21">
        <v>0.77787575635134698</v>
      </c>
      <c r="BE14" s="21">
        <v>0.70133152786255903</v>
      </c>
      <c r="BF14" s="21">
        <v>0.72024870224009097</v>
      </c>
      <c r="BG14" s="21">
        <v>0.66044133039391395</v>
      </c>
    </row>
    <row r="15" spans="2:59" x14ac:dyDescent="0.35">
      <c r="B15" s="18" t="s">
        <v>120</v>
      </c>
      <c r="C15" s="22">
        <v>-0.60409869281675099</v>
      </c>
      <c r="D15" s="22">
        <v>-0.64027848340320803</v>
      </c>
      <c r="E15" s="22">
        <v>-0.56876316993006903</v>
      </c>
      <c r="F15" s="22"/>
      <c r="G15" s="22">
        <v>-0.54279255819360905</v>
      </c>
      <c r="H15" s="22">
        <v>-0.57561825289466295</v>
      </c>
      <c r="I15" s="22">
        <v>-0.56313783578302101</v>
      </c>
      <c r="J15" s="22">
        <v>-0.56484723217710597</v>
      </c>
      <c r="K15" s="22">
        <v>-0.65070476489504203</v>
      </c>
      <c r="L15" s="22">
        <v>-0.65549746681341003</v>
      </c>
      <c r="M15" s="22"/>
      <c r="N15" s="22">
        <v>-0.57343262984366195</v>
      </c>
      <c r="O15" s="22">
        <v>-0.65905489941904205</v>
      </c>
      <c r="P15" s="22">
        <v>-0.69001512579151003</v>
      </c>
      <c r="Q15" s="22">
        <v>-0.56132079381508204</v>
      </c>
      <c r="R15" s="22">
        <v>-0.51455863767310295</v>
      </c>
      <c r="S15" s="22"/>
      <c r="T15" s="22">
        <v>-0.66122879051426198</v>
      </c>
      <c r="U15" s="22">
        <v>-0.58971140659952903</v>
      </c>
      <c r="V15" s="22"/>
      <c r="W15" s="22">
        <v>-0.69472985963156797</v>
      </c>
      <c r="X15" s="22">
        <v>-0.57723428311022995</v>
      </c>
      <c r="Y15" s="22"/>
      <c r="Z15" s="22">
        <v>-0.65384254082098203</v>
      </c>
      <c r="AA15" s="22">
        <v>-0.64698997876453701</v>
      </c>
      <c r="AB15" s="22">
        <v>-0.58493931258099996</v>
      </c>
      <c r="AC15" s="22"/>
      <c r="AD15" s="22">
        <v>-0.63321403102242402</v>
      </c>
      <c r="AE15" s="22">
        <v>-0.54944261160781505</v>
      </c>
      <c r="AF15" s="22"/>
      <c r="AG15" s="22">
        <v>-0.67196769553062397</v>
      </c>
      <c r="AH15" s="22">
        <v>-0.63431872643546205</v>
      </c>
      <c r="AI15" s="22">
        <v>-0.60215997974510604</v>
      </c>
      <c r="AJ15" s="22"/>
      <c r="AK15" s="22">
        <v>-0.70590951682441105</v>
      </c>
      <c r="AL15" s="22">
        <v>-0.64691303172964099</v>
      </c>
      <c r="AM15" s="22">
        <v>-0.39271508276573103</v>
      </c>
      <c r="AN15" s="22"/>
      <c r="AO15" s="22">
        <v>-0.77930217101370902</v>
      </c>
      <c r="AP15" s="22">
        <v>-0.64893827382376201</v>
      </c>
      <c r="AQ15" s="22">
        <v>-0.564692446582999</v>
      </c>
      <c r="AR15" s="22"/>
      <c r="AS15" s="22">
        <v>-0.52964876191976695</v>
      </c>
      <c r="AT15" s="22">
        <v>-0.63392425849849299</v>
      </c>
      <c r="AU15" s="22">
        <v>-0.53183374852425003</v>
      </c>
      <c r="AV15" s="22">
        <v>-0.61665886945015003</v>
      </c>
      <c r="AW15" s="22">
        <v>-0.564868808478736</v>
      </c>
      <c r="AX15" s="22">
        <v>-0.57494036051224895</v>
      </c>
      <c r="AY15" s="22">
        <v>-0.685761300203656</v>
      </c>
      <c r="AZ15" s="22">
        <v>-0.51485638543830503</v>
      </c>
      <c r="BA15" s="22">
        <v>-0.60467655718581104</v>
      </c>
      <c r="BB15" s="22">
        <v>-0.76793884612015595</v>
      </c>
      <c r="BC15" s="22">
        <v>-0.59020337443973703</v>
      </c>
      <c r="BD15" s="22">
        <v>-0.76789511202587801</v>
      </c>
      <c r="BE15" s="22">
        <v>-0.53013027257705803</v>
      </c>
      <c r="BF15" s="22">
        <v>-0.68372078712878903</v>
      </c>
      <c r="BG15" s="22">
        <v>-0.66044133039391395</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29" x14ac:dyDescent="0.35">
      <c r="B9" s="18" t="s">
        <v>281</v>
      </c>
      <c r="C9" s="17">
        <v>0.23956479020935501</v>
      </c>
      <c r="D9" s="17">
        <v>0.25727901027912597</v>
      </c>
      <c r="E9" s="17">
        <v>0.22198957375238501</v>
      </c>
      <c r="F9" s="17"/>
      <c r="G9" s="17">
        <v>0.18841944183289</v>
      </c>
      <c r="H9" s="17">
        <v>0.20470598607188001</v>
      </c>
      <c r="I9" s="17">
        <v>0.18860368913077399</v>
      </c>
      <c r="J9" s="17">
        <v>0.32596039786844599</v>
      </c>
      <c r="K9" s="17">
        <v>0.31803342524306699</v>
      </c>
      <c r="L9" s="17">
        <v>0.19029888218454299</v>
      </c>
      <c r="M9" s="17"/>
      <c r="N9" s="17">
        <v>0.21004949133718401</v>
      </c>
      <c r="O9" s="17">
        <v>0.31129355686293397</v>
      </c>
      <c r="P9" s="17">
        <v>0.28318781489097999</v>
      </c>
      <c r="Q9" s="17">
        <v>0.19063424728761699</v>
      </c>
      <c r="R9" s="17">
        <v>0.20729357823745401</v>
      </c>
      <c r="S9" s="17"/>
      <c r="T9" s="17">
        <v>0.22168235716731199</v>
      </c>
      <c r="U9" s="17">
        <v>0.24406819021749701</v>
      </c>
      <c r="V9" s="17"/>
      <c r="W9" s="17">
        <v>0.29321383959187602</v>
      </c>
      <c r="X9" s="17">
        <v>0.21209921014831401</v>
      </c>
      <c r="Y9" s="17"/>
      <c r="Z9" s="17">
        <v>0.28750885114208902</v>
      </c>
      <c r="AA9" s="17">
        <v>0.24120344103125699</v>
      </c>
      <c r="AB9" s="17">
        <v>0.19806990278424</v>
      </c>
      <c r="AC9" s="17"/>
      <c r="AD9" s="17">
        <v>0.247829033689031</v>
      </c>
      <c r="AE9" s="17">
        <v>0.224050934262884</v>
      </c>
      <c r="AF9" s="17"/>
      <c r="AG9" s="17">
        <v>0.18466084663780299</v>
      </c>
      <c r="AH9" s="17">
        <v>0.158790769586619</v>
      </c>
      <c r="AI9" s="17">
        <v>0.32442533905176402</v>
      </c>
      <c r="AJ9" s="17"/>
      <c r="AK9" s="17">
        <v>0.29813867323610199</v>
      </c>
      <c r="AL9" s="17">
        <v>0.23336691395805401</v>
      </c>
      <c r="AM9" s="17">
        <v>0.184166918602512</v>
      </c>
      <c r="AN9" s="17"/>
      <c r="AO9" s="17">
        <v>0.38546161180356597</v>
      </c>
      <c r="AP9" s="17">
        <v>0.22389983266313099</v>
      </c>
      <c r="AQ9" s="17">
        <v>0.24203954419795701</v>
      </c>
      <c r="AR9" s="17"/>
      <c r="AS9" s="17">
        <v>0.35833083065677102</v>
      </c>
      <c r="AT9" s="17">
        <v>0.33911103009993399</v>
      </c>
      <c r="AU9" s="17">
        <v>0.298603042597132</v>
      </c>
      <c r="AV9" s="17">
        <v>0.28436140122043102</v>
      </c>
      <c r="AW9" s="17">
        <v>0.22709231858486401</v>
      </c>
      <c r="AX9" s="17">
        <v>0.31009630603824001</v>
      </c>
      <c r="AY9" s="17">
        <v>0.16507163055407401</v>
      </c>
      <c r="AZ9" s="17">
        <v>0.134333976456012</v>
      </c>
      <c r="BA9" s="17">
        <v>0.17880327862335901</v>
      </c>
      <c r="BB9" s="17">
        <v>0.148512423035177</v>
      </c>
      <c r="BC9" s="17">
        <v>0.28242130104630198</v>
      </c>
      <c r="BD9" s="17">
        <v>8.6070386748023198E-2</v>
      </c>
      <c r="BE9" s="17">
        <v>0.225847783047291</v>
      </c>
      <c r="BF9" s="17">
        <v>0.25124331115800702</v>
      </c>
      <c r="BG9" s="17">
        <v>0.26170769489109302</v>
      </c>
    </row>
    <row r="10" spans="2:59" x14ac:dyDescent="0.35">
      <c r="B10" s="18" t="s">
        <v>282</v>
      </c>
      <c r="C10" s="17">
        <v>0.51740364675700401</v>
      </c>
      <c r="D10" s="17">
        <v>0.52784365187371995</v>
      </c>
      <c r="E10" s="17">
        <v>0.507749619605526</v>
      </c>
      <c r="F10" s="17"/>
      <c r="G10" s="17">
        <v>0.471035311715857</v>
      </c>
      <c r="H10" s="17">
        <v>0.53500147537686704</v>
      </c>
      <c r="I10" s="17">
        <v>0.59001712702164</v>
      </c>
      <c r="J10" s="17">
        <v>0.48788471075086598</v>
      </c>
      <c r="K10" s="17">
        <v>0.504332202605281</v>
      </c>
      <c r="L10" s="17">
        <v>0.51245950376193905</v>
      </c>
      <c r="M10" s="17"/>
      <c r="N10" s="17">
        <v>0.51652043860266506</v>
      </c>
      <c r="O10" s="17">
        <v>0.48772197110245602</v>
      </c>
      <c r="P10" s="17">
        <v>0.51726965077308995</v>
      </c>
      <c r="Q10" s="17">
        <v>0.57573242894382903</v>
      </c>
      <c r="R10" s="17">
        <v>0.449770929961466</v>
      </c>
      <c r="S10" s="17"/>
      <c r="T10" s="17">
        <v>0.53019036533542296</v>
      </c>
      <c r="U10" s="17">
        <v>0.51418351958444397</v>
      </c>
      <c r="V10" s="17"/>
      <c r="W10" s="17">
        <v>0.47950954973158699</v>
      </c>
      <c r="X10" s="17">
        <v>0.53976095151361403</v>
      </c>
      <c r="Y10" s="17"/>
      <c r="Z10" s="17">
        <v>0.55447983363057796</v>
      </c>
      <c r="AA10" s="17">
        <v>0.56677031614665596</v>
      </c>
      <c r="AB10" s="17">
        <v>0.46128278546947399</v>
      </c>
      <c r="AC10" s="17"/>
      <c r="AD10" s="17">
        <v>0.52857093506508301</v>
      </c>
      <c r="AE10" s="17">
        <v>0.496440118449748</v>
      </c>
      <c r="AF10" s="17"/>
      <c r="AG10" s="17">
        <v>0.41937908585205702</v>
      </c>
      <c r="AH10" s="17">
        <v>0.54727568532191495</v>
      </c>
      <c r="AI10" s="17">
        <v>0.53601271702147202</v>
      </c>
      <c r="AJ10" s="17"/>
      <c r="AK10" s="17">
        <v>0.46437241278429697</v>
      </c>
      <c r="AL10" s="17">
        <v>0.53951182398531505</v>
      </c>
      <c r="AM10" s="17">
        <v>0.55989181486731698</v>
      </c>
      <c r="AN10" s="17"/>
      <c r="AO10" s="17">
        <v>0.390155096147278</v>
      </c>
      <c r="AP10" s="17">
        <v>0.544075394549417</v>
      </c>
      <c r="AQ10" s="17">
        <v>0.51059968206478701</v>
      </c>
      <c r="AR10" s="17"/>
      <c r="AS10" s="17">
        <v>0.43133972790943598</v>
      </c>
      <c r="AT10" s="17">
        <v>0.44162125051617601</v>
      </c>
      <c r="AU10" s="17">
        <v>0.53635578423882901</v>
      </c>
      <c r="AV10" s="17">
        <v>0.55674355723818103</v>
      </c>
      <c r="AW10" s="17">
        <v>0.49377572643589301</v>
      </c>
      <c r="AX10" s="17">
        <v>0.53541220151402102</v>
      </c>
      <c r="AY10" s="17">
        <v>0.49037950761057197</v>
      </c>
      <c r="AZ10" s="17">
        <v>0.56738487995551101</v>
      </c>
      <c r="BA10" s="17">
        <v>0.51032752748323396</v>
      </c>
      <c r="BB10" s="17">
        <v>0.64969188340006701</v>
      </c>
      <c r="BC10" s="17">
        <v>0.43175945268317201</v>
      </c>
      <c r="BD10" s="17">
        <v>0.509104155047576</v>
      </c>
      <c r="BE10" s="17">
        <v>0.40041291619383002</v>
      </c>
      <c r="BF10" s="17">
        <v>0.34735058351083498</v>
      </c>
      <c r="BG10" s="17">
        <v>0.60357240173375803</v>
      </c>
    </row>
    <row r="11" spans="2:59" ht="29" x14ac:dyDescent="0.35">
      <c r="B11" s="18" t="s">
        <v>283</v>
      </c>
      <c r="C11" s="17">
        <v>0.20797317146437</v>
      </c>
      <c r="D11" s="17">
        <v>0.18888542719743401</v>
      </c>
      <c r="E11" s="17">
        <v>0.22661180306339401</v>
      </c>
      <c r="F11" s="17"/>
      <c r="G11" s="17">
        <v>0.25671679123476598</v>
      </c>
      <c r="H11" s="17">
        <v>0.199396100708751</v>
      </c>
      <c r="I11" s="17">
        <v>0.191888563997103</v>
      </c>
      <c r="J11" s="17">
        <v>0.16122524325276499</v>
      </c>
      <c r="K11" s="17">
        <v>0.15355530918983001</v>
      </c>
      <c r="L11" s="17">
        <v>0.271648832980667</v>
      </c>
      <c r="M11" s="17"/>
      <c r="N11" s="17">
        <v>0.25186250203945298</v>
      </c>
      <c r="O11" s="17">
        <v>0.16234704019512999</v>
      </c>
      <c r="P11" s="17">
        <v>0.16521112803854901</v>
      </c>
      <c r="Q11" s="17">
        <v>0.19244890993036701</v>
      </c>
      <c r="R11" s="17">
        <v>0.29255008328243998</v>
      </c>
      <c r="S11" s="17"/>
      <c r="T11" s="17">
        <v>0.221505570779398</v>
      </c>
      <c r="U11" s="17">
        <v>0.20456525672244399</v>
      </c>
      <c r="V11" s="17"/>
      <c r="W11" s="17">
        <v>0.195192073435002</v>
      </c>
      <c r="X11" s="17">
        <v>0.21800674352190499</v>
      </c>
      <c r="Y11" s="17"/>
      <c r="Z11" s="17">
        <v>0.14110288527297901</v>
      </c>
      <c r="AA11" s="17">
        <v>0.19032558975008601</v>
      </c>
      <c r="AB11" s="17">
        <v>0.28937301429430301</v>
      </c>
      <c r="AC11" s="17"/>
      <c r="AD11" s="17">
        <v>0.19393296945400801</v>
      </c>
      <c r="AE11" s="17">
        <v>0.23432980918732499</v>
      </c>
      <c r="AF11" s="17"/>
      <c r="AG11" s="17">
        <v>0.34969272146231101</v>
      </c>
      <c r="AH11" s="17">
        <v>0.257586545419632</v>
      </c>
      <c r="AI11" s="17">
        <v>0.124613424163556</v>
      </c>
      <c r="AJ11" s="17"/>
      <c r="AK11" s="17">
        <v>0.21819256199523901</v>
      </c>
      <c r="AL11" s="17">
        <v>0.20686473252854301</v>
      </c>
      <c r="AM11" s="17">
        <v>0.19117864447949401</v>
      </c>
      <c r="AN11" s="17"/>
      <c r="AO11" s="17">
        <v>0.21301354329929001</v>
      </c>
      <c r="AP11" s="17">
        <v>0.21485980375022301</v>
      </c>
      <c r="AQ11" s="17">
        <v>0.201526836857365</v>
      </c>
      <c r="AR11" s="17"/>
      <c r="AS11" s="17">
        <v>0.12527735852823399</v>
      </c>
      <c r="AT11" s="17">
        <v>0.18601726845236199</v>
      </c>
      <c r="AU11" s="17">
        <v>0.14770344763401499</v>
      </c>
      <c r="AV11" s="17">
        <v>0.13008979148168001</v>
      </c>
      <c r="AW11" s="17">
        <v>0.25809229872483802</v>
      </c>
      <c r="AX11" s="17">
        <v>0.15449149244773899</v>
      </c>
      <c r="AY11" s="17">
        <v>0.326571374623782</v>
      </c>
      <c r="AZ11" s="17">
        <v>0.26523473327083202</v>
      </c>
      <c r="BA11" s="17">
        <v>0.23960596135835899</v>
      </c>
      <c r="BB11" s="17">
        <v>0.20179569356475599</v>
      </c>
      <c r="BC11" s="17">
        <v>0.25630054055151802</v>
      </c>
      <c r="BD11" s="17">
        <v>0.38024585205669897</v>
      </c>
      <c r="BE11" s="17">
        <v>0.202538045473379</v>
      </c>
      <c r="BF11" s="17">
        <v>0.401406105331157</v>
      </c>
      <c r="BG11" s="17">
        <v>2.4418585199111401E-2</v>
      </c>
    </row>
    <row r="12" spans="2:59" ht="29" x14ac:dyDescent="0.35">
      <c r="B12" s="18" t="s">
        <v>284</v>
      </c>
      <c r="C12" s="17">
        <v>1.7117562648164199E-2</v>
      </c>
      <c r="D12" s="17">
        <v>1.6302921299931099E-2</v>
      </c>
      <c r="E12" s="17">
        <v>1.7946990338457602E-2</v>
      </c>
      <c r="F12" s="17"/>
      <c r="G12" s="17">
        <v>3.73024295625125E-2</v>
      </c>
      <c r="H12" s="17">
        <v>2.62963580260052E-2</v>
      </c>
      <c r="I12" s="17">
        <v>7.5411888338498597E-3</v>
      </c>
      <c r="J12" s="17">
        <v>1.11701876421201E-2</v>
      </c>
      <c r="K12" s="17">
        <v>1.27673076116389E-2</v>
      </c>
      <c r="L12" s="17">
        <v>1.88903220215813E-2</v>
      </c>
      <c r="M12" s="17"/>
      <c r="N12" s="17">
        <v>1.7437711235546001E-2</v>
      </c>
      <c r="O12" s="17">
        <v>1.05247785223181E-2</v>
      </c>
      <c r="P12" s="17">
        <v>2.2365600340260701E-2</v>
      </c>
      <c r="Q12" s="17">
        <v>1.84524395186128E-2</v>
      </c>
      <c r="R12" s="17">
        <v>1.57874400764603E-2</v>
      </c>
      <c r="S12" s="17"/>
      <c r="T12" s="17">
        <v>1.49426795946255E-2</v>
      </c>
      <c r="U12" s="17">
        <v>1.7665271583407399E-2</v>
      </c>
      <c r="V12" s="17"/>
      <c r="W12" s="17">
        <v>2.7048603817004E-2</v>
      </c>
      <c r="X12" s="17">
        <v>1.1693234644401199E-2</v>
      </c>
      <c r="Y12" s="17"/>
      <c r="Z12" s="17">
        <v>5.1423758569852903E-3</v>
      </c>
      <c r="AA12" s="17">
        <v>0</v>
      </c>
      <c r="AB12" s="17">
        <v>3.6665282741895601E-2</v>
      </c>
      <c r="AC12" s="17"/>
      <c r="AD12" s="17">
        <v>2.0129406542942398E-2</v>
      </c>
      <c r="AE12" s="17">
        <v>1.1463649808863399E-2</v>
      </c>
      <c r="AF12" s="17"/>
      <c r="AG12" s="17">
        <v>2.3268668008798898E-2</v>
      </c>
      <c r="AH12" s="17">
        <v>2.6673208202921E-2</v>
      </c>
      <c r="AI12" s="17">
        <v>7.6487739947545801E-3</v>
      </c>
      <c r="AJ12" s="17"/>
      <c r="AK12" s="17">
        <v>1.5022707997905E-2</v>
      </c>
      <c r="AL12" s="17">
        <v>1.21707548022105E-2</v>
      </c>
      <c r="AM12" s="17">
        <v>3.4836242087484898E-2</v>
      </c>
      <c r="AN12" s="17"/>
      <c r="AO12" s="17">
        <v>1.1369748749865599E-2</v>
      </c>
      <c r="AP12" s="17">
        <v>8.6783109700394306E-3</v>
      </c>
      <c r="AQ12" s="17">
        <v>2.7504656597606199E-2</v>
      </c>
      <c r="AR12" s="17"/>
      <c r="AS12" s="17">
        <v>1.44619849198874E-2</v>
      </c>
      <c r="AT12" s="17">
        <v>1.5646797222720901E-2</v>
      </c>
      <c r="AU12" s="17">
        <v>6.2541131901331596E-3</v>
      </c>
      <c r="AV12" s="17">
        <v>8.8652074755595101E-3</v>
      </c>
      <c r="AW12" s="17">
        <v>2.1039656254404501E-2</v>
      </c>
      <c r="AX12" s="17">
        <v>0</v>
      </c>
      <c r="AY12" s="17">
        <v>1.2528248212568399E-2</v>
      </c>
      <c r="AZ12" s="17">
        <v>2.6429436510539899E-2</v>
      </c>
      <c r="BA12" s="17">
        <v>7.1263232535047599E-2</v>
      </c>
      <c r="BB12" s="17">
        <v>0</v>
      </c>
      <c r="BC12" s="17">
        <v>5.8945109743367896E-3</v>
      </c>
      <c r="BD12" s="17">
        <v>0</v>
      </c>
      <c r="BE12" s="17">
        <v>0</v>
      </c>
      <c r="BF12" s="17">
        <v>0</v>
      </c>
      <c r="BG12" s="17">
        <v>0.110301318176038</v>
      </c>
    </row>
    <row r="13" spans="2:59" x14ac:dyDescent="0.35">
      <c r="B13" s="18" t="s">
        <v>285</v>
      </c>
      <c r="C13" s="19">
        <v>1.7940828921106801E-2</v>
      </c>
      <c r="D13" s="19">
        <v>9.6889893497886601E-3</v>
      </c>
      <c r="E13" s="19">
        <v>2.5702013240237201E-2</v>
      </c>
      <c r="F13" s="19"/>
      <c r="G13" s="19">
        <v>4.6526025653974297E-2</v>
      </c>
      <c r="H13" s="19">
        <v>3.4600079816496099E-2</v>
      </c>
      <c r="I13" s="19">
        <v>2.19494310166331E-2</v>
      </c>
      <c r="J13" s="19">
        <v>1.37594604858033E-2</v>
      </c>
      <c r="K13" s="19">
        <v>1.13117553501833E-2</v>
      </c>
      <c r="L13" s="19">
        <v>6.7024590512693299E-3</v>
      </c>
      <c r="M13" s="19"/>
      <c r="N13" s="19">
        <v>4.1298567851513601E-3</v>
      </c>
      <c r="O13" s="19">
        <v>2.8112653317161802E-2</v>
      </c>
      <c r="P13" s="19">
        <v>1.1965805957120001E-2</v>
      </c>
      <c r="Q13" s="19">
        <v>2.2731974319574098E-2</v>
      </c>
      <c r="R13" s="19">
        <v>3.4597968442179897E-2</v>
      </c>
      <c r="S13" s="19"/>
      <c r="T13" s="19">
        <v>1.16790271232415E-2</v>
      </c>
      <c r="U13" s="19">
        <v>1.95177618922074E-2</v>
      </c>
      <c r="V13" s="19"/>
      <c r="W13" s="19">
        <v>5.0359334245318301E-3</v>
      </c>
      <c r="X13" s="19">
        <v>1.8439860171765701E-2</v>
      </c>
      <c r="Y13" s="19"/>
      <c r="Z13" s="19">
        <v>1.1766054097369701E-2</v>
      </c>
      <c r="AA13" s="19">
        <v>1.7006530720019199E-3</v>
      </c>
      <c r="AB13" s="19">
        <v>1.4609014710087199E-2</v>
      </c>
      <c r="AC13" s="19"/>
      <c r="AD13" s="19">
        <v>9.5376552489360601E-3</v>
      </c>
      <c r="AE13" s="19">
        <v>3.3715488291179603E-2</v>
      </c>
      <c r="AF13" s="19"/>
      <c r="AG13" s="19">
        <v>2.2998678039029399E-2</v>
      </c>
      <c r="AH13" s="19">
        <v>9.6737914689129303E-3</v>
      </c>
      <c r="AI13" s="19">
        <v>7.29974576845347E-3</v>
      </c>
      <c r="AJ13" s="19"/>
      <c r="AK13" s="19">
        <v>4.2736439864568898E-3</v>
      </c>
      <c r="AL13" s="19">
        <v>8.0857747258773101E-3</v>
      </c>
      <c r="AM13" s="19">
        <v>2.9926379963192602E-2</v>
      </c>
      <c r="AN13" s="19"/>
      <c r="AO13" s="19">
        <v>0</v>
      </c>
      <c r="AP13" s="19">
        <v>8.4866580671894704E-3</v>
      </c>
      <c r="AQ13" s="19">
        <v>1.8329280282284099E-2</v>
      </c>
      <c r="AR13" s="19"/>
      <c r="AS13" s="19">
        <v>7.0590097985671799E-2</v>
      </c>
      <c r="AT13" s="19">
        <v>1.7603653708806899E-2</v>
      </c>
      <c r="AU13" s="19">
        <v>1.10836123398918E-2</v>
      </c>
      <c r="AV13" s="19">
        <v>1.99400425841487E-2</v>
      </c>
      <c r="AW13" s="19">
        <v>0</v>
      </c>
      <c r="AX13" s="19">
        <v>0</v>
      </c>
      <c r="AY13" s="19">
        <v>5.4492389990042E-3</v>
      </c>
      <c r="AZ13" s="19">
        <v>6.6169738071049297E-3</v>
      </c>
      <c r="BA13" s="19">
        <v>0</v>
      </c>
      <c r="BB13" s="19">
        <v>0</v>
      </c>
      <c r="BC13" s="19">
        <v>2.3624194744671801E-2</v>
      </c>
      <c r="BD13" s="19">
        <v>2.4579606147702202E-2</v>
      </c>
      <c r="BE13" s="19">
        <v>0.17120125528550001</v>
      </c>
      <c r="BF13" s="19">
        <v>0</v>
      </c>
      <c r="BG13" s="19">
        <v>0</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29" x14ac:dyDescent="0.35">
      <c r="B9" s="18" t="s">
        <v>287</v>
      </c>
      <c r="C9" s="17">
        <v>0.37220953526320499</v>
      </c>
      <c r="D9" s="17">
        <v>0.36413666981744403</v>
      </c>
      <c r="E9" s="17">
        <v>0.37920359806590598</v>
      </c>
      <c r="F9" s="17"/>
      <c r="G9" s="17">
        <v>0.399542593272319</v>
      </c>
      <c r="H9" s="17">
        <v>0.28591827875131098</v>
      </c>
      <c r="I9" s="17">
        <v>0.30414526980422102</v>
      </c>
      <c r="J9" s="17">
        <v>0.36039571890107802</v>
      </c>
      <c r="K9" s="17">
        <v>0.45797967877985801</v>
      </c>
      <c r="L9" s="17">
        <v>0.39486785113034101</v>
      </c>
      <c r="M9" s="17"/>
      <c r="N9" s="17">
        <v>0.36490434807137101</v>
      </c>
      <c r="O9" s="17">
        <v>0.36401958154984898</v>
      </c>
      <c r="P9" s="17">
        <v>0.465733577019454</v>
      </c>
      <c r="Q9" s="17">
        <v>0.31476299324697199</v>
      </c>
      <c r="R9" s="17">
        <v>0.35579931300992401</v>
      </c>
      <c r="S9" s="17"/>
      <c r="T9" s="17">
        <v>0.40416055086272801</v>
      </c>
      <c r="U9" s="17">
        <v>0.36416319148141801</v>
      </c>
      <c r="V9" s="17"/>
      <c r="W9" s="17">
        <v>0.42607625241437502</v>
      </c>
      <c r="X9" s="17">
        <v>0.34386310661237701</v>
      </c>
      <c r="Y9" s="17"/>
      <c r="Z9" s="17">
        <v>0.47015433795310002</v>
      </c>
      <c r="AA9" s="17">
        <v>0.371020094012246</v>
      </c>
      <c r="AB9" s="17">
        <v>0.28936687020558899</v>
      </c>
      <c r="AC9" s="17"/>
      <c r="AD9" s="17">
        <v>0.41215674197554802</v>
      </c>
      <c r="AE9" s="17">
        <v>0.29721958464966503</v>
      </c>
      <c r="AF9" s="17"/>
      <c r="AG9" s="17">
        <v>0.30156330436516399</v>
      </c>
      <c r="AH9" s="17">
        <v>0.30106633705578201</v>
      </c>
      <c r="AI9" s="17">
        <v>0.45551561410855401</v>
      </c>
      <c r="AJ9" s="17"/>
      <c r="AK9" s="17">
        <v>0.43211922535022401</v>
      </c>
      <c r="AL9" s="17">
        <v>0.37413939691561499</v>
      </c>
      <c r="AM9" s="17">
        <v>0.29635498982077602</v>
      </c>
      <c r="AN9" s="17"/>
      <c r="AO9" s="17">
        <v>0.47535072904395897</v>
      </c>
      <c r="AP9" s="17">
        <v>0.35629818598137097</v>
      </c>
      <c r="AQ9" s="17">
        <v>0.37819061610885202</v>
      </c>
      <c r="AR9" s="17"/>
      <c r="AS9" s="17">
        <v>0.36635305052892198</v>
      </c>
      <c r="AT9" s="17">
        <v>0.438309653975133</v>
      </c>
      <c r="AU9" s="17">
        <v>0.46051044420957798</v>
      </c>
      <c r="AV9" s="17">
        <v>0.41517108980956102</v>
      </c>
      <c r="AW9" s="17">
        <v>0.324470364255943</v>
      </c>
      <c r="AX9" s="17">
        <v>0.37142340862355699</v>
      </c>
      <c r="AY9" s="17">
        <v>0.36302213578034798</v>
      </c>
      <c r="AZ9" s="17">
        <v>0.309088774072176</v>
      </c>
      <c r="BA9" s="17">
        <v>0.26474975545471502</v>
      </c>
      <c r="BB9" s="17">
        <v>0.28568721275005898</v>
      </c>
      <c r="BC9" s="17">
        <v>0.56592171819983705</v>
      </c>
      <c r="BD9" s="17">
        <v>0.3136179142612</v>
      </c>
      <c r="BE9" s="17">
        <v>0.27981678962703799</v>
      </c>
      <c r="BF9" s="17">
        <v>0.17657608933621699</v>
      </c>
      <c r="BG9" s="17">
        <v>0.43926913947489499</v>
      </c>
    </row>
    <row r="10" spans="2:59" ht="29" x14ac:dyDescent="0.35">
      <c r="B10" s="18" t="s">
        <v>288</v>
      </c>
      <c r="C10" s="17">
        <v>0.46899974977937398</v>
      </c>
      <c r="D10" s="17">
        <v>0.47272859436002201</v>
      </c>
      <c r="E10" s="17">
        <v>0.46539830618616901</v>
      </c>
      <c r="F10" s="17"/>
      <c r="G10" s="17">
        <v>0.41654382680110902</v>
      </c>
      <c r="H10" s="17">
        <v>0.497423499907373</v>
      </c>
      <c r="I10" s="17">
        <v>0.53330382386729802</v>
      </c>
      <c r="J10" s="17">
        <v>0.476286368454307</v>
      </c>
      <c r="K10" s="17">
        <v>0.43555665826765</v>
      </c>
      <c r="L10" s="17">
        <v>0.45277729467808697</v>
      </c>
      <c r="M10" s="17"/>
      <c r="N10" s="17">
        <v>0.49499388803737798</v>
      </c>
      <c r="O10" s="17">
        <v>0.45321944756566301</v>
      </c>
      <c r="P10" s="17">
        <v>0.43954531725910301</v>
      </c>
      <c r="Q10" s="17">
        <v>0.48361809867257299</v>
      </c>
      <c r="R10" s="17">
        <v>0.45591764105956001</v>
      </c>
      <c r="S10" s="17"/>
      <c r="T10" s="17">
        <v>0.46705291489437301</v>
      </c>
      <c r="U10" s="17">
        <v>0.46949002849124499</v>
      </c>
      <c r="V10" s="17"/>
      <c r="W10" s="17">
        <v>0.42822521419888498</v>
      </c>
      <c r="X10" s="17">
        <v>0.49800121010986398</v>
      </c>
      <c r="Y10" s="17"/>
      <c r="Z10" s="17">
        <v>0.43191150687186902</v>
      </c>
      <c r="AA10" s="17">
        <v>0.53097078500486905</v>
      </c>
      <c r="AB10" s="17">
        <v>0.500778179022217</v>
      </c>
      <c r="AC10" s="17"/>
      <c r="AD10" s="17">
        <v>0.46012404264825502</v>
      </c>
      <c r="AE10" s="17">
        <v>0.48566146142834599</v>
      </c>
      <c r="AF10" s="17"/>
      <c r="AG10" s="17">
        <v>0.470695560290808</v>
      </c>
      <c r="AH10" s="17">
        <v>0.51906132279286699</v>
      </c>
      <c r="AI10" s="17">
        <v>0.441799591130077</v>
      </c>
      <c r="AJ10" s="17"/>
      <c r="AK10" s="17">
        <v>0.47166354465510701</v>
      </c>
      <c r="AL10" s="17">
        <v>0.49698859863364703</v>
      </c>
      <c r="AM10" s="17">
        <v>0.38829658161751301</v>
      </c>
      <c r="AN10" s="17"/>
      <c r="AO10" s="17">
        <v>0.41325096182300303</v>
      </c>
      <c r="AP10" s="17">
        <v>0.50011650796639395</v>
      </c>
      <c r="AQ10" s="17">
        <v>0.44408152233155501</v>
      </c>
      <c r="AR10" s="17"/>
      <c r="AS10" s="17">
        <v>0.43710883376557302</v>
      </c>
      <c r="AT10" s="17">
        <v>0.41150085397719999</v>
      </c>
      <c r="AU10" s="17">
        <v>0.381448706747894</v>
      </c>
      <c r="AV10" s="17">
        <v>0.44069741979703803</v>
      </c>
      <c r="AW10" s="17">
        <v>0.52133547855273199</v>
      </c>
      <c r="AX10" s="17">
        <v>0.45794842673971198</v>
      </c>
      <c r="AY10" s="17">
        <v>0.43109800934372799</v>
      </c>
      <c r="AZ10" s="17">
        <v>0.53565896072343</v>
      </c>
      <c r="BA10" s="17">
        <v>0.68819484134109599</v>
      </c>
      <c r="BB10" s="17">
        <v>0.60423765001575203</v>
      </c>
      <c r="BC10" s="17">
        <v>0.29229468048114898</v>
      </c>
      <c r="BD10" s="17">
        <v>0.55444839200606799</v>
      </c>
      <c r="BE10" s="17">
        <v>0.38689441339941799</v>
      </c>
      <c r="BF10" s="17">
        <v>0.54268036902544303</v>
      </c>
      <c r="BG10" s="17">
        <v>0.41696401043690101</v>
      </c>
    </row>
    <row r="11" spans="2:59" ht="29" x14ac:dyDescent="0.35">
      <c r="B11" s="18" t="s">
        <v>289</v>
      </c>
      <c r="C11" s="17">
        <v>0.114005328899651</v>
      </c>
      <c r="D11" s="17">
        <v>0.120199452445241</v>
      </c>
      <c r="E11" s="17">
        <v>0.10870467665931199</v>
      </c>
      <c r="F11" s="17"/>
      <c r="G11" s="17">
        <v>0.123966066406009</v>
      </c>
      <c r="H11" s="17">
        <v>0.14964386656820899</v>
      </c>
      <c r="I11" s="17">
        <v>0.119115260276163</v>
      </c>
      <c r="J11" s="17">
        <v>0.11686462822008201</v>
      </c>
      <c r="K11" s="17">
        <v>8.5443337260265401E-2</v>
      </c>
      <c r="L11" s="17">
        <v>0.10786820967107701</v>
      </c>
      <c r="M11" s="17"/>
      <c r="N11" s="17">
        <v>0.110262349704826</v>
      </c>
      <c r="O11" s="17">
        <v>0.120370342752949</v>
      </c>
      <c r="P11" s="17">
        <v>6.2049143230580403E-2</v>
      </c>
      <c r="Q11" s="17">
        <v>0.14415977736341401</v>
      </c>
      <c r="R11" s="17">
        <v>0.142907886652196</v>
      </c>
      <c r="S11" s="17"/>
      <c r="T11" s="17">
        <v>0.107916396909394</v>
      </c>
      <c r="U11" s="17">
        <v>0.11553872742042499</v>
      </c>
      <c r="V11" s="17"/>
      <c r="W11" s="17">
        <v>0.118502264203209</v>
      </c>
      <c r="X11" s="17">
        <v>0.11487239974635199</v>
      </c>
      <c r="Y11" s="17"/>
      <c r="Z11" s="17">
        <v>7.6926254371922798E-2</v>
      </c>
      <c r="AA11" s="17">
        <v>9.7193687965078601E-2</v>
      </c>
      <c r="AB11" s="17">
        <v>0.14587061667979601</v>
      </c>
      <c r="AC11" s="17"/>
      <c r="AD11" s="17">
        <v>0.101140804729994</v>
      </c>
      <c r="AE11" s="17">
        <v>0.13815495315488799</v>
      </c>
      <c r="AF11" s="17"/>
      <c r="AG11" s="17">
        <v>0.152466677838035</v>
      </c>
      <c r="AH11" s="17">
        <v>0.136083097205833</v>
      </c>
      <c r="AI11" s="17">
        <v>8.60445191506298E-2</v>
      </c>
      <c r="AJ11" s="17"/>
      <c r="AK11" s="17">
        <v>7.7128087973407602E-2</v>
      </c>
      <c r="AL11" s="17">
        <v>0.101844732225698</v>
      </c>
      <c r="AM11" s="17">
        <v>0.22229408144429899</v>
      </c>
      <c r="AN11" s="17"/>
      <c r="AO11" s="17">
        <v>8.3560428383582505E-2</v>
      </c>
      <c r="AP11" s="17">
        <v>0.10347720149324199</v>
      </c>
      <c r="AQ11" s="17">
        <v>0.13441364493330299</v>
      </c>
      <c r="AR11" s="17"/>
      <c r="AS11" s="17">
        <v>0.11269853915723101</v>
      </c>
      <c r="AT11" s="17">
        <v>0.1048205733106</v>
      </c>
      <c r="AU11" s="17">
        <v>0.11728544924357601</v>
      </c>
      <c r="AV11" s="17">
        <v>8.9631362865922701E-2</v>
      </c>
      <c r="AW11" s="17">
        <v>0.132110578419809</v>
      </c>
      <c r="AX11" s="17">
        <v>0.13140275840613799</v>
      </c>
      <c r="AY11" s="17">
        <v>0.16939327504448201</v>
      </c>
      <c r="AZ11" s="17">
        <v>0.10784325810737</v>
      </c>
      <c r="BA11" s="17">
        <v>4.7055403204189702E-2</v>
      </c>
      <c r="BB11" s="17">
        <v>0.110075137234189</v>
      </c>
      <c r="BC11" s="17">
        <v>0.101239853369876</v>
      </c>
      <c r="BD11" s="17">
        <v>5.5471946240172099E-2</v>
      </c>
      <c r="BE11" s="17">
        <v>0.16208754168804301</v>
      </c>
      <c r="BF11" s="17">
        <v>0.28074354163833998</v>
      </c>
      <c r="BG11" s="17">
        <v>0.143766850088205</v>
      </c>
    </row>
    <row r="12" spans="2:59" ht="29" x14ac:dyDescent="0.35">
      <c r="B12" s="18" t="s">
        <v>290</v>
      </c>
      <c r="C12" s="17">
        <v>1.2230292510548199E-2</v>
      </c>
      <c r="D12" s="17">
        <v>1.7471329108235699E-2</v>
      </c>
      <c r="E12" s="17">
        <v>7.3982207824754998E-3</v>
      </c>
      <c r="F12" s="17"/>
      <c r="G12" s="17">
        <v>2.5334641753364799E-2</v>
      </c>
      <c r="H12" s="17">
        <v>1.64506198295656E-2</v>
      </c>
      <c r="I12" s="17">
        <v>1.5167239035506101E-2</v>
      </c>
      <c r="J12" s="17">
        <v>1.8465933688123999E-2</v>
      </c>
      <c r="K12" s="17">
        <v>5.0710038185671101E-3</v>
      </c>
      <c r="L12" s="17">
        <v>4.9731383911019297E-3</v>
      </c>
      <c r="M12" s="17"/>
      <c r="N12" s="17">
        <v>1.7646693735006901E-2</v>
      </c>
      <c r="O12" s="17">
        <v>7.6024451438496997E-3</v>
      </c>
      <c r="P12" s="17">
        <v>1.2678911386596501E-2</v>
      </c>
      <c r="Q12" s="17">
        <v>9.23646921174422E-3</v>
      </c>
      <c r="R12" s="17">
        <v>1.2675090129391201E-2</v>
      </c>
      <c r="S12" s="17"/>
      <c r="T12" s="17">
        <v>9.4950477536640994E-3</v>
      </c>
      <c r="U12" s="17">
        <v>1.2919119429763501E-2</v>
      </c>
      <c r="V12" s="17"/>
      <c r="W12" s="17">
        <v>1.2991482335402E-2</v>
      </c>
      <c r="X12" s="17">
        <v>8.6697666178034705E-3</v>
      </c>
      <c r="Y12" s="17"/>
      <c r="Z12" s="17">
        <v>4.2356549081298796E-3</v>
      </c>
      <c r="AA12" s="17">
        <v>8.1543301780662603E-4</v>
      </c>
      <c r="AB12" s="17">
        <v>2.8132434766732502E-2</v>
      </c>
      <c r="AC12" s="17"/>
      <c r="AD12" s="17">
        <v>1.2792523225561001E-2</v>
      </c>
      <c r="AE12" s="17">
        <v>1.1174858175531399E-2</v>
      </c>
      <c r="AF12" s="17"/>
      <c r="AG12" s="17">
        <v>1.8005333597642999E-2</v>
      </c>
      <c r="AH12" s="17">
        <v>1.2838358631631699E-2</v>
      </c>
      <c r="AI12" s="17">
        <v>8.3791969912016696E-3</v>
      </c>
      <c r="AJ12" s="17"/>
      <c r="AK12" s="17">
        <v>3.5810945348198802E-3</v>
      </c>
      <c r="AL12" s="17">
        <v>4.0284693538182896E-3</v>
      </c>
      <c r="AM12" s="17">
        <v>3.9347609978734002E-2</v>
      </c>
      <c r="AN12" s="17"/>
      <c r="AO12" s="17">
        <v>0</v>
      </c>
      <c r="AP12" s="17">
        <v>9.5131818762197399E-3</v>
      </c>
      <c r="AQ12" s="17">
        <v>1.86317986223506E-2</v>
      </c>
      <c r="AR12" s="17"/>
      <c r="AS12" s="17">
        <v>0</v>
      </c>
      <c r="AT12" s="17">
        <v>2.45700078331317E-2</v>
      </c>
      <c r="AU12" s="17">
        <v>2.9671787459059799E-2</v>
      </c>
      <c r="AV12" s="17">
        <v>6.9659856571554499E-3</v>
      </c>
      <c r="AW12" s="17">
        <v>3.42233910762637E-3</v>
      </c>
      <c r="AX12" s="17">
        <v>1.6707785155730001E-2</v>
      </c>
      <c r="AY12" s="17">
        <v>1.11992966976568E-2</v>
      </c>
      <c r="AZ12" s="17">
        <v>2.6429436510539899E-2</v>
      </c>
      <c r="BA12" s="17">
        <v>0</v>
      </c>
      <c r="BB12" s="17">
        <v>0</v>
      </c>
      <c r="BC12" s="17">
        <v>0</v>
      </c>
      <c r="BD12" s="17">
        <v>7.6461747492559795E-2</v>
      </c>
      <c r="BE12" s="17">
        <v>0</v>
      </c>
      <c r="BF12" s="17">
        <v>0</v>
      </c>
      <c r="BG12" s="17">
        <v>0</v>
      </c>
    </row>
    <row r="13" spans="2:59" x14ac:dyDescent="0.35">
      <c r="B13" s="18" t="s">
        <v>133</v>
      </c>
      <c r="C13" s="19">
        <v>3.25550935472207E-2</v>
      </c>
      <c r="D13" s="19">
        <v>2.5463954269057901E-2</v>
      </c>
      <c r="E13" s="19">
        <v>3.9295198306137098E-2</v>
      </c>
      <c r="F13" s="19"/>
      <c r="G13" s="19">
        <v>3.4612871767198398E-2</v>
      </c>
      <c r="H13" s="19">
        <v>5.0563734943542202E-2</v>
      </c>
      <c r="I13" s="19">
        <v>2.82684070168116E-2</v>
      </c>
      <c r="J13" s="19">
        <v>2.79873507364088E-2</v>
      </c>
      <c r="K13" s="19">
        <v>1.5949321873658499E-2</v>
      </c>
      <c r="L13" s="19">
        <v>3.9513506129393201E-2</v>
      </c>
      <c r="M13" s="19"/>
      <c r="N13" s="19">
        <v>1.21927204514179E-2</v>
      </c>
      <c r="O13" s="19">
        <v>5.4788182987689303E-2</v>
      </c>
      <c r="P13" s="19">
        <v>1.9993051104266499E-2</v>
      </c>
      <c r="Q13" s="19">
        <v>4.8222661505297602E-2</v>
      </c>
      <c r="R13" s="19">
        <v>3.2700069148928597E-2</v>
      </c>
      <c r="S13" s="19"/>
      <c r="T13" s="19">
        <v>1.1375089579840399E-2</v>
      </c>
      <c r="U13" s="19">
        <v>3.7888933177147699E-2</v>
      </c>
      <c r="V13" s="19"/>
      <c r="W13" s="19">
        <v>1.42047868481287E-2</v>
      </c>
      <c r="X13" s="19">
        <v>3.4593516913603101E-2</v>
      </c>
      <c r="Y13" s="19"/>
      <c r="Z13" s="19">
        <v>1.6772245894978902E-2</v>
      </c>
      <c r="AA13" s="19">
        <v>0</v>
      </c>
      <c r="AB13" s="19">
        <v>3.58518993256653E-2</v>
      </c>
      <c r="AC13" s="19"/>
      <c r="AD13" s="19">
        <v>1.3785887420642901E-2</v>
      </c>
      <c r="AE13" s="19">
        <v>6.7789142591569804E-2</v>
      </c>
      <c r="AF13" s="19"/>
      <c r="AG13" s="19">
        <v>5.72691239083492E-2</v>
      </c>
      <c r="AH13" s="19">
        <v>3.0950884313886401E-2</v>
      </c>
      <c r="AI13" s="19">
        <v>8.2610786195369493E-3</v>
      </c>
      <c r="AJ13" s="19"/>
      <c r="AK13" s="19">
        <v>1.5508047486442101E-2</v>
      </c>
      <c r="AL13" s="19">
        <v>2.2998802871221E-2</v>
      </c>
      <c r="AM13" s="19">
        <v>5.3706737138677803E-2</v>
      </c>
      <c r="AN13" s="19"/>
      <c r="AO13" s="19">
        <v>2.7837880749454799E-2</v>
      </c>
      <c r="AP13" s="19">
        <v>3.0594922682772498E-2</v>
      </c>
      <c r="AQ13" s="19">
        <v>2.4682418003940401E-2</v>
      </c>
      <c r="AR13" s="19"/>
      <c r="AS13" s="19">
        <v>8.38395765482738E-2</v>
      </c>
      <c r="AT13" s="19">
        <v>2.0798910903935201E-2</v>
      </c>
      <c r="AU13" s="19">
        <v>1.10836123398918E-2</v>
      </c>
      <c r="AV13" s="19">
        <v>4.75341418703231E-2</v>
      </c>
      <c r="AW13" s="19">
        <v>1.8661239663889901E-2</v>
      </c>
      <c r="AX13" s="19">
        <v>2.2517621074862802E-2</v>
      </c>
      <c r="AY13" s="19">
        <v>2.5287283133784599E-2</v>
      </c>
      <c r="AZ13" s="19">
        <v>2.0979570586483798E-2</v>
      </c>
      <c r="BA13" s="19">
        <v>0</v>
      </c>
      <c r="BB13" s="19">
        <v>0</v>
      </c>
      <c r="BC13" s="19">
        <v>4.0543747949137697E-2</v>
      </c>
      <c r="BD13" s="19">
        <v>0</v>
      </c>
      <c r="BE13" s="19">
        <v>0.17120125528550001</v>
      </c>
      <c r="BF13" s="19">
        <v>0</v>
      </c>
      <c r="BG13" s="19">
        <v>0</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58" x14ac:dyDescent="0.35">
      <c r="B9" s="18" t="s">
        <v>292</v>
      </c>
      <c r="C9" s="17">
        <v>0.57541414505816402</v>
      </c>
      <c r="D9" s="17">
        <v>0.63757868901316195</v>
      </c>
      <c r="E9" s="17">
        <v>0.51987335889124198</v>
      </c>
      <c r="F9" s="17"/>
      <c r="G9" s="17">
        <v>0.60698042470034697</v>
      </c>
      <c r="H9" s="17">
        <v>0.52434803938391705</v>
      </c>
      <c r="I9" s="17">
        <v>0.56039553212178195</v>
      </c>
      <c r="J9" s="17">
        <v>0.53731591169155202</v>
      </c>
      <c r="K9" s="17">
        <v>0.53191099615927395</v>
      </c>
      <c r="L9" s="17">
        <v>0.65012767891219203</v>
      </c>
      <c r="M9" s="17"/>
      <c r="N9" s="17">
        <v>0.61026843344048298</v>
      </c>
      <c r="O9" s="17">
        <v>0.51846868621417197</v>
      </c>
      <c r="P9" s="17">
        <v>0.60604641127555303</v>
      </c>
      <c r="Q9" s="17">
        <v>0.56971539339494304</v>
      </c>
      <c r="R9" s="17">
        <v>0.547784283818602</v>
      </c>
      <c r="S9" s="17"/>
      <c r="T9" s="17">
        <v>0.64333995646406905</v>
      </c>
      <c r="U9" s="17">
        <v>0.55830813387281297</v>
      </c>
      <c r="V9" s="17"/>
      <c r="W9" s="17">
        <v>0.61354595737207596</v>
      </c>
      <c r="X9" s="17">
        <v>0.56806965060432102</v>
      </c>
      <c r="Y9" s="17"/>
      <c r="Z9" s="17">
        <v>0.71358497486422001</v>
      </c>
      <c r="AA9" s="17">
        <v>0.68535943075197003</v>
      </c>
      <c r="AB9" s="17">
        <v>0.47214855712091103</v>
      </c>
      <c r="AC9" s="17"/>
      <c r="AD9" s="17">
        <v>0.62698719474003795</v>
      </c>
      <c r="AE9" s="17">
        <v>0.478599855226017</v>
      </c>
      <c r="AF9" s="17"/>
      <c r="AG9" s="17">
        <v>0.50159951212612897</v>
      </c>
      <c r="AH9" s="17">
        <v>0.54524267467613396</v>
      </c>
      <c r="AI9" s="17">
        <v>0.64756185296305702</v>
      </c>
      <c r="AJ9" s="17"/>
      <c r="AK9" s="17">
        <v>0.69848080056231499</v>
      </c>
      <c r="AL9" s="17">
        <v>0.57997395856900602</v>
      </c>
      <c r="AM9" s="17">
        <v>0.39400398627438998</v>
      </c>
      <c r="AN9" s="17"/>
      <c r="AO9" s="17">
        <v>0.63710588362992804</v>
      </c>
      <c r="AP9" s="17">
        <v>0.61225001661949696</v>
      </c>
      <c r="AQ9" s="17">
        <v>0.54446574194166597</v>
      </c>
      <c r="AR9" s="17"/>
      <c r="AS9" s="17">
        <v>0.45869902894715098</v>
      </c>
      <c r="AT9" s="17">
        <v>0.53903315735395996</v>
      </c>
      <c r="AU9" s="17">
        <v>0.49095218507133997</v>
      </c>
      <c r="AV9" s="17">
        <v>0.70888997159556499</v>
      </c>
      <c r="AW9" s="17">
        <v>0.56321311456631795</v>
      </c>
      <c r="AX9" s="17">
        <v>0.58696473342871003</v>
      </c>
      <c r="AY9" s="17">
        <v>0.68021060471509598</v>
      </c>
      <c r="AZ9" s="17">
        <v>0.59495687550843501</v>
      </c>
      <c r="BA9" s="17">
        <v>0.75720406385819305</v>
      </c>
      <c r="BB9" s="17">
        <v>0.48469026904916701</v>
      </c>
      <c r="BC9" s="17">
        <v>0.69103414304025601</v>
      </c>
      <c r="BD9" s="17">
        <v>0.52471196567616596</v>
      </c>
      <c r="BE9" s="17">
        <v>0.67260234014227405</v>
      </c>
      <c r="BF9" s="17">
        <v>0.68661896312006099</v>
      </c>
      <c r="BG9" s="17">
        <v>0.54252174438553102</v>
      </c>
    </row>
    <row r="10" spans="2:59" ht="58" x14ac:dyDescent="0.35">
      <c r="B10" s="18" t="s">
        <v>293</v>
      </c>
      <c r="C10" s="17">
        <v>0.26871725569420502</v>
      </c>
      <c r="D10" s="17">
        <v>0.25850191731174099</v>
      </c>
      <c r="E10" s="17">
        <v>0.277280835570821</v>
      </c>
      <c r="F10" s="17"/>
      <c r="G10" s="17">
        <v>0.23078246748598899</v>
      </c>
      <c r="H10" s="17">
        <v>0.27318772426835902</v>
      </c>
      <c r="I10" s="17">
        <v>0.25584038514345703</v>
      </c>
      <c r="J10" s="17">
        <v>0.303019216386122</v>
      </c>
      <c r="K10" s="17">
        <v>0.29203915655066598</v>
      </c>
      <c r="L10" s="17">
        <v>0.247021273817144</v>
      </c>
      <c r="M10" s="17"/>
      <c r="N10" s="17">
        <v>0.25825136186314601</v>
      </c>
      <c r="O10" s="17">
        <v>0.291253601934299</v>
      </c>
      <c r="P10" s="17">
        <v>0.25003750233407102</v>
      </c>
      <c r="Q10" s="17">
        <v>0.27402886397083298</v>
      </c>
      <c r="R10" s="17">
        <v>0.27691833415046802</v>
      </c>
      <c r="S10" s="17"/>
      <c r="T10" s="17">
        <v>0.25539569966209602</v>
      </c>
      <c r="U10" s="17">
        <v>0.27207207298346398</v>
      </c>
      <c r="V10" s="17"/>
      <c r="W10" s="17">
        <v>0.26032096812774402</v>
      </c>
      <c r="X10" s="17">
        <v>0.27614849771749</v>
      </c>
      <c r="Y10" s="17"/>
      <c r="Z10" s="17">
        <v>0.17082167429556899</v>
      </c>
      <c r="AA10" s="17">
        <v>0.18998103554869</v>
      </c>
      <c r="AB10" s="17">
        <v>0.38689392870223099</v>
      </c>
      <c r="AC10" s="17"/>
      <c r="AD10" s="17">
        <v>0.25177801775775099</v>
      </c>
      <c r="AE10" s="17">
        <v>0.30051604016073402</v>
      </c>
      <c r="AF10" s="17"/>
      <c r="AG10" s="17">
        <v>0.349813834925295</v>
      </c>
      <c r="AH10" s="17">
        <v>0.284009515180139</v>
      </c>
      <c r="AI10" s="17">
        <v>0.240363527464103</v>
      </c>
      <c r="AJ10" s="17"/>
      <c r="AK10" s="17">
        <v>0.197777846482215</v>
      </c>
      <c r="AL10" s="17">
        <v>0.27062987919088799</v>
      </c>
      <c r="AM10" s="17">
        <v>0.44789433357985797</v>
      </c>
      <c r="AN10" s="17"/>
      <c r="AO10" s="17">
        <v>0.20284309344345999</v>
      </c>
      <c r="AP10" s="17">
        <v>0.23631459614730499</v>
      </c>
      <c r="AQ10" s="17">
        <v>0.31667244110447401</v>
      </c>
      <c r="AR10" s="17"/>
      <c r="AS10" s="17">
        <v>0.27654008250608603</v>
      </c>
      <c r="AT10" s="17">
        <v>0.26689706133491398</v>
      </c>
      <c r="AU10" s="17">
        <v>0.28395325005620398</v>
      </c>
      <c r="AV10" s="17">
        <v>0.17635826635082</v>
      </c>
      <c r="AW10" s="17">
        <v>0.34774248520991502</v>
      </c>
      <c r="AX10" s="17">
        <v>0.25808654262786002</v>
      </c>
      <c r="AY10" s="17">
        <v>0.21310743696027401</v>
      </c>
      <c r="AZ10" s="17">
        <v>0.29118646094995698</v>
      </c>
      <c r="BA10" s="17">
        <v>0.14110795996761999</v>
      </c>
      <c r="BB10" s="17">
        <v>0.39503761818649402</v>
      </c>
      <c r="BC10" s="17">
        <v>0.16413699415129501</v>
      </c>
      <c r="BD10" s="17">
        <v>0.40716852655226599</v>
      </c>
      <c r="BE10" s="17">
        <v>0</v>
      </c>
      <c r="BF10" s="17">
        <v>0.103746882900408</v>
      </c>
      <c r="BG10" s="17">
        <v>0.41578930611794701</v>
      </c>
    </row>
    <row r="11" spans="2:59" x14ac:dyDescent="0.35">
      <c r="B11" s="18" t="s">
        <v>133</v>
      </c>
      <c r="C11" s="19">
        <v>0.15586859924763199</v>
      </c>
      <c r="D11" s="19">
        <v>0.103919393675097</v>
      </c>
      <c r="E11" s="19">
        <v>0.20284580553793599</v>
      </c>
      <c r="F11" s="19"/>
      <c r="G11" s="19">
        <v>0.16223710781366399</v>
      </c>
      <c r="H11" s="19">
        <v>0.20246423634772301</v>
      </c>
      <c r="I11" s="19">
        <v>0.183764082734761</v>
      </c>
      <c r="J11" s="19">
        <v>0.15966487192232501</v>
      </c>
      <c r="K11" s="19">
        <v>0.17604984729006001</v>
      </c>
      <c r="L11" s="19">
        <v>0.10285104727066301</v>
      </c>
      <c r="M11" s="19"/>
      <c r="N11" s="19">
        <v>0.13148020469637101</v>
      </c>
      <c r="O11" s="19">
        <v>0.190277711851529</v>
      </c>
      <c r="P11" s="19">
        <v>0.14391608639037601</v>
      </c>
      <c r="Q11" s="19">
        <v>0.15625574263422401</v>
      </c>
      <c r="R11" s="19">
        <v>0.17529738203093001</v>
      </c>
      <c r="S11" s="19"/>
      <c r="T11" s="19">
        <v>0.101264343873835</v>
      </c>
      <c r="U11" s="19">
        <v>0.169619793143722</v>
      </c>
      <c r="V11" s="19"/>
      <c r="W11" s="19">
        <v>0.12613307450017899</v>
      </c>
      <c r="X11" s="19">
        <v>0.155781851678189</v>
      </c>
      <c r="Y11" s="19"/>
      <c r="Z11" s="19">
        <v>0.115593350840211</v>
      </c>
      <c r="AA11" s="19">
        <v>0.12465953369933901</v>
      </c>
      <c r="AB11" s="19">
        <v>0.14095751417685801</v>
      </c>
      <c r="AC11" s="19"/>
      <c r="AD11" s="19">
        <v>0.12123478750221101</v>
      </c>
      <c r="AE11" s="19">
        <v>0.220884104613249</v>
      </c>
      <c r="AF11" s="19"/>
      <c r="AG11" s="19">
        <v>0.14858665294857601</v>
      </c>
      <c r="AH11" s="19">
        <v>0.170747810143727</v>
      </c>
      <c r="AI11" s="19">
        <v>0.112074619572841</v>
      </c>
      <c r="AJ11" s="19"/>
      <c r="AK11" s="19">
        <v>0.10374135295547</v>
      </c>
      <c r="AL11" s="19">
        <v>0.14939616224010599</v>
      </c>
      <c r="AM11" s="19">
        <v>0.15810168014575299</v>
      </c>
      <c r="AN11" s="19"/>
      <c r="AO11" s="19">
        <v>0.160051022926612</v>
      </c>
      <c r="AP11" s="19">
        <v>0.15143538723319799</v>
      </c>
      <c r="AQ11" s="19">
        <v>0.13886181695385999</v>
      </c>
      <c r="AR11" s="19"/>
      <c r="AS11" s="19">
        <v>0.264760888546762</v>
      </c>
      <c r="AT11" s="19">
        <v>0.19406978131112601</v>
      </c>
      <c r="AU11" s="19">
        <v>0.22509456487245599</v>
      </c>
      <c r="AV11" s="19">
        <v>0.114751762053614</v>
      </c>
      <c r="AW11" s="19">
        <v>8.90444002237675E-2</v>
      </c>
      <c r="AX11" s="19">
        <v>0.15494872394343001</v>
      </c>
      <c r="AY11" s="19">
        <v>0.10668195832463</v>
      </c>
      <c r="AZ11" s="19">
        <v>0.11385666354160801</v>
      </c>
      <c r="BA11" s="19">
        <v>0.101687976174186</v>
      </c>
      <c r="BB11" s="19">
        <v>0.120272112764339</v>
      </c>
      <c r="BC11" s="19">
        <v>0.144828862808449</v>
      </c>
      <c r="BD11" s="19">
        <v>6.8119507771567903E-2</v>
      </c>
      <c r="BE11" s="19">
        <v>0.32739765985772601</v>
      </c>
      <c r="BF11" s="19">
        <v>0.209634153979531</v>
      </c>
      <c r="BG11" s="19">
        <v>4.1688949496521903E-2</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72.5" x14ac:dyDescent="0.35">
      <c r="B9" s="18" t="s">
        <v>294</v>
      </c>
      <c r="C9" s="17">
        <v>0.61712730598404597</v>
      </c>
      <c r="D9" s="17">
        <v>0.65245388774731905</v>
      </c>
      <c r="E9" s="17">
        <v>0.58264029368476</v>
      </c>
      <c r="F9" s="17"/>
      <c r="G9" s="17">
        <v>0.55738882450374105</v>
      </c>
      <c r="H9" s="17">
        <v>0.55826730479752595</v>
      </c>
      <c r="I9" s="17">
        <v>0.62435605891838597</v>
      </c>
      <c r="J9" s="17">
        <v>0.64169107254309399</v>
      </c>
      <c r="K9" s="17">
        <v>0.668617001428638</v>
      </c>
      <c r="L9" s="17">
        <v>0.60895503750564195</v>
      </c>
      <c r="M9" s="17"/>
      <c r="N9" s="17">
        <v>0.68981026675120305</v>
      </c>
      <c r="O9" s="17">
        <v>0.60938876290663202</v>
      </c>
      <c r="P9" s="17">
        <v>0.60666144971889602</v>
      </c>
      <c r="Q9" s="17">
        <v>0.58377337808726004</v>
      </c>
      <c r="R9" s="17">
        <v>0.540774864999224</v>
      </c>
      <c r="S9" s="17"/>
      <c r="T9" s="17">
        <v>0.59065820173936601</v>
      </c>
      <c r="U9" s="17">
        <v>0.62379311952243799</v>
      </c>
      <c r="V9" s="17"/>
      <c r="W9" s="17">
        <v>0.65149658741695304</v>
      </c>
      <c r="X9" s="17">
        <v>0.60674961678129602</v>
      </c>
      <c r="Y9" s="17"/>
      <c r="Z9" s="17">
        <v>0.50043995662859397</v>
      </c>
      <c r="AA9" s="17">
        <v>0.657396059826312</v>
      </c>
      <c r="AB9" s="17">
        <v>0.72820142104460595</v>
      </c>
      <c r="AC9" s="17"/>
      <c r="AD9" s="17">
        <v>0.62309007906274605</v>
      </c>
      <c r="AE9" s="17">
        <v>0.60593383100815301</v>
      </c>
      <c r="AF9" s="17"/>
      <c r="AG9" s="17">
        <v>0.721151389010807</v>
      </c>
      <c r="AH9" s="17">
        <v>0.65525161730767201</v>
      </c>
      <c r="AI9" s="17">
        <v>0.58784711873904905</v>
      </c>
      <c r="AJ9" s="17"/>
      <c r="AK9" s="17">
        <v>0.61516127983319302</v>
      </c>
      <c r="AL9" s="17">
        <v>0.62476075629984495</v>
      </c>
      <c r="AM9" s="17">
        <v>0.69859743760766302</v>
      </c>
      <c r="AN9" s="17"/>
      <c r="AO9" s="17">
        <v>0.64804434467229799</v>
      </c>
      <c r="AP9" s="17">
        <v>0.597840347455868</v>
      </c>
      <c r="AQ9" s="17">
        <v>0.66525802240948295</v>
      </c>
      <c r="AR9" s="17"/>
      <c r="AS9" s="17">
        <v>0.57035572078621299</v>
      </c>
      <c r="AT9" s="17">
        <v>0.53218779353440604</v>
      </c>
      <c r="AU9" s="17">
        <v>0.54711908348460603</v>
      </c>
      <c r="AV9" s="17">
        <v>0.62174454365708498</v>
      </c>
      <c r="AW9" s="17">
        <v>0.68699564195219098</v>
      </c>
      <c r="AX9" s="17">
        <v>0.63586796418845604</v>
      </c>
      <c r="AY9" s="17">
        <v>0.59393616638909097</v>
      </c>
      <c r="AZ9" s="17">
        <v>0.644911511216958</v>
      </c>
      <c r="BA9" s="17">
        <v>0.61302282794770402</v>
      </c>
      <c r="BB9" s="17">
        <v>0.65725308795774995</v>
      </c>
      <c r="BC9" s="17">
        <v>0.62233203259691805</v>
      </c>
      <c r="BD9" s="17">
        <v>0.73097632867458195</v>
      </c>
      <c r="BE9" s="17">
        <v>0.51325986173503202</v>
      </c>
      <c r="BF9" s="17">
        <v>0.418007186937917</v>
      </c>
      <c r="BG9" s="17">
        <v>0.71596769986822695</v>
      </c>
    </row>
    <row r="10" spans="2:59" ht="72.5" x14ac:dyDescent="0.35">
      <c r="B10" s="18" t="s">
        <v>295</v>
      </c>
      <c r="C10" s="17">
        <v>0.233202894907202</v>
      </c>
      <c r="D10" s="17">
        <v>0.24587363346539301</v>
      </c>
      <c r="E10" s="17">
        <v>0.22235981755759299</v>
      </c>
      <c r="F10" s="17"/>
      <c r="G10" s="17">
        <v>0.27274163268429702</v>
      </c>
      <c r="H10" s="17">
        <v>0.252309245557225</v>
      </c>
      <c r="I10" s="17">
        <v>0.20682184032426701</v>
      </c>
      <c r="J10" s="17">
        <v>0.192337101572919</v>
      </c>
      <c r="K10" s="17">
        <v>0.205432424315837</v>
      </c>
      <c r="L10" s="17">
        <v>0.27220991253299098</v>
      </c>
      <c r="M10" s="17"/>
      <c r="N10" s="17">
        <v>0.21513155491031499</v>
      </c>
      <c r="O10" s="17">
        <v>0.201432713537185</v>
      </c>
      <c r="P10" s="17">
        <v>0.23175985919398701</v>
      </c>
      <c r="Q10" s="17">
        <v>0.24734510119459999</v>
      </c>
      <c r="R10" s="17">
        <v>0.30793768503510199</v>
      </c>
      <c r="S10" s="17"/>
      <c r="T10" s="17">
        <v>0.28115128481905899</v>
      </c>
      <c r="U10" s="17">
        <v>0.22112787250886101</v>
      </c>
      <c r="V10" s="17"/>
      <c r="W10" s="17">
        <v>0.23770550714572</v>
      </c>
      <c r="X10" s="17">
        <v>0.23489930889983501</v>
      </c>
      <c r="Y10" s="17"/>
      <c r="Z10" s="17">
        <v>0.34216953183808402</v>
      </c>
      <c r="AA10" s="17">
        <v>0.23346327032165401</v>
      </c>
      <c r="AB10" s="17">
        <v>0.17835355415412399</v>
      </c>
      <c r="AC10" s="17"/>
      <c r="AD10" s="17">
        <v>0.257639066707474</v>
      </c>
      <c r="AE10" s="17">
        <v>0.18733066835374301</v>
      </c>
      <c r="AF10" s="17"/>
      <c r="AG10" s="17">
        <v>0.19560940739577301</v>
      </c>
      <c r="AH10" s="17">
        <v>0.18771811410042299</v>
      </c>
      <c r="AI10" s="17">
        <v>0.29167595579032402</v>
      </c>
      <c r="AJ10" s="17"/>
      <c r="AK10" s="17">
        <v>0.28560896211803</v>
      </c>
      <c r="AL10" s="17">
        <v>0.228277113561968</v>
      </c>
      <c r="AM10" s="17">
        <v>0.17690585190240099</v>
      </c>
      <c r="AN10" s="17"/>
      <c r="AO10" s="17">
        <v>0.243252158926136</v>
      </c>
      <c r="AP10" s="17">
        <v>0.257385796960377</v>
      </c>
      <c r="AQ10" s="17">
        <v>0.21462170862775501</v>
      </c>
      <c r="AR10" s="17"/>
      <c r="AS10" s="17">
        <v>0.23323528679767</v>
      </c>
      <c r="AT10" s="17">
        <v>0.26147493352345502</v>
      </c>
      <c r="AU10" s="17">
        <v>0.231301154169374</v>
      </c>
      <c r="AV10" s="17">
        <v>0.289170270956708</v>
      </c>
      <c r="AW10" s="17">
        <v>0.226962862166211</v>
      </c>
      <c r="AX10" s="17">
        <v>0.16436521661515899</v>
      </c>
      <c r="AY10" s="17">
        <v>0.27490734865574801</v>
      </c>
      <c r="AZ10" s="17">
        <v>0.27526237946422399</v>
      </c>
      <c r="BA10" s="17">
        <v>0.24443648718185801</v>
      </c>
      <c r="BB10" s="17">
        <v>0.212919797152924</v>
      </c>
      <c r="BC10" s="17">
        <v>0.33745397058677001</v>
      </c>
      <c r="BD10" s="17">
        <v>0.16654149792752601</v>
      </c>
      <c r="BE10" s="17">
        <v>0.23666496906481199</v>
      </c>
      <c r="BF10" s="17">
        <v>0.28139490418910601</v>
      </c>
      <c r="BG10" s="17">
        <v>0.180714968248057</v>
      </c>
    </row>
    <row r="11" spans="2:59" x14ac:dyDescent="0.35">
      <c r="B11" s="18" t="s">
        <v>133</v>
      </c>
      <c r="C11" s="19">
        <v>0.149669799108752</v>
      </c>
      <c r="D11" s="19">
        <v>0.101672478787288</v>
      </c>
      <c r="E11" s="19">
        <v>0.19499988875764801</v>
      </c>
      <c r="F11" s="19"/>
      <c r="G11" s="19">
        <v>0.16986954281196201</v>
      </c>
      <c r="H11" s="19">
        <v>0.18942344964524799</v>
      </c>
      <c r="I11" s="19">
        <v>0.16882210075734699</v>
      </c>
      <c r="J11" s="19">
        <v>0.16597182588398701</v>
      </c>
      <c r="K11" s="19">
        <v>0.125950574255525</v>
      </c>
      <c r="L11" s="19">
        <v>0.118835049961367</v>
      </c>
      <c r="M11" s="19"/>
      <c r="N11" s="19">
        <v>9.5058178338482499E-2</v>
      </c>
      <c r="O11" s="19">
        <v>0.189178523556183</v>
      </c>
      <c r="P11" s="19">
        <v>0.161578691087117</v>
      </c>
      <c r="Q11" s="19">
        <v>0.16888152071814</v>
      </c>
      <c r="R11" s="19">
        <v>0.151287449965674</v>
      </c>
      <c r="S11" s="19"/>
      <c r="T11" s="19">
        <v>0.128190513441575</v>
      </c>
      <c r="U11" s="19">
        <v>0.155079007968701</v>
      </c>
      <c r="V11" s="19"/>
      <c r="W11" s="19">
        <v>0.110797905437327</v>
      </c>
      <c r="X11" s="19">
        <v>0.158351074318869</v>
      </c>
      <c r="Y11" s="19"/>
      <c r="Z11" s="19">
        <v>0.15739051153332201</v>
      </c>
      <c r="AA11" s="19">
        <v>0.10914066985203399</v>
      </c>
      <c r="AB11" s="19">
        <v>9.3445024801269996E-2</v>
      </c>
      <c r="AC11" s="19"/>
      <c r="AD11" s="19">
        <v>0.11927085422978</v>
      </c>
      <c r="AE11" s="19">
        <v>0.206735500638104</v>
      </c>
      <c r="AF11" s="19"/>
      <c r="AG11" s="19">
        <v>8.3239203593419797E-2</v>
      </c>
      <c r="AH11" s="19">
        <v>0.157030268591906</v>
      </c>
      <c r="AI11" s="19">
        <v>0.12047692547062699</v>
      </c>
      <c r="AJ11" s="19"/>
      <c r="AK11" s="19">
        <v>9.9229758048777497E-2</v>
      </c>
      <c r="AL11" s="19">
        <v>0.14696213013818701</v>
      </c>
      <c r="AM11" s="19">
        <v>0.12449671048993501</v>
      </c>
      <c r="AN11" s="19"/>
      <c r="AO11" s="19">
        <v>0.108703496401566</v>
      </c>
      <c r="AP11" s="19">
        <v>0.144773855583755</v>
      </c>
      <c r="AQ11" s="19">
        <v>0.120120268962763</v>
      </c>
      <c r="AR11" s="19"/>
      <c r="AS11" s="19">
        <v>0.19640899241611701</v>
      </c>
      <c r="AT11" s="19">
        <v>0.20633727294213799</v>
      </c>
      <c r="AU11" s="19">
        <v>0.221579762346019</v>
      </c>
      <c r="AV11" s="19">
        <v>8.9085185386206994E-2</v>
      </c>
      <c r="AW11" s="19">
        <v>8.6041495881598803E-2</v>
      </c>
      <c r="AX11" s="19">
        <v>0.199766819196385</v>
      </c>
      <c r="AY11" s="19">
        <v>0.131156484955161</v>
      </c>
      <c r="AZ11" s="19">
        <v>7.9826109318817506E-2</v>
      </c>
      <c r="BA11" s="19">
        <v>0.142540684870438</v>
      </c>
      <c r="BB11" s="19">
        <v>0.129827114889326</v>
      </c>
      <c r="BC11" s="19">
        <v>4.0213996816311597E-2</v>
      </c>
      <c r="BD11" s="19">
        <v>0.10248217339789201</v>
      </c>
      <c r="BE11" s="19">
        <v>0.25007516920015599</v>
      </c>
      <c r="BF11" s="19">
        <v>0.30059790887297599</v>
      </c>
      <c r="BG11" s="19">
        <v>0.103317331883716</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87" x14ac:dyDescent="0.35">
      <c r="B9" s="18" t="s">
        <v>296</v>
      </c>
      <c r="C9" s="17">
        <v>0.42023659168178601</v>
      </c>
      <c r="D9" s="17">
        <v>0.46231509059473203</v>
      </c>
      <c r="E9" s="17">
        <v>0.38070837785839001</v>
      </c>
      <c r="F9" s="17"/>
      <c r="G9" s="17">
        <v>0.45178195840966601</v>
      </c>
      <c r="H9" s="17">
        <v>0.44425569733826398</v>
      </c>
      <c r="I9" s="17">
        <v>0.36100288490131299</v>
      </c>
      <c r="J9" s="17">
        <v>0.38969223467917502</v>
      </c>
      <c r="K9" s="17">
        <v>0.40692774210986299</v>
      </c>
      <c r="L9" s="17">
        <v>0.46112076875416003</v>
      </c>
      <c r="M9" s="17"/>
      <c r="N9" s="17">
        <v>0.43452601128388202</v>
      </c>
      <c r="O9" s="17">
        <v>0.40146567114929099</v>
      </c>
      <c r="P9" s="17">
        <v>0.46069561148200999</v>
      </c>
      <c r="Q9" s="17">
        <v>0.38139334563260302</v>
      </c>
      <c r="R9" s="17">
        <v>0.42699625553717202</v>
      </c>
      <c r="S9" s="17"/>
      <c r="T9" s="17">
        <v>0.45973192209552299</v>
      </c>
      <c r="U9" s="17">
        <v>0.410290334878327</v>
      </c>
      <c r="V9" s="17"/>
      <c r="W9" s="17">
        <v>0.46756289032248899</v>
      </c>
      <c r="X9" s="17">
        <v>0.402216346255101</v>
      </c>
      <c r="Y9" s="17"/>
      <c r="Z9" s="17">
        <v>0.56803432655069996</v>
      </c>
      <c r="AA9" s="17">
        <v>0.456249598106859</v>
      </c>
      <c r="AB9" s="17">
        <v>0.312057752571892</v>
      </c>
      <c r="AC9" s="17"/>
      <c r="AD9" s="17">
        <v>0.47372837987385902</v>
      </c>
      <c r="AE9" s="17">
        <v>0.31982039528440098</v>
      </c>
      <c r="AF9" s="17"/>
      <c r="AG9" s="17">
        <v>0.31312411299636</v>
      </c>
      <c r="AH9" s="17">
        <v>0.38580638011866702</v>
      </c>
      <c r="AI9" s="17">
        <v>0.49350038141775998</v>
      </c>
      <c r="AJ9" s="17"/>
      <c r="AK9" s="17">
        <v>0.53194712471413996</v>
      </c>
      <c r="AL9" s="17">
        <v>0.421535941786016</v>
      </c>
      <c r="AM9" s="17">
        <v>0.28126340992522803</v>
      </c>
      <c r="AN9" s="17"/>
      <c r="AO9" s="17">
        <v>0.45372156373244699</v>
      </c>
      <c r="AP9" s="17">
        <v>0.454727092673605</v>
      </c>
      <c r="AQ9" s="17">
        <v>0.394292457209377</v>
      </c>
      <c r="AR9" s="17"/>
      <c r="AS9" s="17">
        <v>0.40873642101624402</v>
      </c>
      <c r="AT9" s="17">
        <v>0.37798523573121301</v>
      </c>
      <c r="AU9" s="17">
        <v>0.42044658854436201</v>
      </c>
      <c r="AV9" s="17">
        <v>0.44758873155364298</v>
      </c>
      <c r="AW9" s="17">
        <v>0.38989048546509603</v>
      </c>
      <c r="AX9" s="17">
        <v>0.43615565245071702</v>
      </c>
      <c r="AY9" s="17">
        <v>0.46970948256998901</v>
      </c>
      <c r="AZ9" s="17">
        <v>0.462424810952066</v>
      </c>
      <c r="BA9" s="17">
        <v>0.57807183099293502</v>
      </c>
      <c r="BB9" s="17">
        <v>0.390556126699175</v>
      </c>
      <c r="BC9" s="17">
        <v>0.42488085953096899</v>
      </c>
      <c r="BD9" s="17">
        <v>0.33151096969215699</v>
      </c>
      <c r="BE9" s="17">
        <v>0.25218184449655401</v>
      </c>
      <c r="BF9" s="17">
        <v>0.42580249368823198</v>
      </c>
      <c r="BG9" s="17">
        <v>0.51150613316944604</v>
      </c>
    </row>
    <row r="10" spans="2:59" ht="72.5" x14ac:dyDescent="0.35">
      <c r="B10" s="18" t="s">
        <v>297</v>
      </c>
      <c r="C10" s="17">
        <v>0.263618871268262</v>
      </c>
      <c r="D10" s="17">
        <v>0.294080973400067</v>
      </c>
      <c r="E10" s="17">
        <v>0.23632697767466901</v>
      </c>
      <c r="F10" s="17"/>
      <c r="G10" s="17">
        <v>0.31765666656427799</v>
      </c>
      <c r="H10" s="17">
        <v>0.308975399669627</v>
      </c>
      <c r="I10" s="17">
        <v>0.267854328782831</v>
      </c>
      <c r="J10" s="17">
        <v>0.24723280245261001</v>
      </c>
      <c r="K10" s="17">
        <v>0.22998667860014599</v>
      </c>
      <c r="L10" s="17">
        <v>0.256765923811621</v>
      </c>
      <c r="M10" s="17"/>
      <c r="N10" s="17">
        <v>0.19874090941330699</v>
      </c>
      <c r="O10" s="17">
        <v>0.24699697888421299</v>
      </c>
      <c r="P10" s="17">
        <v>0.28619808020910098</v>
      </c>
      <c r="Q10" s="17">
        <v>0.31589488051918502</v>
      </c>
      <c r="R10" s="17">
        <v>0.30231432709845002</v>
      </c>
      <c r="S10" s="17"/>
      <c r="T10" s="17">
        <v>0.29207834239243302</v>
      </c>
      <c r="U10" s="17">
        <v>0.25645181619298202</v>
      </c>
      <c r="V10" s="17"/>
      <c r="W10" s="17">
        <v>0.275843761559109</v>
      </c>
      <c r="X10" s="17">
        <v>0.25939987827899702</v>
      </c>
      <c r="Y10" s="17"/>
      <c r="Z10" s="17">
        <v>0.226677184396261</v>
      </c>
      <c r="AA10" s="17">
        <v>0.31317675464781403</v>
      </c>
      <c r="AB10" s="17">
        <v>0.31072209078402901</v>
      </c>
      <c r="AC10" s="17"/>
      <c r="AD10" s="17">
        <v>0.26957740932535501</v>
      </c>
      <c r="AE10" s="17">
        <v>0.25243334638668902</v>
      </c>
      <c r="AF10" s="17"/>
      <c r="AG10" s="17">
        <v>0.30443073459226799</v>
      </c>
      <c r="AH10" s="17">
        <v>0.31125009449591601</v>
      </c>
      <c r="AI10" s="17">
        <v>0.22725467135424501</v>
      </c>
      <c r="AJ10" s="17"/>
      <c r="AK10" s="17">
        <v>0.25042744716805698</v>
      </c>
      <c r="AL10" s="17">
        <v>0.277438483823711</v>
      </c>
      <c r="AM10" s="17">
        <v>0.245119806591969</v>
      </c>
      <c r="AN10" s="17"/>
      <c r="AO10" s="17">
        <v>0.24578871341657799</v>
      </c>
      <c r="AP10" s="17">
        <v>0.26600968073850201</v>
      </c>
      <c r="AQ10" s="17">
        <v>0.26538549041345899</v>
      </c>
      <c r="AR10" s="17"/>
      <c r="AS10" s="17">
        <v>0.237620072346858</v>
      </c>
      <c r="AT10" s="17">
        <v>0.312628062408286</v>
      </c>
      <c r="AU10" s="17">
        <v>0.224726749364481</v>
      </c>
      <c r="AV10" s="17">
        <v>0.31257020292002302</v>
      </c>
      <c r="AW10" s="17">
        <v>0.21580843359523</v>
      </c>
      <c r="AX10" s="17">
        <v>0.241777247109768</v>
      </c>
      <c r="AY10" s="17">
        <v>0.20362856877093199</v>
      </c>
      <c r="AZ10" s="17">
        <v>0.263390624797608</v>
      </c>
      <c r="BA10" s="17">
        <v>0.28195926515860098</v>
      </c>
      <c r="BB10" s="17">
        <v>0.30884248129794001</v>
      </c>
      <c r="BC10" s="17">
        <v>0.43455410558391</v>
      </c>
      <c r="BD10" s="17">
        <v>0.34321977525608</v>
      </c>
      <c r="BE10" s="17">
        <v>0.34597551290038803</v>
      </c>
      <c r="BF10" s="17">
        <v>0.19447218088346699</v>
      </c>
      <c r="BG10" s="17">
        <v>0.27855964537427602</v>
      </c>
    </row>
    <row r="11" spans="2:59" ht="72.5" x14ac:dyDescent="0.35">
      <c r="B11" s="18" t="s">
        <v>298</v>
      </c>
      <c r="C11" s="17">
        <v>0.17813747040348499</v>
      </c>
      <c r="D11" s="17">
        <v>0.159605838537344</v>
      </c>
      <c r="E11" s="17">
        <v>0.19407518915945601</v>
      </c>
      <c r="F11" s="17"/>
      <c r="G11" s="17">
        <v>0.106120301750895</v>
      </c>
      <c r="H11" s="17">
        <v>9.8671410271012505E-2</v>
      </c>
      <c r="I11" s="17">
        <v>0.229978388415707</v>
      </c>
      <c r="J11" s="17">
        <v>0.20521344437575401</v>
      </c>
      <c r="K11" s="17">
        <v>0.18063580748359601</v>
      </c>
      <c r="L11" s="17">
        <v>0.18736713027893001</v>
      </c>
      <c r="M11" s="17"/>
      <c r="N11" s="17">
        <v>0.230628940469221</v>
      </c>
      <c r="O11" s="17">
        <v>0.195924186858633</v>
      </c>
      <c r="P11" s="17">
        <v>0.115136338518796</v>
      </c>
      <c r="Q11" s="17">
        <v>0.17505728167225701</v>
      </c>
      <c r="R11" s="17">
        <v>0.137707829860021</v>
      </c>
      <c r="S11" s="17"/>
      <c r="T11" s="17">
        <v>0.150528009525743</v>
      </c>
      <c r="U11" s="17">
        <v>0.18509046421866199</v>
      </c>
      <c r="V11" s="17"/>
      <c r="W11" s="17">
        <v>0.16270354819063601</v>
      </c>
      <c r="X11" s="17">
        <v>0.189702070276419</v>
      </c>
      <c r="Y11" s="17"/>
      <c r="Z11" s="17">
        <v>9.0937518407665494E-2</v>
      </c>
      <c r="AA11" s="17">
        <v>0.108176486921401</v>
      </c>
      <c r="AB11" s="17">
        <v>0.27754891935100501</v>
      </c>
      <c r="AC11" s="17"/>
      <c r="AD11" s="17">
        <v>0.16406313015278101</v>
      </c>
      <c r="AE11" s="17">
        <v>0.204558193332088</v>
      </c>
      <c r="AF11" s="17"/>
      <c r="AG11" s="17">
        <v>0.26513269106494802</v>
      </c>
      <c r="AH11" s="17">
        <v>0.19485144196867499</v>
      </c>
      <c r="AI11" s="17">
        <v>0.14698982424083901</v>
      </c>
      <c r="AJ11" s="17"/>
      <c r="AK11" s="17">
        <v>0.119405801609908</v>
      </c>
      <c r="AL11" s="17">
        <v>0.18605983964004</v>
      </c>
      <c r="AM11" s="17">
        <v>0.29948911593259597</v>
      </c>
      <c r="AN11" s="17"/>
      <c r="AO11" s="17">
        <v>0.175262571925309</v>
      </c>
      <c r="AP11" s="17">
        <v>0.15043706135274701</v>
      </c>
      <c r="AQ11" s="17">
        <v>0.22096901773219599</v>
      </c>
      <c r="AR11" s="17"/>
      <c r="AS11" s="17">
        <v>0.18472329575918101</v>
      </c>
      <c r="AT11" s="17">
        <v>0.15466760521394901</v>
      </c>
      <c r="AU11" s="17">
        <v>0.14334850479932601</v>
      </c>
      <c r="AV11" s="17">
        <v>0.113001805504505</v>
      </c>
      <c r="AW11" s="17">
        <v>0.246148061711296</v>
      </c>
      <c r="AX11" s="17">
        <v>0.16010363534142</v>
      </c>
      <c r="AY11" s="17">
        <v>0.21321903941588</v>
      </c>
      <c r="AZ11" s="17">
        <v>0.154675712400478</v>
      </c>
      <c r="BA11" s="17">
        <v>0.10245816678313401</v>
      </c>
      <c r="BB11" s="17">
        <v>0.28245661208384798</v>
      </c>
      <c r="BC11" s="17">
        <v>5.9628797813390803E-2</v>
      </c>
      <c r="BD11" s="17">
        <v>0.25659771507408102</v>
      </c>
      <c r="BE11" s="17">
        <v>0.28609674181616901</v>
      </c>
      <c r="BF11" s="17">
        <v>0.106226107991202</v>
      </c>
      <c r="BG11" s="17">
        <v>0.20993422145627799</v>
      </c>
    </row>
    <row r="12" spans="2:59" x14ac:dyDescent="0.35">
      <c r="B12" s="18" t="s">
        <v>133</v>
      </c>
      <c r="C12" s="19">
        <v>0.138007066646467</v>
      </c>
      <c r="D12" s="19">
        <v>8.3998097467856497E-2</v>
      </c>
      <c r="E12" s="19">
        <v>0.18888945530748499</v>
      </c>
      <c r="F12" s="19"/>
      <c r="G12" s="19">
        <v>0.124441073275161</v>
      </c>
      <c r="H12" s="19">
        <v>0.14809749272109601</v>
      </c>
      <c r="I12" s="19">
        <v>0.14116439790014901</v>
      </c>
      <c r="J12" s="19">
        <v>0.15786151849246099</v>
      </c>
      <c r="K12" s="19">
        <v>0.18244977180639499</v>
      </c>
      <c r="L12" s="19">
        <v>9.4746177155288297E-2</v>
      </c>
      <c r="M12" s="19"/>
      <c r="N12" s="19">
        <v>0.13610413883358999</v>
      </c>
      <c r="O12" s="19">
        <v>0.155613163107863</v>
      </c>
      <c r="P12" s="19">
        <v>0.13796996979009399</v>
      </c>
      <c r="Q12" s="19">
        <v>0.12765449217595601</v>
      </c>
      <c r="R12" s="19">
        <v>0.13298158750435701</v>
      </c>
      <c r="S12" s="19"/>
      <c r="T12" s="19">
        <v>9.7661725986301198E-2</v>
      </c>
      <c r="U12" s="19">
        <v>0.14816738471002999</v>
      </c>
      <c r="V12" s="19"/>
      <c r="W12" s="19">
        <v>9.3889799927766096E-2</v>
      </c>
      <c r="X12" s="19">
        <v>0.14868170518948301</v>
      </c>
      <c r="Y12" s="19"/>
      <c r="Z12" s="19">
        <v>0.114350970645374</v>
      </c>
      <c r="AA12" s="19">
        <v>0.122397160323926</v>
      </c>
      <c r="AB12" s="19">
        <v>9.9671237293073797E-2</v>
      </c>
      <c r="AC12" s="19"/>
      <c r="AD12" s="19">
        <v>9.2631080648005598E-2</v>
      </c>
      <c r="AE12" s="19">
        <v>0.22318806499682201</v>
      </c>
      <c r="AF12" s="19"/>
      <c r="AG12" s="19">
        <v>0.11731246134642399</v>
      </c>
      <c r="AH12" s="19">
        <v>0.10809208341674099</v>
      </c>
      <c r="AI12" s="19">
        <v>0.132255122987157</v>
      </c>
      <c r="AJ12" s="19"/>
      <c r="AK12" s="19">
        <v>9.8219626507894994E-2</v>
      </c>
      <c r="AL12" s="19">
        <v>0.114965734750234</v>
      </c>
      <c r="AM12" s="19">
        <v>0.17412766755020601</v>
      </c>
      <c r="AN12" s="19"/>
      <c r="AO12" s="19">
        <v>0.125227150925666</v>
      </c>
      <c r="AP12" s="19">
        <v>0.12882616523514601</v>
      </c>
      <c r="AQ12" s="19">
        <v>0.11935303464496801</v>
      </c>
      <c r="AR12" s="19"/>
      <c r="AS12" s="19">
        <v>0.168920210877717</v>
      </c>
      <c r="AT12" s="19">
        <v>0.15471909664655101</v>
      </c>
      <c r="AU12" s="19">
        <v>0.211478157291831</v>
      </c>
      <c r="AV12" s="19">
        <v>0.12683926002182999</v>
      </c>
      <c r="AW12" s="19">
        <v>0.14815301922837801</v>
      </c>
      <c r="AX12" s="19">
        <v>0.16196346509809401</v>
      </c>
      <c r="AY12" s="19">
        <v>0.113442909243199</v>
      </c>
      <c r="AZ12" s="19">
        <v>0.119508851849847</v>
      </c>
      <c r="BA12" s="19">
        <v>3.7510737065329501E-2</v>
      </c>
      <c r="BB12" s="19">
        <v>1.8144779919035601E-2</v>
      </c>
      <c r="BC12" s="19">
        <v>8.09362370717297E-2</v>
      </c>
      <c r="BD12" s="19">
        <v>6.8671539977681495E-2</v>
      </c>
      <c r="BE12" s="19">
        <v>0.115745900786889</v>
      </c>
      <c r="BF12" s="19">
        <v>0.27349921743709799</v>
      </c>
      <c r="BG12" s="19">
        <v>0</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G2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300</v>
      </c>
      <c r="C9" s="17">
        <v>0.43638669706053701</v>
      </c>
      <c r="D9" s="17">
        <v>0.44151296231149201</v>
      </c>
      <c r="E9" s="17">
        <v>0.43340900874374799</v>
      </c>
      <c r="F9" s="17"/>
      <c r="G9" s="17">
        <v>0.42685784307640101</v>
      </c>
      <c r="H9" s="17">
        <v>0.348610948638234</v>
      </c>
      <c r="I9" s="17">
        <v>0.42758866988010202</v>
      </c>
      <c r="J9" s="17">
        <v>0.40555215576035197</v>
      </c>
      <c r="K9" s="17">
        <v>0.44214227169174602</v>
      </c>
      <c r="L9" s="17">
        <v>0.50117378956186098</v>
      </c>
      <c r="M9" s="17"/>
      <c r="N9" s="17">
        <v>0.46378157805325798</v>
      </c>
      <c r="O9" s="17">
        <v>0.43507092767708599</v>
      </c>
      <c r="P9" s="17">
        <v>0.45436487039835899</v>
      </c>
      <c r="Q9" s="17">
        <v>0.37306082518698502</v>
      </c>
      <c r="R9" s="17">
        <v>0.472173591172386</v>
      </c>
      <c r="S9" s="17"/>
      <c r="T9" s="17">
        <v>0.46157386538045397</v>
      </c>
      <c r="U9" s="17">
        <v>0.43004371824158399</v>
      </c>
      <c r="V9" s="17"/>
      <c r="W9" s="17">
        <v>0.42698990535277098</v>
      </c>
      <c r="X9" s="17">
        <v>0.44905159457428601</v>
      </c>
      <c r="Y9" s="17"/>
      <c r="Z9" s="17">
        <v>0.51952168517191699</v>
      </c>
      <c r="AA9" s="17">
        <v>0.44206596872616699</v>
      </c>
      <c r="AB9" s="17">
        <v>0.379421129375344</v>
      </c>
      <c r="AC9" s="17"/>
      <c r="AD9" s="17">
        <v>0.48261979674834499</v>
      </c>
      <c r="AE9" s="17">
        <v>0.349596702274031</v>
      </c>
      <c r="AF9" s="17"/>
      <c r="AG9" s="17">
        <v>0.35425443153957997</v>
      </c>
      <c r="AH9" s="17">
        <v>0.42705052853873599</v>
      </c>
      <c r="AI9" s="17">
        <v>0.46260958743557301</v>
      </c>
      <c r="AJ9" s="17"/>
      <c r="AK9" s="17">
        <v>0.511676675515924</v>
      </c>
      <c r="AL9" s="17">
        <v>0.449977074633087</v>
      </c>
      <c r="AM9" s="17">
        <v>0.26729905194773701</v>
      </c>
      <c r="AN9" s="17"/>
      <c r="AO9" s="17">
        <v>0.52884141252093197</v>
      </c>
      <c r="AP9" s="17">
        <v>0.45325307182189001</v>
      </c>
      <c r="AQ9" s="17">
        <v>0.41165638145355599</v>
      </c>
      <c r="AR9" s="17"/>
      <c r="AS9" s="17">
        <v>0.38741557105547098</v>
      </c>
      <c r="AT9" s="17">
        <v>0.409246133663342</v>
      </c>
      <c r="AU9" s="17">
        <v>0.35187633916151401</v>
      </c>
      <c r="AV9" s="17">
        <v>0.52656860404233297</v>
      </c>
      <c r="AW9" s="17">
        <v>0.47885753227424099</v>
      </c>
      <c r="AX9" s="17">
        <v>0.43635157191114399</v>
      </c>
      <c r="AY9" s="17">
        <v>0.40719337603964001</v>
      </c>
      <c r="AZ9" s="17">
        <v>0.46035860916445798</v>
      </c>
      <c r="BA9" s="17">
        <v>0.55363795501011903</v>
      </c>
      <c r="BB9" s="17">
        <v>0.51046773155544101</v>
      </c>
      <c r="BC9" s="17">
        <v>0.42193336915132201</v>
      </c>
      <c r="BD9" s="17">
        <v>0.45990164588492699</v>
      </c>
      <c r="BE9" s="17">
        <v>0.17910305448824501</v>
      </c>
      <c r="BF9" s="17">
        <v>0.40567149165027799</v>
      </c>
      <c r="BG9" s="17">
        <v>0.35541079132304398</v>
      </c>
    </row>
    <row r="10" spans="2:59" ht="87" x14ac:dyDescent="0.35">
      <c r="B10" s="18" t="s">
        <v>301</v>
      </c>
      <c r="C10" s="17">
        <v>0.38459266273342002</v>
      </c>
      <c r="D10" s="17">
        <v>0.41662419833271302</v>
      </c>
      <c r="E10" s="17">
        <v>0.352217248445575</v>
      </c>
      <c r="F10" s="17"/>
      <c r="G10" s="17">
        <v>0.38928722574623098</v>
      </c>
      <c r="H10" s="17">
        <v>0.316754773811187</v>
      </c>
      <c r="I10" s="17">
        <v>0.34292035656625902</v>
      </c>
      <c r="J10" s="17">
        <v>0.33612680639891102</v>
      </c>
      <c r="K10" s="17">
        <v>0.47023926996688098</v>
      </c>
      <c r="L10" s="17">
        <v>0.41667921089610899</v>
      </c>
      <c r="M10" s="17"/>
      <c r="N10" s="17">
        <v>0.43532173657690398</v>
      </c>
      <c r="O10" s="17">
        <v>0.38532759290777402</v>
      </c>
      <c r="P10" s="17">
        <v>0.366091637200117</v>
      </c>
      <c r="Q10" s="17">
        <v>0.36120696531000301</v>
      </c>
      <c r="R10" s="17">
        <v>0.34093512357618899</v>
      </c>
      <c r="S10" s="17"/>
      <c r="T10" s="17">
        <v>0.41188673901277201</v>
      </c>
      <c r="U10" s="17">
        <v>0.37771909340145698</v>
      </c>
      <c r="V10" s="17"/>
      <c r="W10" s="17">
        <v>0.39719019357649998</v>
      </c>
      <c r="X10" s="17">
        <v>0.37935647531366301</v>
      </c>
      <c r="Y10" s="17"/>
      <c r="Z10" s="17">
        <v>0.46207550337944298</v>
      </c>
      <c r="AA10" s="17">
        <v>0.41552284775875697</v>
      </c>
      <c r="AB10" s="17">
        <v>0.32868236879399199</v>
      </c>
      <c r="AC10" s="17"/>
      <c r="AD10" s="17">
        <v>0.41598626529500699</v>
      </c>
      <c r="AE10" s="17">
        <v>0.32565976355408599</v>
      </c>
      <c r="AF10" s="17"/>
      <c r="AG10" s="17">
        <v>0.3253585002612</v>
      </c>
      <c r="AH10" s="17">
        <v>0.35800969715655601</v>
      </c>
      <c r="AI10" s="17">
        <v>0.43521093835302899</v>
      </c>
      <c r="AJ10" s="17"/>
      <c r="AK10" s="17">
        <v>0.44577360823080803</v>
      </c>
      <c r="AL10" s="17">
        <v>0.39834507602421998</v>
      </c>
      <c r="AM10" s="17">
        <v>0.256764929132419</v>
      </c>
      <c r="AN10" s="17"/>
      <c r="AO10" s="17">
        <v>0.45006244647063198</v>
      </c>
      <c r="AP10" s="17">
        <v>0.40014454757375001</v>
      </c>
      <c r="AQ10" s="17">
        <v>0.36806821803194301</v>
      </c>
      <c r="AR10" s="17"/>
      <c r="AS10" s="17">
        <v>0.26831631796116001</v>
      </c>
      <c r="AT10" s="17">
        <v>0.31766888918192498</v>
      </c>
      <c r="AU10" s="17">
        <v>0.30263086981169202</v>
      </c>
      <c r="AV10" s="17">
        <v>0.38508327345565002</v>
      </c>
      <c r="AW10" s="17">
        <v>0.48771609167184399</v>
      </c>
      <c r="AX10" s="17">
        <v>0.32634035476657902</v>
      </c>
      <c r="AY10" s="17">
        <v>0.43509330656512502</v>
      </c>
      <c r="AZ10" s="17">
        <v>0.49520368798814102</v>
      </c>
      <c r="BA10" s="17">
        <v>0.46217790491517902</v>
      </c>
      <c r="BB10" s="17">
        <v>0.420162699157761</v>
      </c>
      <c r="BC10" s="17">
        <v>0.41584778105981501</v>
      </c>
      <c r="BD10" s="17">
        <v>0.38447370956180199</v>
      </c>
      <c r="BE10" s="17">
        <v>0.31697341367197102</v>
      </c>
      <c r="BF10" s="17">
        <v>0.26085821831491601</v>
      </c>
      <c r="BG10" s="17">
        <v>0.37930739196828001</v>
      </c>
    </row>
    <row r="11" spans="2:59" ht="43.5" x14ac:dyDescent="0.35">
      <c r="B11" s="18" t="s">
        <v>302</v>
      </c>
      <c r="C11" s="17">
        <v>0.38313837362691999</v>
      </c>
      <c r="D11" s="17">
        <v>0.36578981799205101</v>
      </c>
      <c r="E11" s="17">
        <v>0.40087846312365299</v>
      </c>
      <c r="F11" s="17"/>
      <c r="G11" s="17">
        <v>0.32831974953310999</v>
      </c>
      <c r="H11" s="17">
        <v>0.37513354730626403</v>
      </c>
      <c r="I11" s="17">
        <v>0.36089713630706499</v>
      </c>
      <c r="J11" s="17">
        <v>0.33674678828441301</v>
      </c>
      <c r="K11" s="17">
        <v>0.44273721545792599</v>
      </c>
      <c r="L11" s="17">
        <v>0.41015567361701299</v>
      </c>
      <c r="M11" s="17"/>
      <c r="N11" s="17">
        <v>0.42996389440955102</v>
      </c>
      <c r="O11" s="17">
        <v>0.35877036906742499</v>
      </c>
      <c r="P11" s="17">
        <v>0.40955025910774401</v>
      </c>
      <c r="Q11" s="17">
        <v>0.33748015788914998</v>
      </c>
      <c r="R11" s="17">
        <v>0.35948700221601698</v>
      </c>
      <c r="S11" s="17"/>
      <c r="T11" s="17">
        <v>0.40107205287296699</v>
      </c>
      <c r="U11" s="17">
        <v>0.37862206809552001</v>
      </c>
      <c r="V11" s="17"/>
      <c r="W11" s="17">
        <v>0.38579802504908101</v>
      </c>
      <c r="X11" s="17">
        <v>0.387782768374896</v>
      </c>
      <c r="Y11" s="17"/>
      <c r="Z11" s="17">
        <v>0.44491241995702502</v>
      </c>
      <c r="AA11" s="17">
        <v>0.40237841758874299</v>
      </c>
      <c r="AB11" s="17">
        <v>0.31540812281185898</v>
      </c>
      <c r="AC11" s="17"/>
      <c r="AD11" s="17">
        <v>0.43916785198573699</v>
      </c>
      <c r="AE11" s="17">
        <v>0.277958358281018</v>
      </c>
      <c r="AF11" s="17"/>
      <c r="AG11" s="17">
        <v>0.322883755214662</v>
      </c>
      <c r="AH11" s="17">
        <v>0.38401784061505401</v>
      </c>
      <c r="AI11" s="17">
        <v>0.403386745845839</v>
      </c>
      <c r="AJ11" s="17"/>
      <c r="AK11" s="17">
        <v>0.44583321055601299</v>
      </c>
      <c r="AL11" s="17">
        <v>0.395151656809408</v>
      </c>
      <c r="AM11" s="17">
        <v>0.24271569154029801</v>
      </c>
      <c r="AN11" s="17"/>
      <c r="AO11" s="17">
        <v>0.44828117472698797</v>
      </c>
      <c r="AP11" s="17">
        <v>0.40185651093798502</v>
      </c>
      <c r="AQ11" s="17">
        <v>0.36020850471617899</v>
      </c>
      <c r="AR11" s="17"/>
      <c r="AS11" s="17">
        <v>0.25407240131540598</v>
      </c>
      <c r="AT11" s="17">
        <v>0.37424510274343997</v>
      </c>
      <c r="AU11" s="17">
        <v>0.41115820878641501</v>
      </c>
      <c r="AV11" s="17">
        <v>0.41323729657493102</v>
      </c>
      <c r="AW11" s="17">
        <v>0.41708685455743899</v>
      </c>
      <c r="AX11" s="17">
        <v>0.30915899854651502</v>
      </c>
      <c r="AY11" s="17">
        <v>0.31053445808829799</v>
      </c>
      <c r="AZ11" s="17">
        <v>0.40199454562310999</v>
      </c>
      <c r="BA11" s="17">
        <v>0.49586943289044999</v>
      </c>
      <c r="BB11" s="17">
        <v>0.45524647083046899</v>
      </c>
      <c r="BC11" s="17">
        <v>0.41322025639839899</v>
      </c>
      <c r="BD11" s="17">
        <v>0.52651436955750397</v>
      </c>
      <c r="BE11" s="17">
        <v>0.27305156386923302</v>
      </c>
      <c r="BF11" s="17">
        <v>0.51664547314851905</v>
      </c>
      <c r="BG11" s="17">
        <v>0.33793792907992098</v>
      </c>
    </row>
    <row r="12" spans="2:59" ht="43.5" x14ac:dyDescent="0.35">
      <c r="B12" s="18" t="s">
        <v>303</v>
      </c>
      <c r="C12" s="17">
        <v>0.35101597523222799</v>
      </c>
      <c r="D12" s="17">
        <v>0.34567644261785802</v>
      </c>
      <c r="E12" s="17">
        <v>0.357436327404829</v>
      </c>
      <c r="F12" s="17"/>
      <c r="G12" s="17">
        <v>0.34281687125080901</v>
      </c>
      <c r="H12" s="17">
        <v>0.30510721224603199</v>
      </c>
      <c r="I12" s="17">
        <v>0.37421161335127301</v>
      </c>
      <c r="J12" s="17">
        <v>0.23878319901081099</v>
      </c>
      <c r="K12" s="17">
        <v>0.41088557115687702</v>
      </c>
      <c r="L12" s="17">
        <v>0.40174840107648402</v>
      </c>
      <c r="M12" s="17"/>
      <c r="N12" s="17">
        <v>0.35188148573119998</v>
      </c>
      <c r="O12" s="17">
        <v>0.35810777036195601</v>
      </c>
      <c r="P12" s="17">
        <v>0.34853380531724398</v>
      </c>
      <c r="Q12" s="17">
        <v>0.33471545909891098</v>
      </c>
      <c r="R12" s="17">
        <v>0.37515902206343599</v>
      </c>
      <c r="S12" s="17"/>
      <c r="T12" s="17">
        <v>0.36960945063178002</v>
      </c>
      <c r="U12" s="17">
        <v>0.34633351076730401</v>
      </c>
      <c r="V12" s="17"/>
      <c r="W12" s="17">
        <v>0.38907798820831002</v>
      </c>
      <c r="X12" s="17">
        <v>0.329378694032607</v>
      </c>
      <c r="Y12" s="17"/>
      <c r="Z12" s="17">
        <v>0.462515649311315</v>
      </c>
      <c r="AA12" s="17">
        <v>0.31754824851957603</v>
      </c>
      <c r="AB12" s="17">
        <v>0.26768387878497402</v>
      </c>
      <c r="AC12" s="17"/>
      <c r="AD12" s="17">
        <v>0.40304527809076701</v>
      </c>
      <c r="AE12" s="17">
        <v>0.25334519489670698</v>
      </c>
      <c r="AF12" s="17"/>
      <c r="AG12" s="17">
        <v>0.25187971779337798</v>
      </c>
      <c r="AH12" s="17">
        <v>0.332373610085338</v>
      </c>
      <c r="AI12" s="17">
        <v>0.39458047597451201</v>
      </c>
      <c r="AJ12" s="17"/>
      <c r="AK12" s="17">
        <v>0.41250177029087398</v>
      </c>
      <c r="AL12" s="17">
        <v>0.34884393373281503</v>
      </c>
      <c r="AM12" s="17">
        <v>0.28770793033372699</v>
      </c>
      <c r="AN12" s="17"/>
      <c r="AO12" s="17">
        <v>0.37976804456323898</v>
      </c>
      <c r="AP12" s="17">
        <v>0.36570364696105001</v>
      </c>
      <c r="AQ12" s="17">
        <v>0.34174600234984498</v>
      </c>
      <c r="AR12" s="17"/>
      <c r="AS12" s="17">
        <v>0.258669893931811</v>
      </c>
      <c r="AT12" s="17">
        <v>0.36591520304375302</v>
      </c>
      <c r="AU12" s="17">
        <v>0.32599857752160799</v>
      </c>
      <c r="AV12" s="17">
        <v>0.33884139959822801</v>
      </c>
      <c r="AW12" s="17">
        <v>0.427335687873999</v>
      </c>
      <c r="AX12" s="17">
        <v>0.28476700091290402</v>
      </c>
      <c r="AY12" s="17">
        <v>0.31299975559944598</v>
      </c>
      <c r="AZ12" s="17">
        <v>0.366229255671571</v>
      </c>
      <c r="BA12" s="17">
        <v>0.327975793985124</v>
      </c>
      <c r="BB12" s="17">
        <v>0.55513617160172901</v>
      </c>
      <c r="BC12" s="17">
        <v>0.405862903877097</v>
      </c>
      <c r="BD12" s="17">
        <v>0.36563600280943398</v>
      </c>
      <c r="BE12" s="17">
        <v>0.34969683335045798</v>
      </c>
      <c r="BF12" s="17">
        <v>0.32789323681690202</v>
      </c>
      <c r="BG12" s="17">
        <v>0.311776620361222</v>
      </c>
    </row>
    <row r="13" spans="2:59" ht="43.5" x14ac:dyDescent="0.35">
      <c r="B13" s="18" t="s">
        <v>304</v>
      </c>
      <c r="C13" s="17">
        <v>0.32074137474287001</v>
      </c>
      <c r="D13" s="17">
        <v>0.30673636597374399</v>
      </c>
      <c r="E13" s="17">
        <v>0.33510960715045102</v>
      </c>
      <c r="F13" s="17"/>
      <c r="G13" s="17">
        <v>0.240528093317318</v>
      </c>
      <c r="H13" s="17">
        <v>0.25414091061925698</v>
      </c>
      <c r="I13" s="17">
        <v>0.29326950628409898</v>
      </c>
      <c r="J13" s="17">
        <v>0.26955069937874399</v>
      </c>
      <c r="K13" s="17">
        <v>0.297974263618694</v>
      </c>
      <c r="L13" s="17">
        <v>0.43869910886928298</v>
      </c>
      <c r="M13" s="17"/>
      <c r="N13" s="17">
        <v>0.349016292705642</v>
      </c>
      <c r="O13" s="17">
        <v>0.34172507903947402</v>
      </c>
      <c r="P13" s="17">
        <v>0.28326078561944601</v>
      </c>
      <c r="Q13" s="17">
        <v>0.31539467467829302</v>
      </c>
      <c r="R13" s="17">
        <v>0.292698518667175</v>
      </c>
      <c r="S13" s="17"/>
      <c r="T13" s="17">
        <v>0.328016194940636</v>
      </c>
      <c r="U13" s="17">
        <v>0.31890932955859103</v>
      </c>
      <c r="V13" s="17"/>
      <c r="W13" s="17">
        <v>0.29672719940207398</v>
      </c>
      <c r="X13" s="17">
        <v>0.327497437146549</v>
      </c>
      <c r="Y13" s="17"/>
      <c r="Z13" s="17">
        <v>0.24610533118706801</v>
      </c>
      <c r="AA13" s="17">
        <v>0.33954289223259498</v>
      </c>
      <c r="AB13" s="17">
        <v>0.41786216399308002</v>
      </c>
      <c r="AC13" s="17"/>
      <c r="AD13" s="17">
        <v>0.31366601538065098</v>
      </c>
      <c r="AE13" s="17">
        <v>0.33402342605039997</v>
      </c>
      <c r="AF13" s="17"/>
      <c r="AG13" s="17">
        <v>0.41969414752546502</v>
      </c>
      <c r="AH13" s="17">
        <v>0.37486494101801798</v>
      </c>
      <c r="AI13" s="17">
        <v>0.26089741486941298</v>
      </c>
      <c r="AJ13" s="17"/>
      <c r="AK13" s="17">
        <v>0.33123573360967801</v>
      </c>
      <c r="AL13" s="17">
        <v>0.32575301403076901</v>
      </c>
      <c r="AM13" s="17">
        <v>0.315077977770369</v>
      </c>
      <c r="AN13" s="17"/>
      <c r="AO13" s="17">
        <v>0.32561873335045399</v>
      </c>
      <c r="AP13" s="17">
        <v>0.35450456814537701</v>
      </c>
      <c r="AQ13" s="17">
        <v>0.28048771309874698</v>
      </c>
      <c r="AR13" s="17"/>
      <c r="AS13" s="17">
        <v>0.30780442676768599</v>
      </c>
      <c r="AT13" s="17">
        <v>0.24489760855739001</v>
      </c>
      <c r="AU13" s="17">
        <v>0.31644170763396101</v>
      </c>
      <c r="AV13" s="17">
        <v>0.32853564557763298</v>
      </c>
      <c r="AW13" s="17">
        <v>0.32543035028848499</v>
      </c>
      <c r="AX13" s="17">
        <v>0.23825564489784301</v>
      </c>
      <c r="AY13" s="17">
        <v>0.351974737038178</v>
      </c>
      <c r="AZ13" s="17">
        <v>0.42674031346489</v>
      </c>
      <c r="BA13" s="17">
        <v>0.49840837115545</v>
      </c>
      <c r="BB13" s="17">
        <v>0.36344688462403901</v>
      </c>
      <c r="BC13" s="17">
        <v>0.29515621174330098</v>
      </c>
      <c r="BD13" s="17">
        <v>0.37750653886442298</v>
      </c>
      <c r="BE13" s="17">
        <v>0.32141730543131602</v>
      </c>
      <c r="BF13" s="17">
        <v>0.19691346678329799</v>
      </c>
      <c r="BG13" s="17">
        <v>0.33920314674928598</v>
      </c>
    </row>
    <row r="14" spans="2:59" ht="43.5" x14ac:dyDescent="0.35">
      <c r="B14" s="18" t="s">
        <v>305</v>
      </c>
      <c r="C14" s="17">
        <v>0.29557274641211401</v>
      </c>
      <c r="D14" s="17">
        <v>0.287182107606332</v>
      </c>
      <c r="E14" s="17">
        <v>0.30460703793653998</v>
      </c>
      <c r="F14" s="17"/>
      <c r="G14" s="17">
        <v>0.27471949397931</v>
      </c>
      <c r="H14" s="17">
        <v>0.229113547746714</v>
      </c>
      <c r="I14" s="17">
        <v>0.31695201412309598</v>
      </c>
      <c r="J14" s="17">
        <v>0.27512052768603201</v>
      </c>
      <c r="K14" s="17">
        <v>0.29207636184946201</v>
      </c>
      <c r="L14" s="17">
        <v>0.33643041455050399</v>
      </c>
      <c r="M14" s="17"/>
      <c r="N14" s="17">
        <v>0.402709912447475</v>
      </c>
      <c r="O14" s="17">
        <v>0.26897915950742302</v>
      </c>
      <c r="P14" s="17">
        <v>0.22064308290103099</v>
      </c>
      <c r="Q14" s="17">
        <v>0.28571562272937301</v>
      </c>
      <c r="R14" s="17">
        <v>0.23591466716648801</v>
      </c>
      <c r="S14" s="17"/>
      <c r="T14" s="17">
        <v>0.283874389780781</v>
      </c>
      <c r="U14" s="17">
        <v>0.29851878732416098</v>
      </c>
      <c r="V14" s="17"/>
      <c r="W14" s="17">
        <v>0.29641583138079403</v>
      </c>
      <c r="X14" s="17">
        <v>0.30314481176846497</v>
      </c>
      <c r="Y14" s="17"/>
      <c r="Z14" s="17">
        <v>0.218757664989296</v>
      </c>
      <c r="AA14" s="17">
        <v>0.26929828813089302</v>
      </c>
      <c r="AB14" s="17">
        <v>0.38388895530235401</v>
      </c>
      <c r="AC14" s="17"/>
      <c r="AD14" s="17">
        <v>0.280188772351742</v>
      </c>
      <c r="AE14" s="17">
        <v>0.32445194848836001</v>
      </c>
      <c r="AF14" s="17"/>
      <c r="AG14" s="17">
        <v>0.46889667113695899</v>
      </c>
      <c r="AH14" s="17">
        <v>0.29931327564941901</v>
      </c>
      <c r="AI14" s="17">
        <v>0.25667674685286901</v>
      </c>
      <c r="AJ14" s="17"/>
      <c r="AK14" s="17">
        <v>0.24945832324441999</v>
      </c>
      <c r="AL14" s="17">
        <v>0.30071333603171602</v>
      </c>
      <c r="AM14" s="17">
        <v>0.38316265249451797</v>
      </c>
      <c r="AN14" s="17"/>
      <c r="AO14" s="17">
        <v>0.37028922099036898</v>
      </c>
      <c r="AP14" s="17">
        <v>0.28737783982962101</v>
      </c>
      <c r="AQ14" s="17">
        <v>0.30105528735629</v>
      </c>
      <c r="AR14" s="17"/>
      <c r="AS14" s="17">
        <v>0.31247627427319802</v>
      </c>
      <c r="AT14" s="17">
        <v>0.23137098417183499</v>
      </c>
      <c r="AU14" s="17">
        <v>0.29763121401693399</v>
      </c>
      <c r="AV14" s="17">
        <v>0.26201224502473403</v>
      </c>
      <c r="AW14" s="17">
        <v>0.36699862275470901</v>
      </c>
      <c r="AX14" s="17">
        <v>0.28343821489605597</v>
      </c>
      <c r="AY14" s="17">
        <v>0.24050728439479399</v>
      </c>
      <c r="AZ14" s="17">
        <v>0.35292063243298999</v>
      </c>
      <c r="BA14" s="17">
        <v>0.30885026328725002</v>
      </c>
      <c r="BB14" s="17">
        <v>0.36713735934873598</v>
      </c>
      <c r="BC14" s="17">
        <v>0.29924491269458098</v>
      </c>
      <c r="BD14" s="17">
        <v>0.333942055058008</v>
      </c>
      <c r="BE14" s="17">
        <v>0.44557099288799901</v>
      </c>
      <c r="BF14" s="17">
        <v>6.3626606547180803E-2</v>
      </c>
      <c r="BG14" s="17">
        <v>0.38161664662170203</v>
      </c>
    </row>
    <row r="15" spans="2:59" ht="43.5" x14ac:dyDescent="0.35">
      <c r="B15" s="18" t="s">
        <v>306</v>
      </c>
      <c r="C15" s="17">
        <v>0.27605156052480501</v>
      </c>
      <c r="D15" s="17">
        <v>0.30120349531101298</v>
      </c>
      <c r="E15" s="17">
        <v>0.25375774766293502</v>
      </c>
      <c r="F15" s="17"/>
      <c r="G15" s="17">
        <v>0.27872368734707498</v>
      </c>
      <c r="H15" s="17">
        <v>0.23174345909590999</v>
      </c>
      <c r="I15" s="17">
        <v>0.24778143976597999</v>
      </c>
      <c r="J15" s="17">
        <v>0.18659535690058601</v>
      </c>
      <c r="K15" s="17">
        <v>0.289620493872493</v>
      </c>
      <c r="L15" s="17">
        <v>0.36351373983060098</v>
      </c>
      <c r="M15" s="17"/>
      <c r="N15" s="17">
        <v>0.308990575791869</v>
      </c>
      <c r="O15" s="17">
        <v>0.273567859393826</v>
      </c>
      <c r="P15" s="17">
        <v>0.25023239365730598</v>
      </c>
      <c r="Q15" s="17">
        <v>0.26202316255611502</v>
      </c>
      <c r="R15" s="17">
        <v>0.27583455963792802</v>
      </c>
      <c r="S15" s="17"/>
      <c r="T15" s="17">
        <v>0.29104082513402502</v>
      </c>
      <c r="U15" s="17">
        <v>0.27227675794595502</v>
      </c>
      <c r="V15" s="17"/>
      <c r="W15" s="17">
        <v>0.27751462453403503</v>
      </c>
      <c r="X15" s="17">
        <v>0.28691532616655802</v>
      </c>
      <c r="Y15" s="17"/>
      <c r="Z15" s="17">
        <v>0.34406996366883302</v>
      </c>
      <c r="AA15" s="17">
        <v>0.24047436328937799</v>
      </c>
      <c r="AB15" s="17">
        <v>0.25534414747026801</v>
      </c>
      <c r="AC15" s="17"/>
      <c r="AD15" s="17">
        <v>0.315039112527986</v>
      </c>
      <c r="AE15" s="17">
        <v>0.20286309905578201</v>
      </c>
      <c r="AF15" s="17"/>
      <c r="AG15" s="17">
        <v>0.26160035893696099</v>
      </c>
      <c r="AH15" s="17">
        <v>0.25842378254047699</v>
      </c>
      <c r="AI15" s="17">
        <v>0.29915048344235901</v>
      </c>
      <c r="AJ15" s="17"/>
      <c r="AK15" s="17">
        <v>0.32125398267122102</v>
      </c>
      <c r="AL15" s="17">
        <v>0.289458832172311</v>
      </c>
      <c r="AM15" s="17">
        <v>0.166578037660494</v>
      </c>
      <c r="AN15" s="17"/>
      <c r="AO15" s="17">
        <v>0.443717558354426</v>
      </c>
      <c r="AP15" s="17">
        <v>0.28567744856087501</v>
      </c>
      <c r="AQ15" s="17">
        <v>0.252292589192955</v>
      </c>
      <c r="AR15" s="17"/>
      <c r="AS15" s="17">
        <v>0.16392556160823199</v>
      </c>
      <c r="AT15" s="17">
        <v>0.200293937499501</v>
      </c>
      <c r="AU15" s="17">
        <v>0.25970889920552198</v>
      </c>
      <c r="AV15" s="17">
        <v>0.29541402675210199</v>
      </c>
      <c r="AW15" s="17">
        <v>0.30098768687640898</v>
      </c>
      <c r="AX15" s="17">
        <v>0.24442005229414099</v>
      </c>
      <c r="AY15" s="17">
        <v>0.23063532456479099</v>
      </c>
      <c r="AZ15" s="17">
        <v>0.351885064143729</v>
      </c>
      <c r="BA15" s="17">
        <v>0.34088629151910899</v>
      </c>
      <c r="BB15" s="17">
        <v>0.34855616618510399</v>
      </c>
      <c r="BC15" s="17">
        <v>0.31570603746067</v>
      </c>
      <c r="BD15" s="17">
        <v>0.44079557661414398</v>
      </c>
      <c r="BE15" s="17">
        <v>0.37609602041461099</v>
      </c>
      <c r="BF15" s="17">
        <v>0.137716429531304</v>
      </c>
      <c r="BG15" s="17">
        <v>0.30056893021528602</v>
      </c>
    </row>
    <row r="16" spans="2:59" ht="29" x14ac:dyDescent="0.35">
      <c r="B16" s="18" t="s">
        <v>307</v>
      </c>
      <c r="C16" s="17">
        <v>0.203058813714213</v>
      </c>
      <c r="D16" s="17">
        <v>0.21582630016821799</v>
      </c>
      <c r="E16" s="17">
        <v>0.189941489045517</v>
      </c>
      <c r="F16" s="17"/>
      <c r="G16" s="17">
        <v>0.20114007074398399</v>
      </c>
      <c r="H16" s="17">
        <v>0.21684584700221499</v>
      </c>
      <c r="I16" s="17">
        <v>0.15803631502700799</v>
      </c>
      <c r="J16" s="17">
        <v>0.17900340098781201</v>
      </c>
      <c r="K16" s="17">
        <v>0.20137183075847301</v>
      </c>
      <c r="L16" s="17">
        <v>0.239246468376069</v>
      </c>
      <c r="M16" s="17"/>
      <c r="N16" s="17">
        <v>0.193511544984282</v>
      </c>
      <c r="O16" s="17">
        <v>0.24699167613188699</v>
      </c>
      <c r="P16" s="17">
        <v>0.20675378781081499</v>
      </c>
      <c r="Q16" s="17">
        <v>0.15076261841886399</v>
      </c>
      <c r="R16" s="17">
        <v>0.25155236376540901</v>
      </c>
      <c r="S16" s="17"/>
      <c r="T16" s="17">
        <v>0.23427908089337399</v>
      </c>
      <c r="U16" s="17">
        <v>0.195196497040732</v>
      </c>
      <c r="V16" s="17"/>
      <c r="W16" s="17">
        <v>0.22259878441242201</v>
      </c>
      <c r="X16" s="17">
        <v>0.19496555873202101</v>
      </c>
      <c r="Y16" s="17"/>
      <c r="Z16" s="17">
        <v>0.27510798184354102</v>
      </c>
      <c r="AA16" s="17">
        <v>0.15677017595370801</v>
      </c>
      <c r="AB16" s="17">
        <v>0.158313271072548</v>
      </c>
      <c r="AC16" s="17"/>
      <c r="AD16" s="17">
        <v>0.22741743286180599</v>
      </c>
      <c r="AE16" s="17">
        <v>0.15733217104691299</v>
      </c>
      <c r="AF16" s="17"/>
      <c r="AG16" s="17">
        <v>0.17271845380659501</v>
      </c>
      <c r="AH16" s="17">
        <v>0.169820208145924</v>
      </c>
      <c r="AI16" s="17">
        <v>0.245061473166998</v>
      </c>
      <c r="AJ16" s="17"/>
      <c r="AK16" s="17">
        <v>0.25242832176542701</v>
      </c>
      <c r="AL16" s="17">
        <v>0.20174858005023599</v>
      </c>
      <c r="AM16" s="17">
        <v>0.14432624634748101</v>
      </c>
      <c r="AN16" s="17"/>
      <c r="AO16" s="17">
        <v>0.28098883254321</v>
      </c>
      <c r="AP16" s="17">
        <v>0.20757882725665999</v>
      </c>
      <c r="AQ16" s="17">
        <v>0.18681022992501101</v>
      </c>
      <c r="AR16" s="17"/>
      <c r="AS16" s="17">
        <v>0.18505014305748799</v>
      </c>
      <c r="AT16" s="17">
        <v>0.20287051427946501</v>
      </c>
      <c r="AU16" s="17">
        <v>0.187881901076175</v>
      </c>
      <c r="AV16" s="17">
        <v>0.19479649693175999</v>
      </c>
      <c r="AW16" s="17">
        <v>0.26267500065652799</v>
      </c>
      <c r="AX16" s="17">
        <v>0.155365619760159</v>
      </c>
      <c r="AY16" s="17">
        <v>0.17939518661829201</v>
      </c>
      <c r="AZ16" s="17">
        <v>0.19370320266111399</v>
      </c>
      <c r="BA16" s="17">
        <v>0.30111892459720202</v>
      </c>
      <c r="BB16" s="17">
        <v>0.16046304950794199</v>
      </c>
      <c r="BC16" s="17">
        <v>0.26513793895301002</v>
      </c>
      <c r="BD16" s="17">
        <v>0.23952188287964399</v>
      </c>
      <c r="BE16" s="17">
        <v>8.9460178550787306E-2</v>
      </c>
      <c r="BF16" s="17">
        <v>0.1720036814774</v>
      </c>
      <c r="BG16" s="17">
        <v>0.11131179912092599</v>
      </c>
    </row>
    <row r="17" spans="2:59" ht="29" x14ac:dyDescent="0.35">
      <c r="B17" s="18" t="s">
        <v>308</v>
      </c>
      <c r="C17" s="17">
        <v>0.200399423492368</v>
      </c>
      <c r="D17" s="17">
        <v>0.24833470695002299</v>
      </c>
      <c r="E17" s="17">
        <v>0.15656936201058699</v>
      </c>
      <c r="F17" s="17"/>
      <c r="G17" s="17">
        <v>0.180431312839748</v>
      </c>
      <c r="H17" s="17">
        <v>0.20630445205953701</v>
      </c>
      <c r="I17" s="17">
        <v>0.18868723238842899</v>
      </c>
      <c r="J17" s="17">
        <v>0.14157498705046501</v>
      </c>
      <c r="K17" s="17">
        <v>0.21856659220756899</v>
      </c>
      <c r="L17" s="17">
        <v>0.239173114810938</v>
      </c>
      <c r="M17" s="17"/>
      <c r="N17" s="17">
        <v>0.23114342776786401</v>
      </c>
      <c r="O17" s="17">
        <v>0.163461329056941</v>
      </c>
      <c r="P17" s="17">
        <v>0.24841810559493199</v>
      </c>
      <c r="Q17" s="17">
        <v>0.15668378046697201</v>
      </c>
      <c r="R17" s="17">
        <v>0.19564117458692601</v>
      </c>
      <c r="S17" s="17"/>
      <c r="T17" s="17">
        <v>0.20077630571774699</v>
      </c>
      <c r="U17" s="17">
        <v>0.20030451183169801</v>
      </c>
      <c r="V17" s="17"/>
      <c r="W17" s="17">
        <v>0.21828439332705599</v>
      </c>
      <c r="X17" s="17">
        <v>0.19595853986721701</v>
      </c>
      <c r="Y17" s="17"/>
      <c r="Z17" s="17">
        <v>0.23044411266374101</v>
      </c>
      <c r="AA17" s="17">
        <v>0.21085645756504801</v>
      </c>
      <c r="AB17" s="17">
        <v>0.197919700075605</v>
      </c>
      <c r="AC17" s="17"/>
      <c r="AD17" s="17">
        <v>0.21881394596565201</v>
      </c>
      <c r="AE17" s="17">
        <v>0.165831195961786</v>
      </c>
      <c r="AF17" s="17"/>
      <c r="AG17" s="17">
        <v>0.29385447081413102</v>
      </c>
      <c r="AH17" s="17">
        <v>0.18695036426275</v>
      </c>
      <c r="AI17" s="17">
        <v>0.198425810984103</v>
      </c>
      <c r="AJ17" s="17"/>
      <c r="AK17" s="17">
        <v>0.25881067927621798</v>
      </c>
      <c r="AL17" s="17">
        <v>0.19766743979104501</v>
      </c>
      <c r="AM17" s="17">
        <v>0.142060132312337</v>
      </c>
      <c r="AN17" s="17"/>
      <c r="AO17" s="17">
        <v>0.28619485599463101</v>
      </c>
      <c r="AP17" s="17">
        <v>0.208860126565347</v>
      </c>
      <c r="AQ17" s="17">
        <v>0.18394953120822199</v>
      </c>
      <c r="AR17" s="17"/>
      <c r="AS17" s="17">
        <v>0.184474941370249</v>
      </c>
      <c r="AT17" s="17">
        <v>0.152564352908204</v>
      </c>
      <c r="AU17" s="17">
        <v>0.274754278190741</v>
      </c>
      <c r="AV17" s="17">
        <v>0.189910155769487</v>
      </c>
      <c r="AW17" s="17">
        <v>0.22042291068625899</v>
      </c>
      <c r="AX17" s="17">
        <v>0.17203740433105999</v>
      </c>
      <c r="AY17" s="17">
        <v>0.17867411756120899</v>
      </c>
      <c r="AZ17" s="17">
        <v>0.18489917154245999</v>
      </c>
      <c r="BA17" s="17">
        <v>0.25917634971224701</v>
      </c>
      <c r="BB17" s="17">
        <v>0.26678655767144399</v>
      </c>
      <c r="BC17" s="17">
        <v>0.21369182120369301</v>
      </c>
      <c r="BD17" s="17">
        <v>0.25856922094645302</v>
      </c>
      <c r="BE17" s="17">
        <v>0.130714631725877</v>
      </c>
      <c r="BF17" s="17">
        <v>0.144323781511731</v>
      </c>
      <c r="BG17" s="17">
        <v>0.12446247808220499</v>
      </c>
    </row>
    <row r="18" spans="2:59" ht="58" x14ac:dyDescent="0.35">
      <c r="B18" s="18" t="s">
        <v>309</v>
      </c>
      <c r="C18" s="17">
        <v>0.185139806120481</v>
      </c>
      <c r="D18" s="17">
        <v>0.20771565278575699</v>
      </c>
      <c r="E18" s="17">
        <v>0.16487128870328099</v>
      </c>
      <c r="F18" s="17"/>
      <c r="G18" s="17">
        <v>0.24160608851266799</v>
      </c>
      <c r="H18" s="17">
        <v>0.21001123654293499</v>
      </c>
      <c r="I18" s="17">
        <v>0.165909926735545</v>
      </c>
      <c r="J18" s="17">
        <v>0.124510355594429</v>
      </c>
      <c r="K18" s="17">
        <v>0.16111175110275899</v>
      </c>
      <c r="L18" s="17">
        <v>0.223898761199359</v>
      </c>
      <c r="M18" s="17"/>
      <c r="N18" s="17">
        <v>0.18013465618889701</v>
      </c>
      <c r="O18" s="17">
        <v>0.17573728921443399</v>
      </c>
      <c r="P18" s="17">
        <v>0.23045023831341499</v>
      </c>
      <c r="Q18" s="17">
        <v>0.14987776729806099</v>
      </c>
      <c r="R18" s="17">
        <v>0.206362868636081</v>
      </c>
      <c r="S18" s="17"/>
      <c r="T18" s="17">
        <v>0.23065529511034999</v>
      </c>
      <c r="U18" s="17">
        <v>0.17367747026239699</v>
      </c>
      <c r="V18" s="17"/>
      <c r="W18" s="17">
        <v>0.19779063623537799</v>
      </c>
      <c r="X18" s="17">
        <v>0.175565537520324</v>
      </c>
      <c r="Y18" s="17"/>
      <c r="Z18" s="17">
        <v>0.17707313489183499</v>
      </c>
      <c r="AA18" s="17">
        <v>0.192448025755907</v>
      </c>
      <c r="AB18" s="17">
        <v>0.199083268457276</v>
      </c>
      <c r="AC18" s="17"/>
      <c r="AD18" s="17">
        <v>0.193177878775141</v>
      </c>
      <c r="AE18" s="17">
        <v>0.170050524015188</v>
      </c>
      <c r="AF18" s="17"/>
      <c r="AG18" s="17">
        <v>0.273557931099915</v>
      </c>
      <c r="AH18" s="17">
        <v>0.20950517278860301</v>
      </c>
      <c r="AI18" s="17">
        <v>0.14173335775096099</v>
      </c>
      <c r="AJ18" s="17"/>
      <c r="AK18" s="17">
        <v>0.239846784322467</v>
      </c>
      <c r="AL18" s="17">
        <v>0.15995625831403901</v>
      </c>
      <c r="AM18" s="17">
        <v>0.18031775855882601</v>
      </c>
      <c r="AN18" s="17"/>
      <c r="AO18" s="17">
        <v>0.322510165557227</v>
      </c>
      <c r="AP18" s="17">
        <v>0.18882781064241599</v>
      </c>
      <c r="AQ18" s="17">
        <v>0.16634806561418999</v>
      </c>
      <c r="AR18" s="17"/>
      <c r="AS18" s="17">
        <v>0.10844904205276</v>
      </c>
      <c r="AT18" s="17">
        <v>0.13563910682892599</v>
      </c>
      <c r="AU18" s="17">
        <v>0.21539303099549001</v>
      </c>
      <c r="AV18" s="17">
        <v>0.136511139792552</v>
      </c>
      <c r="AW18" s="17">
        <v>0.20856034908759399</v>
      </c>
      <c r="AX18" s="17">
        <v>0.21677014321004201</v>
      </c>
      <c r="AY18" s="17">
        <v>0.22115870306993399</v>
      </c>
      <c r="AZ18" s="17">
        <v>0.103994873156475</v>
      </c>
      <c r="BA18" s="17">
        <v>0.191230084457963</v>
      </c>
      <c r="BB18" s="17">
        <v>0.191675013306813</v>
      </c>
      <c r="BC18" s="17">
        <v>0.32487433545283201</v>
      </c>
      <c r="BD18" s="17">
        <v>0.29773266612756899</v>
      </c>
      <c r="BE18" s="17">
        <v>0.40443059541579901</v>
      </c>
      <c r="BF18" s="17">
        <v>0.45979047823878899</v>
      </c>
      <c r="BG18" s="17">
        <v>0.14485325884313</v>
      </c>
    </row>
    <row r="19" spans="2:59" ht="29" x14ac:dyDescent="0.35">
      <c r="B19" s="18" t="s">
        <v>310</v>
      </c>
      <c r="C19" s="17">
        <v>0.15432266611415699</v>
      </c>
      <c r="D19" s="17">
        <v>0.165744942935797</v>
      </c>
      <c r="E19" s="17">
        <v>0.144317658677696</v>
      </c>
      <c r="F19" s="17"/>
      <c r="G19" s="17">
        <v>0.179155899426691</v>
      </c>
      <c r="H19" s="17">
        <v>0.16727674683926799</v>
      </c>
      <c r="I19" s="17">
        <v>0.17594020418110101</v>
      </c>
      <c r="J19" s="17">
        <v>0.106062225924797</v>
      </c>
      <c r="K19" s="17">
        <v>0.15545302759502</v>
      </c>
      <c r="L19" s="17">
        <v>0.16184488366724301</v>
      </c>
      <c r="M19" s="17"/>
      <c r="N19" s="17">
        <v>0.15439336359145001</v>
      </c>
      <c r="O19" s="17">
        <v>0.15545749898219899</v>
      </c>
      <c r="P19" s="17">
        <v>0.176925664265283</v>
      </c>
      <c r="Q19" s="17">
        <v>0.123008520777313</v>
      </c>
      <c r="R19" s="17">
        <v>0.17712134887079201</v>
      </c>
      <c r="S19" s="17"/>
      <c r="T19" s="17">
        <v>0.159189530738306</v>
      </c>
      <c r="U19" s="17">
        <v>0.15309702538973799</v>
      </c>
      <c r="V19" s="17"/>
      <c r="W19" s="17">
        <v>0.145482598943981</v>
      </c>
      <c r="X19" s="17">
        <v>0.15092959462307001</v>
      </c>
      <c r="Y19" s="17"/>
      <c r="Z19" s="17">
        <v>7.7862640220457205E-2</v>
      </c>
      <c r="AA19" s="17">
        <v>0.154631289214582</v>
      </c>
      <c r="AB19" s="17">
        <v>0.22284082208163999</v>
      </c>
      <c r="AC19" s="17"/>
      <c r="AD19" s="17">
        <v>0.132994643342603</v>
      </c>
      <c r="AE19" s="17">
        <v>0.19436019328947199</v>
      </c>
      <c r="AF19" s="17"/>
      <c r="AG19" s="17">
        <v>0.37460956429866898</v>
      </c>
      <c r="AH19" s="17">
        <v>0.183907367184485</v>
      </c>
      <c r="AI19" s="17">
        <v>7.15498353395113E-2</v>
      </c>
      <c r="AJ19" s="17"/>
      <c r="AK19" s="17">
        <v>0.17754379829904501</v>
      </c>
      <c r="AL19" s="17">
        <v>0.13568661845816801</v>
      </c>
      <c r="AM19" s="17">
        <v>0.17030268302916701</v>
      </c>
      <c r="AN19" s="17"/>
      <c r="AO19" s="17">
        <v>0.176786134285911</v>
      </c>
      <c r="AP19" s="17">
        <v>0.16247660504872899</v>
      </c>
      <c r="AQ19" s="17">
        <v>0.13640664419757301</v>
      </c>
      <c r="AR19" s="17"/>
      <c r="AS19" s="17">
        <v>0.13024508845175001</v>
      </c>
      <c r="AT19" s="17">
        <v>0.20151432325754701</v>
      </c>
      <c r="AU19" s="17">
        <v>0.12639936365946999</v>
      </c>
      <c r="AV19" s="17">
        <v>0.134583400311411</v>
      </c>
      <c r="AW19" s="17">
        <v>0.16222137521261401</v>
      </c>
      <c r="AX19" s="17">
        <v>0.16840099979919901</v>
      </c>
      <c r="AY19" s="17">
        <v>0.118486173218092</v>
      </c>
      <c r="AZ19" s="17">
        <v>0.13570281064968301</v>
      </c>
      <c r="BA19" s="17">
        <v>0.226114434886004</v>
      </c>
      <c r="BB19" s="17">
        <v>0.15660646655352101</v>
      </c>
      <c r="BC19" s="17">
        <v>0.11054827824315699</v>
      </c>
      <c r="BD19" s="17">
        <v>0.27293615354574802</v>
      </c>
      <c r="BE19" s="17">
        <v>0.25007516920015599</v>
      </c>
      <c r="BF19" s="17">
        <v>0.31349325000522199</v>
      </c>
      <c r="BG19" s="17">
        <v>0.208889487297444</v>
      </c>
    </row>
    <row r="20" spans="2:59" x14ac:dyDescent="0.35">
      <c r="B20" s="18" t="s">
        <v>133</v>
      </c>
      <c r="C20" s="17">
        <v>6.5670791074462595E-2</v>
      </c>
      <c r="D20" s="17">
        <v>4.6186158193502899E-2</v>
      </c>
      <c r="E20" s="17">
        <v>8.4092891536444406E-2</v>
      </c>
      <c r="F20" s="17"/>
      <c r="G20" s="17">
        <v>7.6687700835854397E-2</v>
      </c>
      <c r="H20" s="17">
        <v>8.7119958202864903E-2</v>
      </c>
      <c r="I20" s="17">
        <v>6.2644983476458097E-2</v>
      </c>
      <c r="J20" s="17">
        <v>7.0272740164288999E-2</v>
      </c>
      <c r="K20" s="17">
        <v>7.9356641506627204E-2</v>
      </c>
      <c r="L20" s="17">
        <v>4.2739834082098999E-2</v>
      </c>
      <c r="M20" s="17"/>
      <c r="N20" s="17">
        <v>4.8706452430060797E-2</v>
      </c>
      <c r="O20" s="17">
        <v>8.5132214522397096E-2</v>
      </c>
      <c r="P20" s="17">
        <v>4.0078306514677003E-2</v>
      </c>
      <c r="Q20" s="17">
        <v>7.5021211196940898E-2</v>
      </c>
      <c r="R20" s="17">
        <v>9.9600126099996703E-2</v>
      </c>
      <c r="S20" s="17"/>
      <c r="T20" s="17">
        <v>3.7984322934600002E-2</v>
      </c>
      <c r="U20" s="17">
        <v>7.2643177916530702E-2</v>
      </c>
      <c r="V20" s="17"/>
      <c r="W20" s="17">
        <v>3.8601571220003003E-2</v>
      </c>
      <c r="X20" s="17">
        <v>8.2147670803185802E-2</v>
      </c>
      <c r="Y20" s="17"/>
      <c r="Z20" s="17">
        <v>5.4152736964417802E-2</v>
      </c>
      <c r="AA20" s="17">
        <v>5.4726045556109701E-2</v>
      </c>
      <c r="AB20" s="17">
        <v>3.8972610448309797E-2</v>
      </c>
      <c r="AC20" s="17"/>
      <c r="AD20" s="17">
        <v>3.02150713797677E-2</v>
      </c>
      <c r="AE20" s="17">
        <v>0.13222920373191599</v>
      </c>
      <c r="AF20" s="17"/>
      <c r="AG20" s="17">
        <v>4.1191829988418702E-3</v>
      </c>
      <c r="AH20" s="17">
        <v>4.9292352726102599E-2</v>
      </c>
      <c r="AI20" s="17">
        <v>7.16836880729603E-2</v>
      </c>
      <c r="AJ20" s="17"/>
      <c r="AK20" s="17">
        <v>2.4585577038340401E-2</v>
      </c>
      <c r="AL20" s="17">
        <v>4.71607463624737E-2</v>
      </c>
      <c r="AM20" s="17">
        <v>0.128025210529844</v>
      </c>
      <c r="AN20" s="17"/>
      <c r="AO20" s="17">
        <v>3.5175245281859703E-2</v>
      </c>
      <c r="AP20" s="17">
        <v>4.1695277143565503E-2</v>
      </c>
      <c r="AQ20" s="17">
        <v>7.9543392920706502E-2</v>
      </c>
      <c r="AR20" s="17"/>
      <c r="AS20" s="17">
        <v>0.114814118095903</v>
      </c>
      <c r="AT20" s="17">
        <v>6.90549567601738E-2</v>
      </c>
      <c r="AU20" s="17">
        <v>9.59687953443987E-2</v>
      </c>
      <c r="AV20" s="17">
        <v>4.5651752953848899E-2</v>
      </c>
      <c r="AW20" s="17">
        <v>3.9834047250560903E-2</v>
      </c>
      <c r="AX20" s="17">
        <v>7.1989685299532105E-2</v>
      </c>
      <c r="AY20" s="17">
        <v>5.3238568186789098E-2</v>
      </c>
      <c r="AZ20" s="17">
        <v>3.3444460688580598E-2</v>
      </c>
      <c r="BA20" s="17">
        <v>2.6158000104194699E-2</v>
      </c>
      <c r="BB20" s="17">
        <v>5.5742809297459096E-3</v>
      </c>
      <c r="BC20" s="17">
        <v>0</v>
      </c>
      <c r="BD20" s="17">
        <v>2.1220671961269401E-2</v>
      </c>
      <c r="BE20" s="17">
        <v>0</v>
      </c>
      <c r="BF20" s="17">
        <v>3.6527915111302503E-2</v>
      </c>
      <c r="BG20" s="17">
        <v>5.2234488843420399E-2</v>
      </c>
    </row>
    <row r="21" spans="2:59" x14ac:dyDescent="0.35">
      <c r="B21" s="18" t="s">
        <v>248</v>
      </c>
      <c r="C21" s="19">
        <v>4.3151458783438701E-3</v>
      </c>
      <c r="D21" s="19">
        <v>3.3990458334714098E-3</v>
      </c>
      <c r="E21" s="19">
        <v>5.1863465839715097E-3</v>
      </c>
      <c r="F21" s="19"/>
      <c r="G21" s="19">
        <v>0</v>
      </c>
      <c r="H21" s="19">
        <v>1.3028237629561601E-2</v>
      </c>
      <c r="I21" s="19">
        <v>4.8796559088621601E-3</v>
      </c>
      <c r="J21" s="19">
        <v>1.01870984478281E-2</v>
      </c>
      <c r="K21" s="19">
        <v>0</v>
      </c>
      <c r="L21" s="19">
        <v>0</v>
      </c>
      <c r="M21" s="19"/>
      <c r="N21" s="19">
        <v>7.3488250879740298E-3</v>
      </c>
      <c r="O21" s="19">
        <v>2.8443018600013302E-3</v>
      </c>
      <c r="P21" s="19">
        <v>3.6978701646877199E-3</v>
      </c>
      <c r="Q21" s="19">
        <v>4.58804830864933E-3</v>
      </c>
      <c r="R21" s="19">
        <v>0</v>
      </c>
      <c r="S21" s="19"/>
      <c r="T21" s="19">
        <v>9.2995191043660306E-3</v>
      </c>
      <c r="U21" s="19">
        <v>3.0599125231353498E-3</v>
      </c>
      <c r="V21" s="19"/>
      <c r="W21" s="19">
        <v>1.6049067869857399E-3</v>
      </c>
      <c r="X21" s="19">
        <v>6.4821898946730598E-3</v>
      </c>
      <c r="Y21" s="19"/>
      <c r="Z21" s="19">
        <v>1.7086746898728399E-3</v>
      </c>
      <c r="AA21" s="19">
        <v>6.6936580033233198E-3</v>
      </c>
      <c r="AB21" s="19">
        <v>6.7289595053668201E-3</v>
      </c>
      <c r="AC21" s="19"/>
      <c r="AD21" s="19">
        <v>2.86737925500976E-3</v>
      </c>
      <c r="AE21" s="19">
        <v>7.03293158900816E-3</v>
      </c>
      <c r="AF21" s="19"/>
      <c r="AG21" s="19">
        <v>0</v>
      </c>
      <c r="AH21" s="19">
        <v>5.0484549128473003E-3</v>
      </c>
      <c r="AI21" s="19">
        <v>2.8922932233860798E-3</v>
      </c>
      <c r="AJ21" s="19"/>
      <c r="AK21" s="19">
        <v>1.92954980850123E-3</v>
      </c>
      <c r="AL21" s="19">
        <v>2.5322397368823199E-3</v>
      </c>
      <c r="AM21" s="19">
        <v>1.6798953747883399E-2</v>
      </c>
      <c r="AN21" s="19"/>
      <c r="AO21" s="19">
        <v>0</v>
      </c>
      <c r="AP21" s="19">
        <v>0</v>
      </c>
      <c r="AQ21" s="19">
        <v>1.05536767716685E-2</v>
      </c>
      <c r="AR21" s="19"/>
      <c r="AS21" s="19">
        <v>0</v>
      </c>
      <c r="AT21" s="19">
        <v>0</v>
      </c>
      <c r="AU21" s="19">
        <v>7.5222884596549801E-3</v>
      </c>
      <c r="AV21" s="19">
        <v>0</v>
      </c>
      <c r="AW21" s="19">
        <v>7.3271528794846301E-3</v>
      </c>
      <c r="AX21" s="19">
        <v>0</v>
      </c>
      <c r="AY21" s="19">
        <v>0</v>
      </c>
      <c r="AZ21" s="19">
        <v>1.4362596779378799E-2</v>
      </c>
      <c r="BA21" s="19">
        <v>1.3287751551120599E-2</v>
      </c>
      <c r="BB21" s="19">
        <v>0</v>
      </c>
      <c r="BC21" s="19">
        <v>0</v>
      </c>
      <c r="BD21" s="19">
        <v>0</v>
      </c>
      <c r="BE21" s="19">
        <v>0</v>
      </c>
      <c r="BF21" s="19">
        <v>0</v>
      </c>
      <c r="BG21" s="19">
        <v>0</v>
      </c>
    </row>
    <row r="22" spans="2:59" x14ac:dyDescent="0.35">
      <c r="B22" s="16"/>
    </row>
    <row r="23" spans="2:59" x14ac:dyDescent="0.35">
      <c r="B23" t="s">
        <v>87</v>
      </c>
    </row>
    <row r="24" spans="2:59" x14ac:dyDescent="0.35">
      <c r="B24" t="s">
        <v>88</v>
      </c>
    </row>
    <row r="26" spans="2:59" x14ac:dyDescent="0.35">
      <c r="B2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274</v>
      </c>
      <c r="C9" s="17">
        <v>0.43144801881518902</v>
      </c>
      <c r="D9" s="17">
        <v>0.42127046521170403</v>
      </c>
      <c r="E9" s="17">
        <v>0.44270675608717103</v>
      </c>
      <c r="F9" s="17"/>
      <c r="G9" s="17">
        <v>0.36612525154992398</v>
      </c>
      <c r="H9" s="17">
        <v>0.32674160848197198</v>
      </c>
      <c r="I9" s="17">
        <v>0.37016664808986399</v>
      </c>
      <c r="J9" s="17">
        <v>0.44312776028359901</v>
      </c>
      <c r="K9" s="17">
        <v>0.42859134228969098</v>
      </c>
      <c r="L9" s="17">
        <v>0.52494565926504799</v>
      </c>
      <c r="M9" s="17"/>
      <c r="N9" s="17">
        <v>0.44692115697493701</v>
      </c>
      <c r="O9" s="17">
        <v>0.49007561391787902</v>
      </c>
      <c r="P9" s="17">
        <v>0.46340188488060402</v>
      </c>
      <c r="Q9" s="17">
        <v>0.36153758164635003</v>
      </c>
      <c r="R9" s="17">
        <v>0.37710204206853798</v>
      </c>
      <c r="S9" s="17"/>
      <c r="T9" s="17">
        <v>0.43749538170725999</v>
      </c>
      <c r="U9" s="17">
        <v>0.42992508879591401</v>
      </c>
      <c r="V9" s="17"/>
      <c r="W9" s="17">
        <v>0.47900380600482401</v>
      </c>
      <c r="X9" s="17">
        <v>0.404243519715069</v>
      </c>
      <c r="Y9" s="17"/>
      <c r="Z9" s="17">
        <v>0.42433740629247202</v>
      </c>
      <c r="AA9" s="17">
        <v>0.44006604238646901</v>
      </c>
      <c r="AB9" s="17">
        <v>0.46444846311517202</v>
      </c>
      <c r="AC9" s="17"/>
      <c r="AD9" s="17">
        <v>0.45798116718715798</v>
      </c>
      <c r="AE9" s="17">
        <v>0.381639292503896</v>
      </c>
      <c r="AF9" s="17"/>
      <c r="AG9" s="17">
        <v>0.58271433068297496</v>
      </c>
      <c r="AH9" s="17">
        <v>0.430636899568695</v>
      </c>
      <c r="AI9" s="17">
        <v>0.414731161176009</v>
      </c>
      <c r="AJ9" s="17"/>
      <c r="AK9" s="17">
        <v>0.47746990690194502</v>
      </c>
      <c r="AL9" s="17">
        <v>0.45510580060828998</v>
      </c>
      <c r="AM9" s="17">
        <v>0.31626735517409499</v>
      </c>
      <c r="AN9" s="17"/>
      <c r="AO9" s="17">
        <v>0.59432105901182397</v>
      </c>
      <c r="AP9" s="17">
        <v>0.45393777678995501</v>
      </c>
      <c r="AQ9" s="17">
        <v>0.397325410240087</v>
      </c>
      <c r="AR9" s="17"/>
      <c r="AS9" s="17">
        <v>0.39492523627007597</v>
      </c>
      <c r="AT9" s="17">
        <v>0.41076834982817101</v>
      </c>
      <c r="AU9" s="17">
        <v>0.39556753011291002</v>
      </c>
      <c r="AV9" s="17">
        <v>0.46545343317252402</v>
      </c>
      <c r="AW9" s="17">
        <v>0.48254513088373002</v>
      </c>
      <c r="AX9" s="17">
        <v>0.40114527953606699</v>
      </c>
      <c r="AY9" s="17">
        <v>0.38725711470933399</v>
      </c>
      <c r="AZ9" s="17">
        <v>0.41792714183634699</v>
      </c>
      <c r="BA9" s="17">
        <v>0.37975849373227299</v>
      </c>
      <c r="BB9" s="17">
        <v>0.44443794061963499</v>
      </c>
      <c r="BC9" s="17">
        <v>0.62780388499772999</v>
      </c>
      <c r="BD9" s="17">
        <v>0.41789322478949698</v>
      </c>
      <c r="BE9" s="17">
        <v>0.47745076967869898</v>
      </c>
      <c r="BF9" s="17">
        <v>0.39882061699958399</v>
      </c>
      <c r="BG9" s="17">
        <v>0.48661316635930901</v>
      </c>
    </row>
    <row r="10" spans="2:59" x14ac:dyDescent="0.35">
      <c r="B10" s="18" t="s">
        <v>275</v>
      </c>
      <c r="C10" s="17">
        <v>0.42739326352016299</v>
      </c>
      <c r="D10" s="17">
        <v>0.43580501662507698</v>
      </c>
      <c r="E10" s="17">
        <v>0.41719796141173898</v>
      </c>
      <c r="F10" s="17"/>
      <c r="G10" s="17">
        <v>0.41114101868935299</v>
      </c>
      <c r="H10" s="17">
        <v>0.45387943525395502</v>
      </c>
      <c r="I10" s="17">
        <v>0.41522218547941098</v>
      </c>
      <c r="J10" s="17">
        <v>0.391491518861667</v>
      </c>
      <c r="K10" s="17">
        <v>0.46549666209324603</v>
      </c>
      <c r="L10" s="17">
        <v>0.42798799585477898</v>
      </c>
      <c r="M10" s="17"/>
      <c r="N10" s="17">
        <v>0.439018066217849</v>
      </c>
      <c r="O10" s="17">
        <v>0.40021734597460101</v>
      </c>
      <c r="P10" s="17">
        <v>0.39981526017819502</v>
      </c>
      <c r="Q10" s="17">
        <v>0.46625182563129602</v>
      </c>
      <c r="R10" s="17">
        <v>0.41567528729001701</v>
      </c>
      <c r="S10" s="17"/>
      <c r="T10" s="17">
        <v>0.44063568494045802</v>
      </c>
      <c r="U10" s="17">
        <v>0.42405837499622601</v>
      </c>
      <c r="V10" s="17"/>
      <c r="W10" s="17">
        <v>0.40406631684368</v>
      </c>
      <c r="X10" s="17">
        <v>0.44808654066906101</v>
      </c>
      <c r="Y10" s="17"/>
      <c r="Z10" s="17">
        <v>0.46646551249155599</v>
      </c>
      <c r="AA10" s="17">
        <v>0.43241745595354603</v>
      </c>
      <c r="AB10" s="17">
        <v>0.40719735761160603</v>
      </c>
      <c r="AC10" s="17"/>
      <c r="AD10" s="17">
        <v>0.414843415107364</v>
      </c>
      <c r="AE10" s="17">
        <v>0.45095217014059602</v>
      </c>
      <c r="AF10" s="17"/>
      <c r="AG10" s="17">
        <v>0.34170816384965202</v>
      </c>
      <c r="AH10" s="17">
        <v>0.46981656087064499</v>
      </c>
      <c r="AI10" s="17">
        <v>0.42086064323207401</v>
      </c>
      <c r="AJ10" s="17"/>
      <c r="AK10" s="17">
        <v>0.41677794237288102</v>
      </c>
      <c r="AL10" s="17">
        <v>0.44550309521555898</v>
      </c>
      <c r="AM10" s="17">
        <v>0.41520787548003801</v>
      </c>
      <c r="AN10" s="17"/>
      <c r="AO10" s="17">
        <v>0.291222893433075</v>
      </c>
      <c r="AP10" s="17">
        <v>0.45481206574649102</v>
      </c>
      <c r="AQ10" s="17">
        <v>0.41929008497327303</v>
      </c>
      <c r="AR10" s="17"/>
      <c r="AS10" s="17">
        <v>0.34784310561263798</v>
      </c>
      <c r="AT10" s="17">
        <v>0.35021718672354701</v>
      </c>
      <c r="AU10" s="17">
        <v>0.42188474151489802</v>
      </c>
      <c r="AV10" s="17">
        <v>0.42425291248227598</v>
      </c>
      <c r="AW10" s="17">
        <v>0.39487322294053001</v>
      </c>
      <c r="AX10" s="17">
        <v>0.412868337511753</v>
      </c>
      <c r="AY10" s="17">
        <v>0.51381016065394103</v>
      </c>
      <c r="AZ10" s="17">
        <v>0.48143787403373101</v>
      </c>
      <c r="BA10" s="17">
        <v>0.54107560589487202</v>
      </c>
      <c r="BB10" s="17">
        <v>0.43884863150180398</v>
      </c>
      <c r="BC10" s="17">
        <v>0.33701846420468101</v>
      </c>
      <c r="BD10" s="17">
        <v>0.51279206407049505</v>
      </c>
      <c r="BE10" s="17">
        <v>0.39362952919174798</v>
      </c>
      <c r="BF10" s="17">
        <v>0.42005121359507602</v>
      </c>
      <c r="BG10" s="17">
        <v>0.37592841051314801</v>
      </c>
    </row>
    <row r="11" spans="2:59" x14ac:dyDescent="0.35">
      <c r="B11" s="18" t="s">
        <v>276</v>
      </c>
      <c r="C11" s="17">
        <v>8.1313326449162698E-2</v>
      </c>
      <c r="D11" s="17">
        <v>8.31821068725839E-2</v>
      </c>
      <c r="E11" s="17">
        <v>7.9907402423264398E-2</v>
      </c>
      <c r="F11" s="17"/>
      <c r="G11" s="17">
        <v>0.165735934165579</v>
      </c>
      <c r="H11" s="17">
        <v>0.122135697506411</v>
      </c>
      <c r="I11" s="17">
        <v>0.13495702320210001</v>
      </c>
      <c r="J11" s="17">
        <v>9.0826845303834697E-2</v>
      </c>
      <c r="K11" s="17">
        <v>3.9518686743188702E-2</v>
      </c>
      <c r="L11" s="17">
        <v>2.80581431441186E-2</v>
      </c>
      <c r="M11" s="17"/>
      <c r="N11" s="17">
        <v>7.2225588892700698E-2</v>
      </c>
      <c r="O11" s="17">
        <v>6.2393787999622502E-2</v>
      </c>
      <c r="P11" s="17">
        <v>8.1474911076740805E-2</v>
      </c>
      <c r="Q11" s="17">
        <v>9.1865702689341494E-2</v>
      </c>
      <c r="R11" s="17">
        <v>0.11529035161178</v>
      </c>
      <c r="S11" s="17"/>
      <c r="T11" s="17">
        <v>9.2288025737833193E-2</v>
      </c>
      <c r="U11" s="17">
        <v>7.8549526872798203E-2</v>
      </c>
      <c r="V11" s="17"/>
      <c r="W11" s="17">
        <v>7.4701001320206795E-2</v>
      </c>
      <c r="X11" s="17">
        <v>8.3105935165699196E-2</v>
      </c>
      <c r="Y11" s="17"/>
      <c r="Z11" s="17">
        <v>7.1210039805307004E-2</v>
      </c>
      <c r="AA11" s="17">
        <v>9.1694628646619494E-2</v>
      </c>
      <c r="AB11" s="17">
        <v>7.9793089655130003E-2</v>
      </c>
      <c r="AC11" s="17"/>
      <c r="AD11" s="17">
        <v>8.2066479982807194E-2</v>
      </c>
      <c r="AE11" s="17">
        <v>7.9899486760717994E-2</v>
      </c>
      <c r="AF11" s="17"/>
      <c r="AG11" s="17">
        <v>5.6269780282614097E-2</v>
      </c>
      <c r="AH11" s="17">
        <v>6.7973297229253798E-2</v>
      </c>
      <c r="AI11" s="17">
        <v>9.8499737042663293E-2</v>
      </c>
      <c r="AJ11" s="17"/>
      <c r="AK11" s="17">
        <v>7.3234350931622699E-2</v>
      </c>
      <c r="AL11" s="17">
        <v>7.0014161488088797E-2</v>
      </c>
      <c r="AM11" s="17">
        <v>0.146697064795452</v>
      </c>
      <c r="AN11" s="17"/>
      <c r="AO11" s="17">
        <v>6.5989271587278298E-2</v>
      </c>
      <c r="AP11" s="17">
        <v>6.5761848966065503E-2</v>
      </c>
      <c r="AQ11" s="17">
        <v>0.105995424435046</v>
      </c>
      <c r="AR11" s="17"/>
      <c r="AS11" s="17">
        <v>0.106445297625784</v>
      </c>
      <c r="AT11" s="17">
        <v>0.14333666371099099</v>
      </c>
      <c r="AU11" s="17">
        <v>0.104769094896786</v>
      </c>
      <c r="AV11" s="17">
        <v>6.3395165178450105E-2</v>
      </c>
      <c r="AW11" s="17">
        <v>8.1535990546978299E-2</v>
      </c>
      <c r="AX11" s="17">
        <v>0.117959884045456</v>
      </c>
      <c r="AY11" s="17">
        <v>4.82488106214553E-2</v>
      </c>
      <c r="AZ11" s="17">
        <v>3.59049910330742E-2</v>
      </c>
      <c r="BA11" s="17">
        <v>7.9165900372855105E-2</v>
      </c>
      <c r="BB11" s="17">
        <v>0.116713427878561</v>
      </c>
      <c r="BC11" s="17">
        <v>2.4516808882131001E-2</v>
      </c>
      <c r="BD11" s="17">
        <v>6.9314711140007396E-2</v>
      </c>
      <c r="BE11" s="17">
        <v>9.0595229979707495E-2</v>
      </c>
      <c r="BF11" s="17">
        <v>7.4902061414137702E-2</v>
      </c>
      <c r="BG11" s="17">
        <v>9.5769473631021104E-2</v>
      </c>
    </row>
    <row r="12" spans="2:59" x14ac:dyDescent="0.35">
      <c r="B12" s="18" t="s">
        <v>277</v>
      </c>
      <c r="C12" s="17">
        <v>1.5834427061454999E-2</v>
      </c>
      <c r="D12" s="17">
        <v>2.0334190785443899E-2</v>
      </c>
      <c r="E12" s="17">
        <v>1.17077608120712E-2</v>
      </c>
      <c r="F12" s="17"/>
      <c r="G12" s="17">
        <v>3.2985231968559799E-2</v>
      </c>
      <c r="H12" s="17">
        <v>2.73413661227036E-2</v>
      </c>
      <c r="I12" s="17">
        <v>0</v>
      </c>
      <c r="J12" s="17">
        <v>2.2491586529402301E-2</v>
      </c>
      <c r="K12" s="17">
        <v>2.1474622511850099E-2</v>
      </c>
      <c r="L12" s="17">
        <v>6.02040783605008E-3</v>
      </c>
      <c r="M12" s="17"/>
      <c r="N12" s="17">
        <v>9.7629580808199692E-3</v>
      </c>
      <c r="O12" s="17">
        <v>2.4219693288919601E-3</v>
      </c>
      <c r="P12" s="17">
        <v>7.7915351803721899E-3</v>
      </c>
      <c r="Q12" s="17">
        <v>2.4147555536228299E-2</v>
      </c>
      <c r="R12" s="17">
        <v>5.21528105735381E-2</v>
      </c>
      <c r="S12" s="17"/>
      <c r="T12" s="17">
        <v>1.17590468013736E-2</v>
      </c>
      <c r="U12" s="17">
        <v>1.6860745317661401E-2</v>
      </c>
      <c r="V12" s="17"/>
      <c r="W12" s="17">
        <v>1.8524569589103399E-2</v>
      </c>
      <c r="X12" s="17">
        <v>1.3421991514774601E-2</v>
      </c>
      <c r="Y12" s="17"/>
      <c r="Z12" s="17">
        <v>6.0405593700425496E-3</v>
      </c>
      <c r="AA12" s="17">
        <v>2.30186650707561E-2</v>
      </c>
      <c r="AB12" s="17">
        <v>1.8793276754031599E-2</v>
      </c>
      <c r="AC12" s="17"/>
      <c r="AD12" s="17">
        <v>1.48529214347232E-2</v>
      </c>
      <c r="AE12" s="17">
        <v>1.76769353250626E-2</v>
      </c>
      <c r="AF12" s="17"/>
      <c r="AG12" s="17">
        <v>1.93077251847588E-2</v>
      </c>
      <c r="AH12" s="17">
        <v>7.7679766940931096E-3</v>
      </c>
      <c r="AI12" s="17">
        <v>2.1306031366162902E-2</v>
      </c>
      <c r="AJ12" s="17"/>
      <c r="AK12" s="17">
        <v>7.0951558400706204E-3</v>
      </c>
      <c r="AL12" s="17">
        <v>7.5122598459966697E-3</v>
      </c>
      <c r="AM12" s="17">
        <v>5.2915730491599103E-2</v>
      </c>
      <c r="AN12" s="17"/>
      <c r="AO12" s="17">
        <v>2.0628895218367301E-2</v>
      </c>
      <c r="AP12" s="17">
        <v>6.8532088403773497E-3</v>
      </c>
      <c r="AQ12" s="17">
        <v>2.6401593483020101E-2</v>
      </c>
      <c r="AR12" s="17"/>
      <c r="AS12" s="17">
        <v>2.6761924857435001E-2</v>
      </c>
      <c r="AT12" s="17">
        <v>0</v>
      </c>
      <c r="AU12" s="17">
        <v>3.2990229453175098E-2</v>
      </c>
      <c r="AV12" s="17">
        <v>0</v>
      </c>
      <c r="AW12" s="17">
        <v>4.1045655628761397E-2</v>
      </c>
      <c r="AX12" s="17">
        <v>0</v>
      </c>
      <c r="AY12" s="17">
        <v>1.1666676879940399E-2</v>
      </c>
      <c r="AZ12" s="17">
        <v>3.0906217047937602E-2</v>
      </c>
      <c r="BA12" s="17">
        <v>0</v>
      </c>
      <c r="BB12" s="17">
        <v>0</v>
      </c>
      <c r="BC12" s="17">
        <v>1.06608419154575E-2</v>
      </c>
      <c r="BD12" s="17">
        <v>0</v>
      </c>
      <c r="BE12" s="17">
        <v>3.83244711498456E-2</v>
      </c>
      <c r="BF12" s="17">
        <v>0</v>
      </c>
      <c r="BG12" s="17">
        <v>0</v>
      </c>
    </row>
    <row r="13" spans="2:59" x14ac:dyDescent="0.35">
      <c r="B13" s="18" t="s">
        <v>133</v>
      </c>
      <c r="C13" s="21">
        <v>4.4010964154030198E-2</v>
      </c>
      <c r="D13" s="21">
        <v>3.94082205051915E-2</v>
      </c>
      <c r="E13" s="21">
        <v>4.8480119265754198E-2</v>
      </c>
      <c r="F13" s="21"/>
      <c r="G13" s="21">
        <v>2.40125636265839E-2</v>
      </c>
      <c r="H13" s="21">
        <v>6.9901892634958093E-2</v>
      </c>
      <c r="I13" s="21">
        <v>7.9654143228625296E-2</v>
      </c>
      <c r="J13" s="21">
        <v>5.2062289021497003E-2</v>
      </c>
      <c r="K13" s="21">
        <v>4.4918686362024597E-2</v>
      </c>
      <c r="L13" s="21">
        <v>1.2987793900003999E-2</v>
      </c>
      <c r="M13" s="21"/>
      <c r="N13" s="21">
        <v>3.2072229833693601E-2</v>
      </c>
      <c r="O13" s="21">
        <v>4.4891282779006399E-2</v>
      </c>
      <c r="P13" s="21">
        <v>4.7516408684088102E-2</v>
      </c>
      <c r="Q13" s="21">
        <v>5.6197334496784199E-2</v>
      </c>
      <c r="R13" s="21">
        <v>3.97795084561271E-2</v>
      </c>
      <c r="S13" s="21"/>
      <c r="T13" s="21">
        <v>1.7821860813075099E-2</v>
      </c>
      <c r="U13" s="21">
        <v>5.0606264017400301E-2</v>
      </c>
      <c r="V13" s="21"/>
      <c r="W13" s="21">
        <v>2.3704306242185301E-2</v>
      </c>
      <c r="X13" s="21">
        <v>5.1142012935396199E-2</v>
      </c>
      <c r="Y13" s="21"/>
      <c r="Z13" s="21">
        <v>3.1946482040622101E-2</v>
      </c>
      <c r="AA13" s="21">
        <v>1.28032079426102E-2</v>
      </c>
      <c r="AB13" s="21">
        <v>2.9767812864060401E-2</v>
      </c>
      <c r="AC13" s="21"/>
      <c r="AD13" s="21">
        <v>3.0256016287947E-2</v>
      </c>
      <c r="AE13" s="21">
        <v>6.9832115269727699E-2</v>
      </c>
      <c r="AF13" s="21"/>
      <c r="AG13" s="21">
        <v>0</v>
      </c>
      <c r="AH13" s="21">
        <v>2.38052656373136E-2</v>
      </c>
      <c r="AI13" s="21">
        <v>4.4602427183090897E-2</v>
      </c>
      <c r="AJ13" s="21"/>
      <c r="AK13" s="21">
        <v>2.5422643953480598E-2</v>
      </c>
      <c r="AL13" s="21">
        <v>2.1864682842065799E-2</v>
      </c>
      <c r="AM13" s="21">
        <v>6.8911974058816106E-2</v>
      </c>
      <c r="AN13" s="21"/>
      <c r="AO13" s="21">
        <v>2.7837880749454799E-2</v>
      </c>
      <c r="AP13" s="21">
        <v>1.8635099657110299E-2</v>
      </c>
      <c r="AQ13" s="21">
        <v>5.0987486868574003E-2</v>
      </c>
      <c r="AR13" s="21"/>
      <c r="AS13" s="21">
        <v>0.124024435634066</v>
      </c>
      <c r="AT13" s="21">
        <v>9.5677799737290903E-2</v>
      </c>
      <c r="AU13" s="21">
        <v>4.47884040222307E-2</v>
      </c>
      <c r="AV13" s="21">
        <v>4.6898489166749602E-2</v>
      </c>
      <c r="AW13" s="21">
        <v>0</v>
      </c>
      <c r="AX13" s="21">
        <v>6.8026498906723007E-2</v>
      </c>
      <c r="AY13" s="21">
        <v>3.9017237135329098E-2</v>
      </c>
      <c r="AZ13" s="21">
        <v>3.3823776048910403E-2</v>
      </c>
      <c r="BA13" s="21">
        <v>0</v>
      </c>
      <c r="BB13" s="21">
        <v>0</v>
      </c>
      <c r="BC13" s="21">
        <v>0</v>
      </c>
      <c r="BD13" s="21">
        <v>0</v>
      </c>
      <c r="BE13" s="21">
        <v>0</v>
      </c>
      <c r="BF13" s="21">
        <v>0.106226107991202</v>
      </c>
      <c r="BG13" s="21">
        <v>4.1688949496521903E-2</v>
      </c>
    </row>
    <row r="14" spans="2:59" x14ac:dyDescent="0.35">
      <c r="B14" s="18" t="s">
        <v>278</v>
      </c>
      <c r="C14" s="21">
        <v>0.85884128233535195</v>
      </c>
      <c r="D14" s="21">
        <v>0.85707548183678095</v>
      </c>
      <c r="E14" s="21">
        <v>0.85990471749890995</v>
      </c>
      <c r="F14" s="21"/>
      <c r="G14" s="21">
        <v>0.77726627023927697</v>
      </c>
      <c r="H14" s="21">
        <v>0.780621043735927</v>
      </c>
      <c r="I14" s="21">
        <v>0.78538883356927502</v>
      </c>
      <c r="J14" s="21">
        <v>0.83461927914526601</v>
      </c>
      <c r="K14" s="21">
        <v>0.89408800438293701</v>
      </c>
      <c r="L14" s="21">
        <v>0.95293365511982697</v>
      </c>
      <c r="M14" s="21"/>
      <c r="N14" s="21">
        <v>0.88593922319278595</v>
      </c>
      <c r="O14" s="21">
        <v>0.89029295989247903</v>
      </c>
      <c r="P14" s="21">
        <v>0.86321714505879898</v>
      </c>
      <c r="Q14" s="21">
        <v>0.82778940727764605</v>
      </c>
      <c r="R14" s="21">
        <v>0.79277732935855505</v>
      </c>
      <c r="S14" s="21"/>
      <c r="T14" s="21">
        <v>0.87813106664771801</v>
      </c>
      <c r="U14" s="21">
        <v>0.85398346379213996</v>
      </c>
      <c r="V14" s="21"/>
      <c r="W14" s="21">
        <v>0.88307012284850495</v>
      </c>
      <c r="X14" s="21">
        <v>0.85233006038412995</v>
      </c>
      <c r="Y14" s="21"/>
      <c r="Z14" s="21">
        <v>0.89080291878402795</v>
      </c>
      <c r="AA14" s="21">
        <v>0.87248349834001404</v>
      </c>
      <c r="AB14" s="21">
        <v>0.87164582072677799</v>
      </c>
      <c r="AC14" s="21"/>
      <c r="AD14" s="21">
        <v>0.87282458229452298</v>
      </c>
      <c r="AE14" s="21">
        <v>0.83259146264449202</v>
      </c>
      <c r="AF14" s="21"/>
      <c r="AG14" s="21">
        <v>0.92442249453262704</v>
      </c>
      <c r="AH14" s="21">
        <v>0.90045346043933905</v>
      </c>
      <c r="AI14" s="21">
        <v>0.83559180440808301</v>
      </c>
      <c r="AJ14" s="21"/>
      <c r="AK14" s="21">
        <v>0.89424784927482603</v>
      </c>
      <c r="AL14" s="21">
        <v>0.90060889582384895</v>
      </c>
      <c r="AM14" s="21">
        <v>0.731475230654133</v>
      </c>
      <c r="AN14" s="21"/>
      <c r="AO14" s="21">
        <v>0.88554395244490003</v>
      </c>
      <c r="AP14" s="21">
        <v>0.90874984253644697</v>
      </c>
      <c r="AQ14" s="21">
        <v>0.81661549521335997</v>
      </c>
      <c r="AR14" s="21"/>
      <c r="AS14" s="21">
        <v>0.74276834188271501</v>
      </c>
      <c r="AT14" s="21">
        <v>0.76098553655171797</v>
      </c>
      <c r="AU14" s="21">
        <v>0.81745227162780898</v>
      </c>
      <c r="AV14" s="21">
        <v>0.8897063456548</v>
      </c>
      <c r="AW14" s="21">
        <v>0.87741835382426003</v>
      </c>
      <c r="AX14" s="21">
        <v>0.81401361704782105</v>
      </c>
      <c r="AY14" s="21">
        <v>0.90106727536327502</v>
      </c>
      <c r="AZ14" s="21">
        <v>0.899365015870078</v>
      </c>
      <c r="BA14" s="21">
        <v>0.92083409962714502</v>
      </c>
      <c r="BB14" s="21">
        <v>0.88328657212143902</v>
      </c>
      <c r="BC14" s="21">
        <v>0.96482234920241206</v>
      </c>
      <c r="BD14" s="21">
        <v>0.93068528885999302</v>
      </c>
      <c r="BE14" s="21">
        <v>0.87108029887044702</v>
      </c>
      <c r="BF14" s="21">
        <v>0.81887183059465996</v>
      </c>
      <c r="BG14" s="21">
        <v>0.86254157687245703</v>
      </c>
    </row>
    <row r="15" spans="2:59" x14ac:dyDescent="0.35">
      <c r="B15" s="18" t="s">
        <v>120</v>
      </c>
      <c r="C15" s="22">
        <v>-0.81483031818132201</v>
      </c>
      <c r="D15" s="22">
        <v>-0.81766726133158896</v>
      </c>
      <c r="E15" s="22">
        <v>-0.81142459823315605</v>
      </c>
      <c r="F15" s="22"/>
      <c r="G15" s="22">
        <v>-0.75325370661269297</v>
      </c>
      <c r="H15" s="22">
        <v>-0.71071915110096895</v>
      </c>
      <c r="I15" s="22">
        <v>-0.70573469034064995</v>
      </c>
      <c r="J15" s="22">
        <v>-0.782556990123769</v>
      </c>
      <c r="K15" s="22">
        <v>-0.849169318020912</v>
      </c>
      <c r="L15" s="22">
        <v>-0.93994586121982304</v>
      </c>
      <c r="M15" s="22"/>
      <c r="N15" s="22">
        <v>-0.853866993359092</v>
      </c>
      <c r="O15" s="22">
        <v>-0.84540167711347303</v>
      </c>
      <c r="P15" s="22">
        <v>-0.81570073637471097</v>
      </c>
      <c r="Q15" s="22">
        <v>-0.77159207278086195</v>
      </c>
      <c r="R15" s="22">
        <v>-0.75299782090242795</v>
      </c>
      <c r="S15" s="22"/>
      <c r="T15" s="22">
        <v>-0.86030920583464299</v>
      </c>
      <c r="U15" s="22">
        <v>-0.80337719977473998</v>
      </c>
      <c r="V15" s="22"/>
      <c r="W15" s="22">
        <v>-0.85936581660631906</v>
      </c>
      <c r="X15" s="22">
        <v>-0.80118804744873395</v>
      </c>
      <c r="Y15" s="22"/>
      <c r="Z15" s="22">
        <v>-0.85885643674340595</v>
      </c>
      <c r="AA15" s="22">
        <v>-0.85968029039740401</v>
      </c>
      <c r="AB15" s="22">
        <v>-0.84187800786271805</v>
      </c>
      <c r="AC15" s="22"/>
      <c r="AD15" s="22">
        <v>-0.84256856600657604</v>
      </c>
      <c r="AE15" s="22">
        <v>-0.76275934737476403</v>
      </c>
      <c r="AF15" s="22"/>
      <c r="AG15" s="22">
        <v>-0.92442249453262704</v>
      </c>
      <c r="AH15" s="22">
        <v>-0.87664819480202605</v>
      </c>
      <c r="AI15" s="22">
        <v>-0.79098937722499196</v>
      </c>
      <c r="AJ15" s="22"/>
      <c r="AK15" s="22">
        <v>-0.86882520532134599</v>
      </c>
      <c r="AL15" s="22">
        <v>-0.87874421298178296</v>
      </c>
      <c r="AM15" s="22">
        <v>-0.66256325659531701</v>
      </c>
      <c r="AN15" s="22"/>
      <c r="AO15" s="22">
        <v>-0.85770607169544499</v>
      </c>
      <c r="AP15" s="22">
        <v>-0.89011474287933701</v>
      </c>
      <c r="AQ15" s="22">
        <v>-0.76562800834478595</v>
      </c>
      <c r="AR15" s="22"/>
      <c r="AS15" s="22">
        <v>-0.61874390624864894</v>
      </c>
      <c r="AT15" s="22">
        <v>-0.66530773681442701</v>
      </c>
      <c r="AU15" s="22">
        <v>-0.77266386760557804</v>
      </c>
      <c r="AV15" s="22">
        <v>-0.84280785648805101</v>
      </c>
      <c r="AW15" s="22">
        <v>-0.87741835382426003</v>
      </c>
      <c r="AX15" s="22">
        <v>-0.74598711814109797</v>
      </c>
      <c r="AY15" s="22">
        <v>-0.86205003822794601</v>
      </c>
      <c r="AZ15" s="22">
        <v>-0.86554123982116704</v>
      </c>
      <c r="BA15" s="22">
        <v>-0.92083409962714502</v>
      </c>
      <c r="BB15" s="22">
        <v>-0.88328657212143902</v>
      </c>
      <c r="BC15" s="22">
        <v>-0.96482234920241206</v>
      </c>
      <c r="BD15" s="22">
        <v>-0.93068528885999302</v>
      </c>
      <c r="BE15" s="22">
        <v>-0.87108029887044702</v>
      </c>
      <c r="BF15" s="22">
        <v>-0.71264572260345804</v>
      </c>
      <c r="BG15" s="22">
        <v>-0.82085262737593501</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G2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313</v>
      </c>
      <c r="C9" s="17">
        <v>0.398043233454764</v>
      </c>
      <c r="D9" s="17">
        <v>0.37000648742968201</v>
      </c>
      <c r="E9" s="17">
        <v>0.42374173237400098</v>
      </c>
      <c r="F9" s="17"/>
      <c r="G9" s="17">
        <v>0.30879701417892402</v>
      </c>
      <c r="H9" s="17">
        <v>0.32717040888161403</v>
      </c>
      <c r="I9" s="17">
        <v>0.35800933102087101</v>
      </c>
      <c r="J9" s="17">
        <v>0.42449420387317099</v>
      </c>
      <c r="K9" s="17">
        <v>0.49275296338008501</v>
      </c>
      <c r="L9" s="17">
        <v>0.40161162974862602</v>
      </c>
      <c r="M9" s="17"/>
      <c r="N9" s="17">
        <v>0.39554866729441501</v>
      </c>
      <c r="O9" s="17">
        <v>0.36040922403994202</v>
      </c>
      <c r="P9" s="17">
        <v>0.40615071803973102</v>
      </c>
      <c r="Q9" s="17">
        <v>0.419074982299037</v>
      </c>
      <c r="R9" s="17">
        <v>0.41269359734648903</v>
      </c>
      <c r="S9" s="17"/>
      <c r="T9" s="17">
        <v>0.38498511292778798</v>
      </c>
      <c r="U9" s="17">
        <v>0.401331708795298</v>
      </c>
      <c r="V9" s="17"/>
      <c r="W9" s="17">
        <v>0.406659552557392</v>
      </c>
      <c r="X9" s="17">
        <v>0.405527836716087</v>
      </c>
      <c r="Y9" s="17"/>
      <c r="Z9" s="17">
        <v>0.44820087245503298</v>
      </c>
      <c r="AA9" s="17">
        <v>0.38946435282287101</v>
      </c>
      <c r="AB9" s="17">
        <v>0.354497620442219</v>
      </c>
      <c r="AC9" s="17"/>
      <c r="AD9" s="17">
        <v>0.42574686153615698</v>
      </c>
      <c r="AE9" s="17">
        <v>0.34603725174496602</v>
      </c>
      <c r="AF9" s="17"/>
      <c r="AG9" s="17">
        <v>0.31861096939206401</v>
      </c>
      <c r="AH9" s="17">
        <v>0.39251897040285499</v>
      </c>
      <c r="AI9" s="17">
        <v>0.42290188518056299</v>
      </c>
      <c r="AJ9" s="17"/>
      <c r="AK9" s="17">
        <v>0.43779831622472598</v>
      </c>
      <c r="AL9" s="17">
        <v>0.40995667605775099</v>
      </c>
      <c r="AM9" s="17">
        <v>0.33119605442549299</v>
      </c>
      <c r="AN9" s="17"/>
      <c r="AO9" s="17">
        <v>0.49368693879674502</v>
      </c>
      <c r="AP9" s="17">
        <v>0.39356379543111097</v>
      </c>
      <c r="AQ9" s="17">
        <v>0.40102054827763201</v>
      </c>
      <c r="AR9" s="17"/>
      <c r="AS9" s="17">
        <v>0.32055220494026299</v>
      </c>
      <c r="AT9" s="17">
        <v>0.36952876408992102</v>
      </c>
      <c r="AU9" s="17">
        <v>0.42345008387583799</v>
      </c>
      <c r="AV9" s="17">
        <v>0.39601041019097699</v>
      </c>
      <c r="AW9" s="17">
        <v>0.46178845513603001</v>
      </c>
      <c r="AX9" s="17">
        <v>0.43453138147186099</v>
      </c>
      <c r="AY9" s="17">
        <v>0.40165036143533001</v>
      </c>
      <c r="AZ9" s="17">
        <v>0.53129353463241602</v>
      </c>
      <c r="BA9" s="17">
        <v>0.33309406202631298</v>
      </c>
      <c r="BB9" s="17">
        <v>0.38268346793253599</v>
      </c>
      <c r="BC9" s="17">
        <v>0.420206981916525</v>
      </c>
      <c r="BD9" s="17">
        <v>0.332737100046056</v>
      </c>
      <c r="BE9" s="17">
        <v>0.15923770957098601</v>
      </c>
      <c r="BF9" s="17">
        <v>0.38054055090952799</v>
      </c>
      <c r="BG9" s="17">
        <v>0.34659345852354601</v>
      </c>
    </row>
    <row r="10" spans="2:59" ht="29" x14ac:dyDescent="0.35">
      <c r="B10" s="18" t="s">
        <v>314</v>
      </c>
      <c r="C10" s="17">
        <v>0.380223500333703</v>
      </c>
      <c r="D10" s="17">
        <v>0.34208427275998898</v>
      </c>
      <c r="E10" s="17">
        <v>0.41525988108475997</v>
      </c>
      <c r="F10" s="17"/>
      <c r="G10" s="17">
        <v>0.34154418995647601</v>
      </c>
      <c r="H10" s="17">
        <v>0.30674605277504102</v>
      </c>
      <c r="I10" s="17">
        <v>0.37305974187774399</v>
      </c>
      <c r="J10" s="17">
        <v>0.28295396549649698</v>
      </c>
      <c r="K10" s="17">
        <v>0.374045849350088</v>
      </c>
      <c r="L10" s="17">
        <v>0.49933694914729199</v>
      </c>
      <c r="M10" s="17"/>
      <c r="N10" s="17">
        <v>0.4344243083396</v>
      </c>
      <c r="O10" s="17">
        <v>0.33819822514078102</v>
      </c>
      <c r="P10" s="17">
        <v>0.34461134356844902</v>
      </c>
      <c r="Q10" s="17">
        <v>0.39323044678228403</v>
      </c>
      <c r="R10" s="17">
        <v>0.35923630373586601</v>
      </c>
      <c r="S10" s="17"/>
      <c r="T10" s="17">
        <v>0.36291770454064898</v>
      </c>
      <c r="U10" s="17">
        <v>0.38458168362633</v>
      </c>
      <c r="V10" s="17"/>
      <c r="W10" s="17">
        <v>0.31528544615089199</v>
      </c>
      <c r="X10" s="17">
        <v>0.41774280525621399</v>
      </c>
      <c r="Y10" s="17"/>
      <c r="Z10" s="17">
        <v>0.35424037195979002</v>
      </c>
      <c r="AA10" s="17">
        <v>0.43350503669808199</v>
      </c>
      <c r="AB10" s="17">
        <v>0.34790906456742898</v>
      </c>
      <c r="AC10" s="17"/>
      <c r="AD10" s="17">
        <v>0.37739533630166799</v>
      </c>
      <c r="AE10" s="17">
        <v>0.38553260448750498</v>
      </c>
      <c r="AF10" s="17"/>
      <c r="AG10" s="17">
        <v>0.37014358960952598</v>
      </c>
      <c r="AH10" s="17">
        <v>0.36995426724215702</v>
      </c>
      <c r="AI10" s="17">
        <v>0.39015817205377701</v>
      </c>
      <c r="AJ10" s="17"/>
      <c r="AK10" s="17">
        <v>0.39191168312376301</v>
      </c>
      <c r="AL10" s="17">
        <v>0.40010978270991399</v>
      </c>
      <c r="AM10" s="17">
        <v>0.30581827751185098</v>
      </c>
      <c r="AN10" s="17"/>
      <c r="AO10" s="17">
        <v>0.30929100997637399</v>
      </c>
      <c r="AP10" s="17">
        <v>0.41314791002391099</v>
      </c>
      <c r="AQ10" s="17">
        <v>0.34949056751636698</v>
      </c>
      <c r="AR10" s="17"/>
      <c r="AS10" s="17">
        <v>0.32956535780613899</v>
      </c>
      <c r="AT10" s="17">
        <v>0.37749842007248202</v>
      </c>
      <c r="AU10" s="17">
        <v>0.39764026704744299</v>
      </c>
      <c r="AV10" s="17">
        <v>0.369359924680218</v>
      </c>
      <c r="AW10" s="17">
        <v>0.40563724656606098</v>
      </c>
      <c r="AX10" s="17">
        <v>0.261380413257502</v>
      </c>
      <c r="AY10" s="17">
        <v>0.33907532170182197</v>
      </c>
      <c r="AZ10" s="17">
        <v>0.329717602976349</v>
      </c>
      <c r="BA10" s="17">
        <v>0.47159077243470199</v>
      </c>
      <c r="BB10" s="17">
        <v>0.38894139303152903</v>
      </c>
      <c r="BC10" s="17">
        <v>0.49707697225795899</v>
      </c>
      <c r="BD10" s="17">
        <v>0.40107850013757101</v>
      </c>
      <c r="BE10" s="17">
        <v>0.41501644294572299</v>
      </c>
      <c r="BF10" s="17">
        <v>0.41041936515731697</v>
      </c>
      <c r="BG10" s="17">
        <v>0.29403081418483901</v>
      </c>
    </row>
    <row r="11" spans="2:59" ht="29" x14ac:dyDescent="0.35">
      <c r="B11" s="18" t="s">
        <v>315</v>
      </c>
      <c r="C11" s="17">
        <v>0.32411301133855902</v>
      </c>
      <c r="D11" s="17">
        <v>0.33867174690292201</v>
      </c>
      <c r="E11" s="17">
        <v>0.31188564554564702</v>
      </c>
      <c r="F11" s="17"/>
      <c r="G11" s="17">
        <v>0.221487063479719</v>
      </c>
      <c r="H11" s="17">
        <v>0.26603043370934998</v>
      </c>
      <c r="I11" s="17">
        <v>0.37484110433815898</v>
      </c>
      <c r="J11" s="17">
        <v>0.36638266554283999</v>
      </c>
      <c r="K11" s="17">
        <v>0.33467094304233103</v>
      </c>
      <c r="L11" s="17">
        <v>0.31802350285553199</v>
      </c>
      <c r="M11" s="17"/>
      <c r="N11" s="17">
        <v>0.30647620432994399</v>
      </c>
      <c r="O11" s="17">
        <v>0.350860206379633</v>
      </c>
      <c r="P11" s="17">
        <v>0.32784970343499897</v>
      </c>
      <c r="Q11" s="17">
        <v>0.33718211704676598</v>
      </c>
      <c r="R11" s="17">
        <v>0.28507205970426103</v>
      </c>
      <c r="S11" s="17"/>
      <c r="T11" s="17">
        <v>0.30188941949704101</v>
      </c>
      <c r="U11" s="17">
        <v>0.329709661606716</v>
      </c>
      <c r="V11" s="17"/>
      <c r="W11" s="17">
        <v>0.328178641091949</v>
      </c>
      <c r="X11" s="17">
        <v>0.31395816378518598</v>
      </c>
      <c r="Y11" s="17"/>
      <c r="Z11" s="17">
        <v>0.21050937938768699</v>
      </c>
      <c r="AA11" s="17">
        <v>0.28084972292244398</v>
      </c>
      <c r="AB11" s="17">
        <v>0.44278795067614202</v>
      </c>
      <c r="AC11" s="17"/>
      <c r="AD11" s="17">
        <v>0.31069965364614799</v>
      </c>
      <c r="AE11" s="17">
        <v>0.34929292036596099</v>
      </c>
      <c r="AF11" s="17"/>
      <c r="AG11" s="17">
        <v>0.36327599650900499</v>
      </c>
      <c r="AH11" s="17">
        <v>0.32501080606890298</v>
      </c>
      <c r="AI11" s="17">
        <v>0.32175984325767298</v>
      </c>
      <c r="AJ11" s="17"/>
      <c r="AK11" s="17">
        <v>0.25666195143068199</v>
      </c>
      <c r="AL11" s="17">
        <v>0.33990729197061498</v>
      </c>
      <c r="AM11" s="17">
        <v>0.44411401366945502</v>
      </c>
      <c r="AN11" s="17"/>
      <c r="AO11" s="17">
        <v>0.277987593811786</v>
      </c>
      <c r="AP11" s="17">
        <v>0.28301268056984102</v>
      </c>
      <c r="AQ11" s="17">
        <v>0.37709561703636002</v>
      </c>
      <c r="AR11" s="17"/>
      <c r="AS11" s="17">
        <v>0.372958729668047</v>
      </c>
      <c r="AT11" s="17">
        <v>0.34871270427394302</v>
      </c>
      <c r="AU11" s="17">
        <v>0.31110690374830602</v>
      </c>
      <c r="AV11" s="17">
        <v>0.357229337060542</v>
      </c>
      <c r="AW11" s="17">
        <v>0.34026820379591</v>
      </c>
      <c r="AX11" s="17">
        <v>0.29705644564397998</v>
      </c>
      <c r="AY11" s="17">
        <v>0.26809822502152397</v>
      </c>
      <c r="AZ11" s="17">
        <v>0.38341421871097398</v>
      </c>
      <c r="BA11" s="17">
        <v>0.36914676228558202</v>
      </c>
      <c r="BB11" s="17">
        <v>0.33488140153761398</v>
      </c>
      <c r="BC11" s="17">
        <v>0.280007945893059</v>
      </c>
      <c r="BD11" s="17">
        <v>0.34192891450186502</v>
      </c>
      <c r="BE11" s="17">
        <v>0.30813812616636199</v>
      </c>
      <c r="BF11" s="17">
        <v>0.146426498332828</v>
      </c>
      <c r="BG11" s="17">
        <v>0.137026948906253</v>
      </c>
    </row>
    <row r="12" spans="2:59" ht="29" x14ac:dyDescent="0.35">
      <c r="B12" s="18" t="s">
        <v>316</v>
      </c>
      <c r="C12" s="17">
        <v>0.22022650929156301</v>
      </c>
      <c r="D12" s="17">
        <v>0.23086965346337401</v>
      </c>
      <c r="E12" s="17">
        <v>0.21121884283561801</v>
      </c>
      <c r="F12" s="17"/>
      <c r="G12" s="17">
        <v>0.30544160359998301</v>
      </c>
      <c r="H12" s="17">
        <v>0.12566553894033999</v>
      </c>
      <c r="I12" s="17">
        <v>0.23523739980157801</v>
      </c>
      <c r="J12" s="17">
        <v>0.22140500193294399</v>
      </c>
      <c r="K12" s="17">
        <v>0.227149848238202</v>
      </c>
      <c r="L12" s="17">
        <v>0.22428807541888299</v>
      </c>
      <c r="M12" s="17"/>
      <c r="N12" s="17">
        <v>0.250405200862721</v>
      </c>
      <c r="O12" s="17">
        <v>0.20085232190639199</v>
      </c>
      <c r="P12" s="17">
        <v>0.22275693952710099</v>
      </c>
      <c r="Q12" s="17">
        <v>0.20235357600700701</v>
      </c>
      <c r="R12" s="17">
        <v>0.21361586087305601</v>
      </c>
      <c r="S12" s="17"/>
      <c r="T12" s="17">
        <v>0.24512984722317899</v>
      </c>
      <c r="U12" s="17">
        <v>0.21395500854105801</v>
      </c>
      <c r="V12" s="17"/>
      <c r="W12" s="17">
        <v>0.21910691213002001</v>
      </c>
      <c r="X12" s="17">
        <v>0.22402215684569099</v>
      </c>
      <c r="Y12" s="17"/>
      <c r="Z12" s="17">
        <v>0.286094306124133</v>
      </c>
      <c r="AA12" s="17">
        <v>0.26915540564720303</v>
      </c>
      <c r="AB12" s="17">
        <v>0.15090548402454601</v>
      </c>
      <c r="AC12" s="17"/>
      <c r="AD12" s="17">
        <v>0.240782445391723</v>
      </c>
      <c r="AE12" s="17">
        <v>0.181638363590506</v>
      </c>
      <c r="AF12" s="17"/>
      <c r="AG12" s="17">
        <v>0.12870822621807301</v>
      </c>
      <c r="AH12" s="17">
        <v>0.19215979940028</v>
      </c>
      <c r="AI12" s="17">
        <v>0.27811437259180799</v>
      </c>
      <c r="AJ12" s="17"/>
      <c r="AK12" s="17">
        <v>0.279690987768206</v>
      </c>
      <c r="AL12" s="17">
        <v>0.207016001144599</v>
      </c>
      <c r="AM12" s="17">
        <v>0.19162485625855299</v>
      </c>
      <c r="AN12" s="17"/>
      <c r="AO12" s="17">
        <v>0.17481549383054201</v>
      </c>
      <c r="AP12" s="17">
        <v>0.21998634803018999</v>
      </c>
      <c r="AQ12" s="17">
        <v>0.23841678684466699</v>
      </c>
      <c r="AR12" s="17"/>
      <c r="AS12" s="17">
        <v>0.27472270297030799</v>
      </c>
      <c r="AT12" s="17">
        <v>0.242976577358471</v>
      </c>
      <c r="AU12" s="17">
        <v>0.19749302607288399</v>
      </c>
      <c r="AV12" s="17">
        <v>0.243891553752556</v>
      </c>
      <c r="AW12" s="17">
        <v>0.143168850156418</v>
      </c>
      <c r="AX12" s="17">
        <v>0.273836384831317</v>
      </c>
      <c r="AY12" s="17">
        <v>0.26754111348919102</v>
      </c>
      <c r="AZ12" s="17">
        <v>0.123149590466403</v>
      </c>
      <c r="BA12" s="17">
        <v>0.26907400698751299</v>
      </c>
      <c r="BB12" s="17">
        <v>0.20122711806190099</v>
      </c>
      <c r="BC12" s="17">
        <v>0.237533690342732</v>
      </c>
      <c r="BD12" s="17">
        <v>0.227830437925994</v>
      </c>
      <c r="BE12" s="17">
        <v>0.45643672503400201</v>
      </c>
      <c r="BF12" s="17">
        <v>7.4902061414137702E-2</v>
      </c>
      <c r="BG12" s="17">
        <v>0.211626734804188</v>
      </c>
    </row>
    <row r="13" spans="2:59" ht="29" x14ac:dyDescent="0.35">
      <c r="B13" s="18" t="s">
        <v>317</v>
      </c>
      <c r="C13" s="17">
        <v>0.200756531348418</v>
      </c>
      <c r="D13" s="17">
        <v>0.23229040467508499</v>
      </c>
      <c r="E13" s="17">
        <v>0.172207210344097</v>
      </c>
      <c r="F13" s="17"/>
      <c r="G13" s="17">
        <v>0.205346359353302</v>
      </c>
      <c r="H13" s="17">
        <v>0.16045630558437399</v>
      </c>
      <c r="I13" s="17">
        <v>0.22894121964303901</v>
      </c>
      <c r="J13" s="17">
        <v>0.17355840865091601</v>
      </c>
      <c r="K13" s="17">
        <v>0.188515553704932</v>
      </c>
      <c r="L13" s="17">
        <v>0.22858563366645501</v>
      </c>
      <c r="M13" s="17"/>
      <c r="N13" s="17">
        <v>0.19761150780875</v>
      </c>
      <c r="O13" s="17">
        <v>0.24830617306508901</v>
      </c>
      <c r="P13" s="17">
        <v>0.16537201495707199</v>
      </c>
      <c r="Q13" s="17">
        <v>0.170258235733175</v>
      </c>
      <c r="R13" s="17">
        <v>0.25213059205449601</v>
      </c>
      <c r="S13" s="17"/>
      <c r="T13" s="17">
        <v>0.19576682428696399</v>
      </c>
      <c r="U13" s="17">
        <v>0.202013107943356</v>
      </c>
      <c r="V13" s="17"/>
      <c r="W13" s="17">
        <v>0.22911280458320199</v>
      </c>
      <c r="X13" s="17">
        <v>0.17514915278252699</v>
      </c>
      <c r="Y13" s="17"/>
      <c r="Z13" s="17">
        <v>0.25382377716077598</v>
      </c>
      <c r="AA13" s="17">
        <v>0.187741366190675</v>
      </c>
      <c r="AB13" s="17">
        <v>0.18176355234598801</v>
      </c>
      <c r="AC13" s="17"/>
      <c r="AD13" s="17">
        <v>0.20694023322980401</v>
      </c>
      <c r="AE13" s="17">
        <v>0.189148322993998</v>
      </c>
      <c r="AF13" s="17"/>
      <c r="AG13" s="17">
        <v>0.256561602351491</v>
      </c>
      <c r="AH13" s="17">
        <v>0.19489838386730901</v>
      </c>
      <c r="AI13" s="17">
        <v>0.20180783293508101</v>
      </c>
      <c r="AJ13" s="17"/>
      <c r="AK13" s="17">
        <v>0.233310938007708</v>
      </c>
      <c r="AL13" s="17">
        <v>0.195972617830315</v>
      </c>
      <c r="AM13" s="17">
        <v>0.171674823965868</v>
      </c>
      <c r="AN13" s="17"/>
      <c r="AO13" s="17">
        <v>0.224956026774002</v>
      </c>
      <c r="AP13" s="17">
        <v>0.19909327826277701</v>
      </c>
      <c r="AQ13" s="17">
        <v>0.20404214940208901</v>
      </c>
      <c r="AR13" s="17"/>
      <c r="AS13" s="17">
        <v>0.17241799199336799</v>
      </c>
      <c r="AT13" s="17">
        <v>0.12393058532691301</v>
      </c>
      <c r="AU13" s="17">
        <v>0.19784455457548999</v>
      </c>
      <c r="AV13" s="17">
        <v>0.114387869153754</v>
      </c>
      <c r="AW13" s="17">
        <v>0.22143156436289699</v>
      </c>
      <c r="AX13" s="17">
        <v>0.22781621779827901</v>
      </c>
      <c r="AY13" s="17">
        <v>0.24202968075884199</v>
      </c>
      <c r="AZ13" s="17">
        <v>0.17767839586119999</v>
      </c>
      <c r="BA13" s="17">
        <v>0.32069482752254602</v>
      </c>
      <c r="BB13" s="17">
        <v>0.27834613269301101</v>
      </c>
      <c r="BC13" s="17">
        <v>0.236815809880429</v>
      </c>
      <c r="BD13" s="17">
        <v>0.192047017788261</v>
      </c>
      <c r="BE13" s="17">
        <v>0.20053462620313001</v>
      </c>
      <c r="BF13" s="17">
        <v>0.104061720788026</v>
      </c>
      <c r="BG13" s="17">
        <v>0.19543233761367801</v>
      </c>
    </row>
    <row r="14" spans="2:59" ht="29" x14ac:dyDescent="0.35">
      <c r="B14" s="18" t="s">
        <v>318</v>
      </c>
      <c r="C14" s="17">
        <v>0.1826266342866</v>
      </c>
      <c r="D14" s="17">
        <v>0.1902783820617</v>
      </c>
      <c r="E14" s="17">
        <v>0.17625079466806401</v>
      </c>
      <c r="F14" s="17"/>
      <c r="G14" s="17">
        <v>0.17303380791902701</v>
      </c>
      <c r="H14" s="17">
        <v>0.215091455209697</v>
      </c>
      <c r="I14" s="17">
        <v>0.16605085307971401</v>
      </c>
      <c r="J14" s="17">
        <v>0.12929377639477099</v>
      </c>
      <c r="K14" s="17">
        <v>0.198507639976648</v>
      </c>
      <c r="L14" s="17">
        <v>0.206592149967913</v>
      </c>
      <c r="M14" s="17"/>
      <c r="N14" s="17">
        <v>0.159718206347402</v>
      </c>
      <c r="O14" s="17">
        <v>0.15419661709169499</v>
      </c>
      <c r="P14" s="17">
        <v>0.228049891798664</v>
      </c>
      <c r="Q14" s="17">
        <v>0.19218197896117101</v>
      </c>
      <c r="R14" s="17">
        <v>0.18735842432914901</v>
      </c>
      <c r="S14" s="17"/>
      <c r="T14" s="17">
        <v>0.16453621201848401</v>
      </c>
      <c r="U14" s="17">
        <v>0.18718241299959701</v>
      </c>
      <c r="V14" s="17"/>
      <c r="W14" s="17">
        <v>0.177914590564661</v>
      </c>
      <c r="X14" s="17">
        <v>0.19162571322115299</v>
      </c>
      <c r="Y14" s="17"/>
      <c r="Z14" s="17">
        <v>0.21309153482850501</v>
      </c>
      <c r="AA14" s="17">
        <v>0.174105202871953</v>
      </c>
      <c r="AB14" s="17">
        <v>0.169627411915478</v>
      </c>
      <c r="AC14" s="17"/>
      <c r="AD14" s="17">
        <v>0.20977506832815701</v>
      </c>
      <c r="AE14" s="17">
        <v>0.13166287747948599</v>
      </c>
      <c r="AF14" s="17"/>
      <c r="AG14" s="17">
        <v>9.2585773121835704E-2</v>
      </c>
      <c r="AH14" s="17">
        <v>0.198612287434594</v>
      </c>
      <c r="AI14" s="17">
        <v>0.18901295490835299</v>
      </c>
      <c r="AJ14" s="17"/>
      <c r="AK14" s="17">
        <v>0.15807265135130499</v>
      </c>
      <c r="AL14" s="17">
        <v>0.20132701635896899</v>
      </c>
      <c r="AM14" s="17">
        <v>0.13682672540367</v>
      </c>
      <c r="AN14" s="17"/>
      <c r="AO14" s="17">
        <v>0.23620695663402899</v>
      </c>
      <c r="AP14" s="17">
        <v>0.18517969163339801</v>
      </c>
      <c r="AQ14" s="17">
        <v>0.16939360372079801</v>
      </c>
      <c r="AR14" s="17"/>
      <c r="AS14" s="17">
        <v>0.25370058798416201</v>
      </c>
      <c r="AT14" s="17">
        <v>0.16821457206541299</v>
      </c>
      <c r="AU14" s="17">
        <v>0.228122719298715</v>
      </c>
      <c r="AV14" s="17">
        <v>0.13543722138244901</v>
      </c>
      <c r="AW14" s="17">
        <v>0.16848019771733799</v>
      </c>
      <c r="AX14" s="17">
        <v>0.15718562884245299</v>
      </c>
      <c r="AY14" s="17">
        <v>0.18075275594777501</v>
      </c>
      <c r="AZ14" s="17">
        <v>0.17156839465978599</v>
      </c>
      <c r="BA14" s="17">
        <v>0.25161999418673803</v>
      </c>
      <c r="BB14" s="17">
        <v>0.19778934392943401</v>
      </c>
      <c r="BC14" s="17">
        <v>0.19200462205223401</v>
      </c>
      <c r="BD14" s="17">
        <v>0.13606182497900801</v>
      </c>
      <c r="BE14" s="17">
        <v>3.6021572616012999E-2</v>
      </c>
      <c r="BF14" s="17">
        <v>0.181005658631403</v>
      </c>
      <c r="BG14" s="17">
        <v>0.22768475814789199</v>
      </c>
    </row>
    <row r="15" spans="2:59" ht="29" x14ac:dyDescent="0.35">
      <c r="B15" s="18" t="s">
        <v>319</v>
      </c>
      <c r="C15" s="17">
        <v>0.18202353996349399</v>
      </c>
      <c r="D15" s="17">
        <v>0.19148717202278001</v>
      </c>
      <c r="E15" s="17">
        <v>0.17395729570429899</v>
      </c>
      <c r="F15" s="17"/>
      <c r="G15" s="17">
        <v>0.12623536182338299</v>
      </c>
      <c r="H15" s="17">
        <v>0.181320837754814</v>
      </c>
      <c r="I15" s="17">
        <v>0.101516009875995</v>
      </c>
      <c r="J15" s="17">
        <v>0.157814385696154</v>
      </c>
      <c r="K15" s="17">
        <v>0.254431561470784</v>
      </c>
      <c r="L15" s="17">
        <v>0.21433021359096499</v>
      </c>
      <c r="M15" s="17"/>
      <c r="N15" s="17">
        <v>0.207234212641665</v>
      </c>
      <c r="O15" s="17">
        <v>0.16380864529938499</v>
      </c>
      <c r="P15" s="17">
        <v>0.1853970365707</v>
      </c>
      <c r="Q15" s="17">
        <v>0.17943603217596699</v>
      </c>
      <c r="R15" s="17">
        <v>0.15170700187655001</v>
      </c>
      <c r="S15" s="17"/>
      <c r="T15" s="17">
        <v>0.18008524074055801</v>
      </c>
      <c r="U15" s="17">
        <v>0.18251166910765601</v>
      </c>
      <c r="V15" s="17"/>
      <c r="W15" s="17">
        <v>0.187360737262009</v>
      </c>
      <c r="X15" s="17">
        <v>0.17812157667272499</v>
      </c>
      <c r="Y15" s="17"/>
      <c r="Z15" s="17">
        <v>0.20633291907670701</v>
      </c>
      <c r="AA15" s="17">
        <v>0.186795833702637</v>
      </c>
      <c r="AB15" s="17">
        <v>0.16688744266709599</v>
      </c>
      <c r="AC15" s="17"/>
      <c r="AD15" s="17">
        <v>0.192176254601573</v>
      </c>
      <c r="AE15" s="17">
        <v>0.16296459612330599</v>
      </c>
      <c r="AF15" s="17"/>
      <c r="AG15" s="17">
        <v>0.17871264513235499</v>
      </c>
      <c r="AH15" s="17">
        <v>0.20842095855086201</v>
      </c>
      <c r="AI15" s="17">
        <v>0.16726325003723599</v>
      </c>
      <c r="AJ15" s="17"/>
      <c r="AK15" s="17">
        <v>0.17316842839493701</v>
      </c>
      <c r="AL15" s="17">
        <v>0.18650591234483099</v>
      </c>
      <c r="AM15" s="17">
        <v>0.182909606083315</v>
      </c>
      <c r="AN15" s="17"/>
      <c r="AO15" s="17">
        <v>0.168318171330818</v>
      </c>
      <c r="AP15" s="17">
        <v>0.20303307638599999</v>
      </c>
      <c r="AQ15" s="17">
        <v>0.16982790567647901</v>
      </c>
      <c r="AR15" s="17"/>
      <c r="AS15" s="17">
        <v>0.119883902247802</v>
      </c>
      <c r="AT15" s="17">
        <v>0.14379226429087499</v>
      </c>
      <c r="AU15" s="17">
        <v>0.16387873341190801</v>
      </c>
      <c r="AV15" s="17">
        <v>0.201763641706277</v>
      </c>
      <c r="AW15" s="17">
        <v>0.182399158471373</v>
      </c>
      <c r="AX15" s="17">
        <v>0.14392223684886801</v>
      </c>
      <c r="AY15" s="17">
        <v>0.222453297246545</v>
      </c>
      <c r="AZ15" s="17">
        <v>0.29479472944989998</v>
      </c>
      <c r="BA15" s="17">
        <v>8.7525597031694102E-2</v>
      </c>
      <c r="BB15" s="17">
        <v>0.10722217643370301</v>
      </c>
      <c r="BC15" s="17">
        <v>0.29054562817636798</v>
      </c>
      <c r="BD15" s="17">
        <v>0.215841205995075</v>
      </c>
      <c r="BE15" s="17">
        <v>0.39697768995071497</v>
      </c>
      <c r="BF15" s="17">
        <v>0.25317512468988401</v>
      </c>
      <c r="BG15" s="17">
        <v>0.13662216501775601</v>
      </c>
    </row>
    <row r="16" spans="2:59" ht="43.5" x14ac:dyDescent="0.35">
      <c r="B16" s="18" t="s">
        <v>320</v>
      </c>
      <c r="C16" s="17">
        <v>0.16648808102340701</v>
      </c>
      <c r="D16" s="17">
        <v>0.160994592157963</v>
      </c>
      <c r="E16" s="17">
        <v>0.17229162733594799</v>
      </c>
      <c r="F16" s="17"/>
      <c r="G16" s="17">
        <v>0.190286374166283</v>
      </c>
      <c r="H16" s="17">
        <v>0.170878751507338</v>
      </c>
      <c r="I16" s="17">
        <v>0.235349607833024</v>
      </c>
      <c r="J16" s="17">
        <v>0.159776432978324</v>
      </c>
      <c r="K16" s="17">
        <v>0.130706598563679</v>
      </c>
      <c r="L16" s="17">
        <v>0.14696037281473001</v>
      </c>
      <c r="M16" s="17"/>
      <c r="N16" s="17">
        <v>0.18248365317384799</v>
      </c>
      <c r="O16" s="17">
        <v>0.202604381577142</v>
      </c>
      <c r="P16" s="17">
        <v>0.11558178901112599</v>
      </c>
      <c r="Q16" s="17">
        <v>0.15863165794053599</v>
      </c>
      <c r="R16" s="17">
        <v>0.17145336534803901</v>
      </c>
      <c r="S16" s="17"/>
      <c r="T16" s="17">
        <v>0.16784060189248501</v>
      </c>
      <c r="U16" s="17">
        <v>0.16614747063339499</v>
      </c>
      <c r="V16" s="17"/>
      <c r="W16" s="17">
        <v>0.16231180438506901</v>
      </c>
      <c r="X16" s="17">
        <v>0.16848283996593599</v>
      </c>
      <c r="Y16" s="17"/>
      <c r="Z16" s="17">
        <v>0.12607014680751</v>
      </c>
      <c r="AA16" s="17">
        <v>0.17199349235957001</v>
      </c>
      <c r="AB16" s="17">
        <v>0.220628913287296</v>
      </c>
      <c r="AC16" s="17"/>
      <c r="AD16" s="17">
        <v>0.170897946337245</v>
      </c>
      <c r="AE16" s="17">
        <v>0.15820976548363999</v>
      </c>
      <c r="AF16" s="17"/>
      <c r="AG16" s="17">
        <v>0.20485464566808301</v>
      </c>
      <c r="AH16" s="17">
        <v>0.19524278411225501</v>
      </c>
      <c r="AI16" s="17">
        <v>0.13871293877103499</v>
      </c>
      <c r="AJ16" s="17"/>
      <c r="AK16" s="17">
        <v>0.171783455562182</v>
      </c>
      <c r="AL16" s="17">
        <v>0.16291310598713901</v>
      </c>
      <c r="AM16" s="17">
        <v>0.17622704379529799</v>
      </c>
      <c r="AN16" s="17"/>
      <c r="AO16" s="17">
        <v>0.210642631764729</v>
      </c>
      <c r="AP16" s="17">
        <v>0.173157915059587</v>
      </c>
      <c r="AQ16" s="17">
        <v>0.15009782314874301</v>
      </c>
      <c r="AR16" s="17"/>
      <c r="AS16" s="17">
        <v>0.114956028124299</v>
      </c>
      <c r="AT16" s="17">
        <v>0.145961984479199</v>
      </c>
      <c r="AU16" s="17">
        <v>0.13538061816966901</v>
      </c>
      <c r="AV16" s="17">
        <v>0.180474477443795</v>
      </c>
      <c r="AW16" s="17">
        <v>0.22328733484194799</v>
      </c>
      <c r="AX16" s="17">
        <v>0.162631944791327</v>
      </c>
      <c r="AY16" s="17">
        <v>0.126211989828168</v>
      </c>
      <c r="AZ16" s="17">
        <v>0.332499822692778</v>
      </c>
      <c r="BA16" s="17">
        <v>9.8905201756480099E-2</v>
      </c>
      <c r="BB16" s="17">
        <v>0.16371751817940899</v>
      </c>
      <c r="BC16" s="17">
        <v>0.117178965818262</v>
      </c>
      <c r="BD16" s="17">
        <v>0.129271752644947</v>
      </c>
      <c r="BE16" s="17">
        <v>0.142151310618229</v>
      </c>
      <c r="BF16" s="17">
        <v>0.19546442476189901</v>
      </c>
      <c r="BG16" s="17">
        <v>0.16453881712039101</v>
      </c>
    </row>
    <row r="17" spans="2:59" ht="29" x14ac:dyDescent="0.35">
      <c r="B17" s="18" t="s">
        <v>321</v>
      </c>
      <c r="C17" s="17">
        <v>0.16452808573226499</v>
      </c>
      <c r="D17" s="17">
        <v>0.19587145551983001</v>
      </c>
      <c r="E17" s="17">
        <v>0.13600697844766499</v>
      </c>
      <c r="F17" s="17"/>
      <c r="G17" s="17">
        <v>0.16249217627339799</v>
      </c>
      <c r="H17" s="17">
        <v>0.18415471568019501</v>
      </c>
      <c r="I17" s="17">
        <v>0.176666177102381</v>
      </c>
      <c r="J17" s="17">
        <v>0.17995005597010499</v>
      </c>
      <c r="K17" s="17">
        <v>0.146703881522007</v>
      </c>
      <c r="L17" s="17">
        <v>0.15015042577506299</v>
      </c>
      <c r="M17" s="17"/>
      <c r="N17" s="17">
        <v>0.173522563687561</v>
      </c>
      <c r="O17" s="17">
        <v>0.12505768356060701</v>
      </c>
      <c r="P17" s="17">
        <v>0.210671995551729</v>
      </c>
      <c r="Q17" s="17">
        <v>0.151699653269393</v>
      </c>
      <c r="R17" s="17">
        <v>0.15621730402533501</v>
      </c>
      <c r="S17" s="17"/>
      <c r="T17" s="17">
        <v>0.21733800513939899</v>
      </c>
      <c r="U17" s="17">
        <v>0.151228766174967</v>
      </c>
      <c r="V17" s="17"/>
      <c r="W17" s="17">
        <v>0.21574456141856599</v>
      </c>
      <c r="X17" s="17">
        <v>0.14116433067423501</v>
      </c>
      <c r="Y17" s="17"/>
      <c r="Z17" s="17">
        <v>0.192489911211673</v>
      </c>
      <c r="AA17" s="17">
        <v>0.16052680564453001</v>
      </c>
      <c r="AB17" s="17">
        <v>0.142072894998232</v>
      </c>
      <c r="AC17" s="17"/>
      <c r="AD17" s="17">
        <v>0.171309756833605</v>
      </c>
      <c r="AE17" s="17">
        <v>0.151797353778241</v>
      </c>
      <c r="AF17" s="17"/>
      <c r="AG17" s="17">
        <v>0.145152934220077</v>
      </c>
      <c r="AH17" s="17">
        <v>0.163864681821214</v>
      </c>
      <c r="AI17" s="17">
        <v>0.178292580988864</v>
      </c>
      <c r="AJ17" s="17"/>
      <c r="AK17" s="17">
        <v>0.25193739326095899</v>
      </c>
      <c r="AL17" s="17">
        <v>0.138342724930483</v>
      </c>
      <c r="AM17" s="17">
        <v>0.105284372101683</v>
      </c>
      <c r="AN17" s="17"/>
      <c r="AO17" s="17">
        <v>0.26255365689451499</v>
      </c>
      <c r="AP17" s="17">
        <v>0.16219328618880399</v>
      </c>
      <c r="AQ17" s="17">
        <v>0.15936322898117899</v>
      </c>
      <c r="AR17" s="17"/>
      <c r="AS17" s="17">
        <v>8.9795974123093106E-2</v>
      </c>
      <c r="AT17" s="17">
        <v>0.17054291918241299</v>
      </c>
      <c r="AU17" s="17">
        <v>0.21440947616032</v>
      </c>
      <c r="AV17" s="17">
        <v>0.26613652942564298</v>
      </c>
      <c r="AW17" s="17">
        <v>0.14290502967139501</v>
      </c>
      <c r="AX17" s="17">
        <v>0.11959760620620601</v>
      </c>
      <c r="AY17" s="17">
        <v>0.18682201593942399</v>
      </c>
      <c r="AZ17" s="17">
        <v>0.105359870871874</v>
      </c>
      <c r="BA17" s="17">
        <v>8.62821251078741E-2</v>
      </c>
      <c r="BB17" s="17">
        <v>0.162498655423159</v>
      </c>
      <c r="BC17" s="17">
        <v>0.20522555805117301</v>
      </c>
      <c r="BD17" s="17">
        <v>0.20883621436934599</v>
      </c>
      <c r="BE17" s="17">
        <v>0.140448260748015</v>
      </c>
      <c r="BF17" s="17">
        <v>0.16320361367486899</v>
      </c>
      <c r="BG17" s="17">
        <v>0.171861216757697</v>
      </c>
    </row>
    <row r="18" spans="2:59" x14ac:dyDescent="0.35">
      <c r="B18" s="18" t="s">
        <v>322</v>
      </c>
      <c r="C18" s="17">
        <v>0.14463575970556999</v>
      </c>
      <c r="D18" s="17">
        <v>0.11010612938681801</v>
      </c>
      <c r="E18" s="17">
        <v>0.17533891407029301</v>
      </c>
      <c r="F18" s="17"/>
      <c r="G18" s="17">
        <v>0.218446462742137</v>
      </c>
      <c r="H18" s="17">
        <v>0.16773375366631499</v>
      </c>
      <c r="I18" s="17">
        <v>0.13111452389667899</v>
      </c>
      <c r="J18" s="17">
        <v>0.116391271236631</v>
      </c>
      <c r="K18" s="17">
        <v>0.110950374660304</v>
      </c>
      <c r="L18" s="17">
        <v>0.15967443870262099</v>
      </c>
      <c r="M18" s="17"/>
      <c r="N18" s="17">
        <v>0.193259739960223</v>
      </c>
      <c r="O18" s="17">
        <v>0.16199731772221601</v>
      </c>
      <c r="P18" s="17">
        <v>0.133273032472907</v>
      </c>
      <c r="Q18" s="17">
        <v>0.10929074978763</v>
      </c>
      <c r="R18" s="17">
        <v>8.8505078362775103E-2</v>
      </c>
      <c r="S18" s="17"/>
      <c r="T18" s="17">
        <v>0.13223134476307599</v>
      </c>
      <c r="U18" s="17">
        <v>0.14775960992336201</v>
      </c>
      <c r="V18" s="17"/>
      <c r="W18" s="17">
        <v>0.18974052441876199</v>
      </c>
      <c r="X18" s="17">
        <v>0.123147071396194</v>
      </c>
      <c r="Y18" s="17"/>
      <c r="Z18" s="17">
        <v>0.19938358691480501</v>
      </c>
      <c r="AA18" s="17">
        <v>0.13632243074296299</v>
      </c>
      <c r="AB18" s="17">
        <v>0.10581508131534099</v>
      </c>
      <c r="AC18" s="17"/>
      <c r="AD18" s="17">
        <v>0.155142635351848</v>
      </c>
      <c r="AE18" s="17">
        <v>0.124911975474781</v>
      </c>
      <c r="AF18" s="17"/>
      <c r="AG18" s="17">
        <v>0.132471117097399</v>
      </c>
      <c r="AH18" s="17">
        <v>0.12655374160018501</v>
      </c>
      <c r="AI18" s="17">
        <v>0.168811483291613</v>
      </c>
      <c r="AJ18" s="17"/>
      <c r="AK18" s="17">
        <v>0.140413209055956</v>
      </c>
      <c r="AL18" s="17">
        <v>0.161672704609815</v>
      </c>
      <c r="AM18" s="17">
        <v>0.11595452096484</v>
      </c>
      <c r="AN18" s="17"/>
      <c r="AO18" s="17">
        <v>0.16007278021768101</v>
      </c>
      <c r="AP18" s="17">
        <v>0.15433814472628499</v>
      </c>
      <c r="AQ18" s="17">
        <v>0.132450651045257</v>
      </c>
      <c r="AR18" s="17"/>
      <c r="AS18" s="17">
        <v>0.14664846290088801</v>
      </c>
      <c r="AT18" s="17">
        <v>0.13920563169434999</v>
      </c>
      <c r="AU18" s="17">
        <v>0.14548742226901301</v>
      </c>
      <c r="AV18" s="17">
        <v>0.145798171822656</v>
      </c>
      <c r="AW18" s="17">
        <v>0.18759781172748499</v>
      </c>
      <c r="AX18" s="17">
        <v>9.6022392577161594E-2</v>
      </c>
      <c r="AY18" s="17">
        <v>0.12473420263545899</v>
      </c>
      <c r="AZ18" s="17">
        <v>5.7566962958169203E-2</v>
      </c>
      <c r="BA18" s="17">
        <v>0.26040465567693599</v>
      </c>
      <c r="BB18" s="17">
        <v>0.19150395022796601</v>
      </c>
      <c r="BC18" s="17">
        <v>0.19814524284674701</v>
      </c>
      <c r="BD18" s="17">
        <v>8.7080845206500807E-2</v>
      </c>
      <c r="BE18" s="17">
        <v>0.184855278033148</v>
      </c>
      <c r="BF18" s="17">
        <v>0.15039536784445001</v>
      </c>
      <c r="BG18" s="17">
        <v>0.20561528723231901</v>
      </c>
    </row>
    <row r="19" spans="2:59" ht="29" x14ac:dyDescent="0.35">
      <c r="B19" s="18" t="s">
        <v>323</v>
      </c>
      <c r="C19" s="17">
        <v>0.10846524178218001</v>
      </c>
      <c r="D19" s="17">
        <v>0.113378953764482</v>
      </c>
      <c r="E19" s="17">
        <v>0.102274645068873</v>
      </c>
      <c r="F19" s="17"/>
      <c r="G19" s="17">
        <v>0.108668722686977</v>
      </c>
      <c r="H19" s="17">
        <v>0.14625792071784299</v>
      </c>
      <c r="I19" s="17">
        <v>9.4190668798207505E-2</v>
      </c>
      <c r="J19" s="17">
        <v>0.147994270465621</v>
      </c>
      <c r="K19" s="17">
        <v>5.4161109364662799E-2</v>
      </c>
      <c r="L19" s="17">
        <v>0.105435266374152</v>
      </c>
      <c r="M19" s="17"/>
      <c r="N19" s="17">
        <v>7.8758065066848806E-2</v>
      </c>
      <c r="O19" s="17">
        <v>0.14321686314865101</v>
      </c>
      <c r="P19" s="17">
        <v>9.3872118193350895E-2</v>
      </c>
      <c r="Q19" s="17">
        <v>0.102144926859303</v>
      </c>
      <c r="R19" s="17">
        <v>0.15949500223325899</v>
      </c>
      <c r="S19" s="17"/>
      <c r="T19" s="17">
        <v>0.15449982723643699</v>
      </c>
      <c r="U19" s="17">
        <v>9.6872179919616802E-2</v>
      </c>
      <c r="V19" s="17"/>
      <c r="W19" s="17">
        <v>0.11723326117859199</v>
      </c>
      <c r="X19" s="17">
        <v>9.8018565633645999E-2</v>
      </c>
      <c r="Y19" s="17"/>
      <c r="Z19" s="17">
        <v>0.11242744731547701</v>
      </c>
      <c r="AA19" s="17">
        <v>0.119049581952147</v>
      </c>
      <c r="AB19" s="17">
        <v>0.11093914063874299</v>
      </c>
      <c r="AC19" s="17"/>
      <c r="AD19" s="17">
        <v>0.111269850765756</v>
      </c>
      <c r="AE19" s="17">
        <v>0.103200355786943</v>
      </c>
      <c r="AF19" s="17"/>
      <c r="AG19" s="17">
        <v>0.13703899446937601</v>
      </c>
      <c r="AH19" s="17">
        <v>9.7860728902541105E-2</v>
      </c>
      <c r="AI19" s="17">
        <v>0.10742186058028701</v>
      </c>
      <c r="AJ19" s="17"/>
      <c r="AK19" s="17">
        <v>0.11651803267222501</v>
      </c>
      <c r="AL19" s="17">
        <v>9.8470385039468006E-2</v>
      </c>
      <c r="AM19" s="17">
        <v>0.114783765943129</v>
      </c>
      <c r="AN19" s="17"/>
      <c r="AO19" s="17">
        <v>6.2815547476661002E-2</v>
      </c>
      <c r="AP19" s="17">
        <v>0.12743835528903399</v>
      </c>
      <c r="AQ19" s="17">
        <v>9.53285588092085E-2</v>
      </c>
      <c r="AR19" s="17"/>
      <c r="AS19" s="17">
        <v>8.1415088523887597E-2</v>
      </c>
      <c r="AT19" s="17">
        <v>0.148274154398812</v>
      </c>
      <c r="AU19" s="17">
        <v>3.5946064434290201E-2</v>
      </c>
      <c r="AV19" s="17">
        <v>9.1404911120183396E-2</v>
      </c>
      <c r="AW19" s="17">
        <v>0.13946315547542701</v>
      </c>
      <c r="AX19" s="17">
        <v>0.158580503868471</v>
      </c>
      <c r="AY19" s="17">
        <v>0.107567924016988</v>
      </c>
      <c r="AZ19" s="17">
        <v>7.5035669729832194E-2</v>
      </c>
      <c r="BA19" s="17">
        <v>8.1242280401984099E-2</v>
      </c>
      <c r="BB19" s="17">
        <v>0.15683966148244899</v>
      </c>
      <c r="BC19" s="17">
        <v>9.5341117335217093E-2</v>
      </c>
      <c r="BD19" s="17">
        <v>0.187409916629381</v>
      </c>
      <c r="BE19" s="17">
        <v>0.16728985769708299</v>
      </c>
      <c r="BF19" s="17">
        <v>0.22674647127998701</v>
      </c>
      <c r="BG19" s="17">
        <v>0.12672020883950899</v>
      </c>
    </row>
    <row r="20" spans="2:59" ht="29" x14ac:dyDescent="0.35">
      <c r="B20" s="18" t="s">
        <v>324</v>
      </c>
      <c r="C20" s="17">
        <v>8.7423315896644593E-2</v>
      </c>
      <c r="D20" s="17">
        <v>9.6310882393234001E-2</v>
      </c>
      <c r="E20" s="17">
        <v>7.9503984777909306E-2</v>
      </c>
      <c r="F20" s="17"/>
      <c r="G20" s="17">
        <v>9.7973850414663999E-2</v>
      </c>
      <c r="H20" s="17">
        <v>0.106872078826919</v>
      </c>
      <c r="I20" s="17">
        <v>6.9758597166749203E-2</v>
      </c>
      <c r="J20" s="17">
        <v>4.1389835832130503E-2</v>
      </c>
      <c r="K20" s="17">
        <v>7.5229812639006202E-2</v>
      </c>
      <c r="L20" s="17">
        <v>0.124153847936916</v>
      </c>
      <c r="M20" s="17"/>
      <c r="N20" s="17">
        <v>9.3445120611693702E-2</v>
      </c>
      <c r="O20" s="17">
        <v>8.3019502949225693E-2</v>
      </c>
      <c r="P20" s="17">
        <v>9.5374921857601894E-2</v>
      </c>
      <c r="Q20" s="17">
        <v>7.3296434432121402E-2</v>
      </c>
      <c r="R20" s="17">
        <v>9.5833806621781203E-2</v>
      </c>
      <c r="S20" s="17"/>
      <c r="T20" s="17">
        <v>8.7196294980729297E-2</v>
      </c>
      <c r="U20" s="17">
        <v>8.74804874231465E-2</v>
      </c>
      <c r="V20" s="17"/>
      <c r="W20" s="17">
        <v>9.6954670541623794E-2</v>
      </c>
      <c r="X20" s="17">
        <v>8.8305874316967597E-2</v>
      </c>
      <c r="Y20" s="17"/>
      <c r="Z20" s="17">
        <v>7.1008497931206394E-2</v>
      </c>
      <c r="AA20" s="17">
        <v>9.6611005298241001E-2</v>
      </c>
      <c r="AB20" s="17">
        <v>0.109676433422584</v>
      </c>
      <c r="AC20" s="17"/>
      <c r="AD20" s="17">
        <v>8.8371715172719995E-2</v>
      </c>
      <c r="AE20" s="17">
        <v>8.5642955748137906E-2</v>
      </c>
      <c r="AF20" s="17"/>
      <c r="AG20" s="17">
        <v>0.18372775175526601</v>
      </c>
      <c r="AH20" s="17">
        <v>9.7282838590811299E-2</v>
      </c>
      <c r="AI20" s="17">
        <v>5.8038495609354299E-2</v>
      </c>
      <c r="AJ20" s="17"/>
      <c r="AK20" s="17">
        <v>8.1941460476032096E-2</v>
      </c>
      <c r="AL20" s="17">
        <v>0.105685779373936</v>
      </c>
      <c r="AM20" s="17">
        <v>3.1240931537444699E-2</v>
      </c>
      <c r="AN20" s="17"/>
      <c r="AO20" s="17">
        <v>6.0906200275389601E-2</v>
      </c>
      <c r="AP20" s="17">
        <v>9.1808122128749697E-2</v>
      </c>
      <c r="AQ20" s="17">
        <v>9.1231204300580807E-2</v>
      </c>
      <c r="AR20" s="17"/>
      <c r="AS20" s="17">
        <v>7.9415140751712507E-2</v>
      </c>
      <c r="AT20" s="17">
        <v>3.18662564243209E-2</v>
      </c>
      <c r="AU20" s="17">
        <v>0.12938852224039399</v>
      </c>
      <c r="AV20" s="17">
        <v>9.1251405236093305E-2</v>
      </c>
      <c r="AW20" s="17">
        <v>7.3370898280462005E-2</v>
      </c>
      <c r="AX20" s="17">
        <v>6.1806369300448999E-2</v>
      </c>
      <c r="AY20" s="17">
        <v>9.8703051459763297E-2</v>
      </c>
      <c r="AZ20" s="17">
        <v>8.4210974895933002E-2</v>
      </c>
      <c r="BA20" s="17">
        <v>0.15967540785721199</v>
      </c>
      <c r="BB20" s="17">
        <v>7.6757191392108196E-2</v>
      </c>
      <c r="BC20" s="17">
        <v>1.9451238081500601E-2</v>
      </c>
      <c r="BD20" s="17">
        <v>0.25535333013627998</v>
      </c>
      <c r="BE20" s="17">
        <v>6.1191146474424599E-2</v>
      </c>
      <c r="BF20" s="17">
        <v>0.10837707493022</v>
      </c>
      <c r="BG20" s="17">
        <v>5.2043801656083299E-2</v>
      </c>
    </row>
    <row r="21" spans="2:59" x14ac:dyDescent="0.35">
      <c r="B21" s="18" t="s">
        <v>133</v>
      </c>
      <c r="C21" s="17">
        <v>3.5883497614401301E-2</v>
      </c>
      <c r="D21" s="17">
        <v>2.64469678746923E-2</v>
      </c>
      <c r="E21" s="17">
        <v>4.4822240007514398E-2</v>
      </c>
      <c r="F21" s="17"/>
      <c r="G21" s="17">
        <v>5.8040973162599999E-2</v>
      </c>
      <c r="H21" s="17">
        <v>6.0248402205203798E-2</v>
      </c>
      <c r="I21" s="17">
        <v>3.4778809322431201E-2</v>
      </c>
      <c r="J21" s="17">
        <v>5.4278445923098599E-2</v>
      </c>
      <c r="K21" s="17">
        <v>3.4465637847950897E-2</v>
      </c>
      <c r="L21" s="17">
        <v>7.1321601964683696E-3</v>
      </c>
      <c r="M21" s="17"/>
      <c r="N21" s="17">
        <v>2.64087813546801E-2</v>
      </c>
      <c r="O21" s="17">
        <v>5.6297339295605001E-2</v>
      </c>
      <c r="P21" s="17">
        <v>3.9483781103575498E-2</v>
      </c>
      <c r="Q21" s="17">
        <v>3.2865401886869101E-2</v>
      </c>
      <c r="R21" s="17">
        <v>2.2368837223638301E-2</v>
      </c>
      <c r="S21" s="17"/>
      <c r="T21" s="17">
        <v>1.9772306648743101E-2</v>
      </c>
      <c r="U21" s="17">
        <v>3.9940839104530397E-2</v>
      </c>
      <c r="V21" s="17"/>
      <c r="W21" s="17">
        <v>1.9003211411382899E-2</v>
      </c>
      <c r="X21" s="17">
        <v>4.3020782182046503E-2</v>
      </c>
      <c r="Y21" s="17"/>
      <c r="Z21" s="17">
        <v>2.62649341827756E-2</v>
      </c>
      <c r="AA21" s="17">
        <v>1.91631519404722E-2</v>
      </c>
      <c r="AB21" s="17">
        <v>2.67876190680146E-2</v>
      </c>
      <c r="AC21" s="17"/>
      <c r="AD21" s="17">
        <v>1.6118886996634999E-2</v>
      </c>
      <c r="AE21" s="17">
        <v>7.2986146237495497E-2</v>
      </c>
      <c r="AF21" s="17"/>
      <c r="AG21" s="17">
        <v>2.0109113603600199E-2</v>
      </c>
      <c r="AH21" s="17">
        <v>2.3455742942966599E-2</v>
      </c>
      <c r="AI21" s="17">
        <v>3.32758599359421E-2</v>
      </c>
      <c r="AJ21" s="17"/>
      <c r="AK21" s="17">
        <v>1.6956344167416201E-2</v>
      </c>
      <c r="AL21" s="17">
        <v>2.38648372878442E-2</v>
      </c>
      <c r="AM21" s="17">
        <v>5.3102320485981201E-2</v>
      </c>
      <c r="AN21" s="17"/>
      <c r="AO21" s="17">
        <v>2.79251070049128E-2</v>
      </c>
      <c r="AP21" s="17">
        <v>2.5467315139968701E-2</v>
      </c>
      <c r="AQ21" s="17">
        <v>3.4980165331999699E-2</v>
      </c>
      <c r="AR21" s="17"/>
      <c r="AS21" s="17">
        <v>8.2325797633580694E-2</v>
      </c>
      <c r="AT21" s="17">
        <v>7.7370881128462604E-2</v>
      </c>
      <c r="AU21" s="17">
        <v>2.91716291178859E-2</v>
      </c>
      <c r="AV21" s="17">
        <v>2.8142007919516699E-2</v>
      </c>
      <c r="AW21" s="17">
        <v>0</v>
      </c>
      <c r="AX21" s="17">
        <v>5.3245374927560103E-2</v>
      </c>
      <c r="AY21" s="17">
        <v>1.9959010940234698E-2</v>
      </c>
      <c r="AZ21" s="17">
        <v>2.26838914258462E-2</v>
      </c>
      <c r="BA21" s="17">
        <v>0</v>
      </c>
      <c r="BB21" s="17">
        <v>0</v>
      </c>
      <c r="BC21" s="17">
        <v>0</v>
      </c>
      <c r="BD21" s="17">
        <v>0</v>
      </c>
      <c r="BE21" s="17">
        <v>0</v>
      </c>
      <c r="BF21" s="17">
        <v>0.106226107991202</v>
      </c>
      <c r="BG21" s="17">
        <v>0.120647359616981</v>
      </c>
    </row>
    <row r="22" spans="2:59" x14ac:dyDescent="0.35">
      <c r="B22" s="18" t="s">
        <v>248</v>
      </c>
      <c r="C22" s="19">
        <v>1.3097463328007599E-3</v>
      </c>
      <c r="D22" s="19">
        <v>0</v>
      </c>
      <c r="E22" s="19">
        <v>2.5352792724273399E-3</v>
      </c>
      <c r="F22" s="19"/>
      <c r="G22" s="19">
        <v>0</v>
      </c>
      <c r="H22" s="19">
        <v>1.04311709087976E-2</v>
      </c>
      <c r="I22" s="19">
        <v>0</v>
      </c>
      <c r="J22" s="19">
        <v>0</v>
      </c>
      <c r="K22" s="19">
        <v>0</v>
      </c>
      <c r="L22" s="19">
        <v>0</v>
      </c>
      <c r="M22" s="19"/>
      <c r="N22" s="19">
        <v>4.87746120574486E-3</v>
      </c>
      <c r="O22" s="19">
        <v>0</v>
      </c>
      <c r="P22" s="19">
        <v>0</v>
      </c>
      <c r="Q22" s="19">
        <v>0</v>
      </c>
      <c r="R22" s="19">
        <v>0</v>
      </c>
      <c r="S22" s="19"/>
      <c r="T22" s="19">
        <v>0</v>
      </c>
      <c r="U22" s="19">
        <v>1.63958465133004E-3</v>
      </c>
      <c r="V22" s="19"/>
      <c r="W22" s="19">
        <v>0</v>
      </c>
      <c r="X22" s="19">
        <v>2.2744942824291701E-3</v>
      </c>
      <c r="Y22" s="19"/>
      <c r="Z22" s="19">
        <v>0</v>
      </c>
      <c r="AA22" s="19">
        <v>6.6664803846094196E-3</v>
      </c>
      <c r="AB22" s="19">
        <v>0</v>
      </c>
      <c r="AC22" s="19"/>
      <c r="AD22" s="19">
        <v>2.0074492525794102E-3</v>
      </c>
      <c r="AE22" s="19">
        <v>0</v>
      </c>
      <c r="AF22" s="19"/>
      <c r="AG22" s="19">
        <v>1.1219761543281101E-2</v>
      </c>
      <c r="AH22" s="19">
        <v>0</v>
      </c>
      <c r="AI22" s="19">
        <v>0</v>
      </c>
      <c r="AJ22" s="19"/>
      <c r="AK22" s="19">
        <v>0</v>
      </c>
      <c r="AL22" s="19">
        <v>2.5219583263251899E-3</v>
      </c>
      <c r="AM22" s="19">
        <v>0</v>
      </c>
      <c r="AN22" s="19"/>
      <c r="AO22" s="19">
        <v>0</v>
      </c>
      <c r="AP22" s="19">
        <v>0</v>
      </c>
      <c r="AQ22" s="19">
        <v>3.20328439384357E-3</v>
      </c>
      <c r="AR22" s="19"/>
      <c r="AS22" s="19">
        <v>0</v>
      </c>
      <c r="AT22" s="19">
        <v>0</v>
      </c>
      <c r="AU22" s="19">
        <v>0</v>
      </c>
      <c r="AV22" s="19">
        <v>0</v>
      </c>
      <c r="AW22" s="19">
        <v>0</v>
      </c>
      <c r="AX22" s="19">
        <v>0</v>
      </c>
      <c r="AY22" s="19">
        <v>0</v>
      </c>
      <c r="AZ22" s="19">
        <v>0</v>
      </c>
      <c r="BA22" s="19">
        <v>0</v>
      </c>
      <c r="BB22" s="19">
        <v>2.21928186762381E-2</v>
      </c>
      <c r="BC22" s="19">
        <v>0</v>
      </c>
      <c r="BD22" s="19">
        <v>0</v>
      </c>
      <c r="BE22" s="19">
        <v>0</v>
      </c>
      <c r="BF22" s="19">
        <v>0</v>
      </c>
      <c r="BG22" s="19">
        <v>0</v>
      </c>
    </row>
    <row r="23" spans="2:59" x14ac:dyDescent="0.35">
      <c r="B23" s="16"/>
    </row>
    <row r="24" spans="2:59" x14ac:dyDescent="0.35">
      <c r="B24" t="s">
        <v>87</v>
      </c>
    </row>
    <row r="25" spans="2:59" x14ac:dyDescent="0.35">
      <c r="B25" t="s">
        <v>88</v>
      </c>
    </row>
    <row r="27" spans="2:59" x14ac:dyDescent="0.35">
      <c r="B2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0.26093429404642698</v>
      </c>
      <c r="D9" s="17">
        <v>0.27438698599295203</v>
      </c>
      <c r="E9" s="17">
        <v>0.249477011924435</v>
      </c>
      <c r="F9" s="17"/>
      <c r="G9" s="17">
        <v>0.277139621905093</v>
      </c>
      <c r="H9" s="17">
        <v>0.24644455637351301</v>
      </c>
      <c r="I9" s="17">
        <v>0.17332571943128799</v>
      </c>
      <c r="J9" s="17">
        <v>0.23032876836263</v>
      </c>
      <c r="K9" s="17">
        <v>0.27614913476200798</v>
      </c>
      <c r="L9" s="17">
        <v>0.32150422084256203</v>
      </c>
      <c r="M9" s="17"/>
      <c r="N9" s="17">
        <v>0.25416848710200601</v>
      </c>
      <c r="O9" s="17">
        <v>0.28042238574545097</v>
      </c>
      <c r="P9" s="17">
        <v>0.35850417383366201</v>
      </c>
      <c r="Q9" s="17">
        <v>0.18840186593882099</v>
      </c>
      <c r="R9" s="17">
        <v>0.21785126750654801</v>
      </c>
      <c r="S9" s="17"/>
      <c r="T9" s="17">
        <v>0.33784062608448501</v>
      </c>
      <c r="U9" s="17">
        <v>0.24156668475567</v>
      </c>
      <c r="V9" s="17"/>
      <c r="W9" s="17">
        <v>0.27901800560733903</v>
      </c>
      <c r="X9" s="17">
        <v>0.25530170529059598</v>
      </c>
      <c r="Y9" s="17"/>
      <c r="Z9" s="17">
        <v>0.37298465641718798</v>
      </c>
      <c r="AA9" s="17">
        <v>0.27510479506303798</v>
      </c>
      <c r="AB9" s="17">
        <v>0.17867516296210501</v>
      </c>
      <c r="AC9" s="17"/>
      <c r="AD9" s="17">
        <v>0.30813657753649898</v>
      </c>
      <c r="AE9" s="17">
        <v>0.17232492185036899</v>
      </c>
      <c r="AF9" s="17"/>
      <c r="AG9" s="17">
        <v>0.28476554511174701</v>
      </c>
      <c r="AH9" s="17">
        <v>0.199338567763232</v>
      </c>
      <c r="AI9" s="17">
        <v>0.31545197017973597</v>
      </c>
      <c r="AJ9" s="17"/>
      <c r="AK9" s="17">
        <v>0.360238125132259</v>
      </c>
      <c r="AL9" s="17">
        <v>0.25495517144858598</v>
      </c>
      <c r="AM9" s="17">
        <v>0.14582597560545299</v>
      </c>
      <c r="AN9" s="17"/>
      <c r="AO9" s="17">
        <v>0.43362524900792598</v>
      </c>
      <c r="AP9" s="17">
        <v>0.25464108143818298</v>
      </c>
      <c r="AQ9" s="17">
        <v>0.256491316742744</v>
      </c>
      <c r="AR9" s="17"/>
      <c r="AS9" s="17">
        <v>0.28501608609582002</v>
      </c>
      <c r="AT9" s="17">
        <v>0.31145019553779002</v>
      </c>
      <c r="AU9" s="17">
        <v>0.33642198807856499</v>
      </c>
      <c r="AV9" s="17">
        <v>0.34863551436753898</v>
      </c>
      <c r="AW9" s="17">
        <v>0.202392977836229</v>
      </c>
      <c r="AX9" s="17">
        <v>0.21209389659819899</v>
      </c>
      <c r="AY9" s="17">
        <v>0.21349919917821999</v>
      </c>
      <c r="AZ9" s="17">
        <v>0.21307146949422301</v>
      </c>
      <c r="BA9" s="17">
        <v>0.19520286846266699</v>
      </c>
      <c r="BB9" s="17">
        <v>0.2104933342625</v>
      </c>
      <c r="BC9" s="17">
        <v>0.336960030001419</v>
      </c>
      <c r="BD9" s="17">
        <v>0.24665824191050001</v>
      </c>
      <c r="BE9" s="17">
        <v>0.405401802177068</v>
      </c>
      <c r="BF9" s="17">
        <v>0.37184742338885501</v>
      </c>
      <c r="BG9" s="17">
        <v>0.22003495463400599</v>
      </c>
    </row>
    <row r="10" spans="2:59" x14ac:dyDescent="0.35">
      <c r="B10" s="18" t="s">
        <v>327</v>
      </c>
      <c r="C10" s="17">
        <v>0.40752910621962901</v>
      </c>
      <c r="D10" s="17">
        <v>0.41521645403325502</v>
      </c>
      <c r="E10" s="17">
        <v>0.39792680999840602</v>
      </c>
      <c r="F10" s="17"/>
      <c r="G10" s="17">
        <v>0.42519118156072999</v>
      </c>
      <c r="H10" s="17">
        <v>0.460269295942698</v>
      </c>
      <c r="I10" s="17">
        <v>0.41078492563586</v>
      </c>
      <c r="J10" s="17">
        <v>0.35790120088889799</v>
      </c>
      <c r="K10" s="17">
        <v>0.434365369295931</v>
      </c>
      <c r="L10" s="17">
        <v>0.39422454693181802</v>
      </c>
      <c r="M10" s="17"/>
      <c r="N10" s="17">
        <v>0.42756316404424699</v>
      </c>
      <c r="O10" s="17">
        <v>0.39581026770579802</v>
      </c>
      <c r="P10" s="17">
        <v>0.40525225392412201</v>
      </c>
      <c r="Q10" s="17">
        <v>0.39655237210241201</v>
      </c>
      <c r="R10" s="17">
        <v>0.40643267274587003</v>
      </c>
      <c r="S10" s="17"/>
      <c r="T10" s="17">
        <v>0.38082487660219999</v>
      </c>
      <c r="U10" s="17">
        <v>0.41425413226020402</v>
      </c>
      <c r="V10" s="17"/>
      <c r="W10" s="17">
        <v>0.418650723752236</v>
      </c>
      <c r="X10" s="17">
        <v>0.40467576795731403</v>
      </c>
      <c r="Y10" s="17"/>
      <c r="Z10" s="17">
        <v>0.40898614545801099</v>
      </c>
      <c r="AA10" s="17">
        <v>0.43573940464746702</v>
      </c>
      <c r="AB10" s="17">
        <v>0.43747194742279799</v>
      </c>
      <c r="AC10" s="17"/>
      <c r="AD10" s="17">
        <v>0.421052549733549</v>
      </c>
      <c r="AE10" s="17">
        <v>0.38214254118301599</v>
      </c>
      <c r="AF10" s="17"/>
      <c r="AG10" s="17">
        <v>0.37300811847572601</v>
      </c>
      <c r="AH10" s="17">
        <v>0.47775479262748399</v>
      </c>
      <c r="AI10" s="17">
        <v>0.369566329627316</v>
      </c>
      <c r="AJ10" s="17"/>
      <c r="AK10" s="17">
        <v>0.398511891796893</v>
      </c>
      <c r="AL10" s="17">
        <v>0.44467356919492401</v>
      </c>
      <c r="AM10" s="17">
        <v>0.33334042964794502</v>
      </c>
      <c r="AN10" s="17"/>
      <c r="AO10" s="17">
        <v>0.34198135821820302</v>
      </c>
      <c r="AP10" s="17">
        <v>0.46882151557035701</v>
      </c>
      <c r="AQ10" s="17">
        <v>0.34938601968067301</v>
      </c>
      <c r="AR10" s="17"/>
      <c r="AS10" s="17">
        <v>0.313980142848028</v>
      </c>
      <c r="AT10" s="17">
        <v>0.33715567187200202</v>
      </c>
      <c r="AU10" s="17">
        <v>0.42550484188530702</v>
      </c>
      <c r="AV10" s="17">
        <v>0.34154526319057199</v>
      </c>
      <c r="AW10" s="17">
        <v>0.38144911584152003</v>
      </c>
      <c r="AX10" s="17">
        <v>0.46263435219829302</v>
      </c>
      <c r="AY10" s="17">
        <v>0.48786509705574699</v>
      </c>
      <c r="AZ10" s="17">
        <v>0.486953947373653</v>
      </c>
      <c r="BA10" s="17">
        <v>0.47177242815513698</v>
      </c>
      <c r="BB10" s="17">
        <v>0.50442995668973001</v>
      </c>
      <c r="BC10" s="17">
        <v>0.40999683860275499</v>
      </c>
      <c r="BD10" s="17">
        <v>0.45376371924059999</v>
      </c>
      <c r="BE10" s="17">
        <v>0.17226559412676701</v>
      </c>
      <c r="BF10" s="17">
        <v>0.41053824097758901</v>
      </c>
      <c r="BG10" s="17">
        <v>0.39891059066740397</v>
      </c>
    </row>
    <row r="11" spans="2:59" x14ac:dyDescent="0.35">
      <c r="B11" s="18" t="s">
        <v>328</v>
      </c>
      <c r="C11" s="17">
        <v>0.19876095399451299</v>
      </c>
      <c r="D11" s="17">
        <v>0.18516291988998601</v>
      </c>
      <c r="E11" s="17">
        <v>0.212247513775733</v>
      </c>
      <c r="F11" s="17"/>
      <c r="G11" s="17">
        <v>0.17576472106039301</v>
      </c>
      <c r="H11" s="17">
        <v>0.11627225449145601</v>
      </c>
      <c r="I11" s="17">
        <v>0.27400742670520001</v>
      </c>
      <c r="J11" s="17">
        <v>0.24841705506245099</v>
      </c>
      <c r="K11" s="17">
        <v>0.164088283938541</v>
      </c>
      <c r="L11" s="17">
        <v>0.18955207978072</v>
      </c>
      <c r="M11" s="17"/>
      <c r="N11" s="17">
        <v>0.179145837080083</v>
      </c>
      <c r="O11" s="17">
        <v>0.18339362420500399</v>
      </c>
      <c r="P11" s="17">
        <v>0.16143419575814</v>
      </c>
      <c r="Q11" s="17">
        <v>0.246557211080456</v>
      </c>
      <c r="R11" s="17">
        <v>0.24205163394146401</v>
      </c>
      <c r="S11" s="17"/>
      <c r="T11" s="17">
        <v>0.16645966609577301</v>
      </c>
      <c r="U11" s="17">
        <v>0.20689550815972099</v>
      </c>
      <c r="V11" s="17"/>
      <c r="W11" s="17">
        <v>0.19305792896347901</v>
      </c>
      <c r="X11" s="17">
        <v>0.198222140508683</v>
      </c>
      <c r="Y11" s="17"/>
      <c r="Z11" s="17">
        <v>0.118549188531976</v>
      </c>
      <c r="AA11" s="17">
        <v>0.19353983332341601</v>
      </c>
      <c r="AB11" s="17">
        <v>0.232925226038492</v>
      </c>
      <c r="AC11" s="17"/>
      <c r="AD11" s="17">
        <v>0.16265313853330099</v>
      </c>
      <c r="AE11" s="17">
        <v>0.26654349803312999</v>
      </c>
      <c r="AF11" s="17"/>
      <c r="AG11" s="17">
        <v>0.25905661326590002</v>
      </c>
      <c r="AH11" s="17">
        <v>0.20447078770728599</v>
      </c>
      <c r="AI11" s="17">
        <v>0.18108568516752599</v>
      </c>
      <c r="AJ11" s="17"/>
      <c r="AK11" s="17">
        <v>0.16228810467462301</v>
      </c>
      <c r="AL11" s="17">
        <v>0.201473728125493</v>
      </c>
      <c r="AM11" s="17">
        <v>0.23511997984955299</v>
      </c>
      <c r="AN11" s="17"/>
      <c r="AO11" s="17">
        <v>0.15131595888610999</v>
      </c>
      <c r="AP11" s="17">
        <v>0.18889448191721001</v>
      </c>
      <c r="AQ11" s="17">
        <v>0.21792472041490801</v>
      </c>
      <c r="AR11" s="17"/>
      <c r="AS11" s="17">
        <v>0.233252028439485</v>
      </c>
      <c r="AT11" s="17">
        <v>0.177628842254476</v>
      </c>
      <c r="AU11" s="17">
        <v>6.8933383526542005E-2</v>
      </c>
      <c r="AV11" s="17">
        <v>0.21353327619638901</v>
      </c>
      <c r="AW11" s="17">
        <v>0.25640796391516302</v>
      </c>
      <c r="AX11" s="17">
        <v>0.173163694167803</v>
      </c>
      <c r="AY11" s="17">
        <v>0.19167915190936699</v>
      </c>
      <c r="AZ11" s="17">
        <v>0.24092257358194799</v>
      </c>
      <c r="BA11" s="17">
        <v>0.25532655941093801</v>
      </c>
      <c r="BB11" s="17">
        <v>0.17544008205740499</v>
      </c>
      <c r="BC11" s="17">
        <v>0.16768483244039301</v>
      </c>
      <c r="BD11" s="17">
        <v>0.164351761688561</v>
      </c>
      <c r="BE11" s="17">
        <v>0.34501011303859502</v>
      </c>
      <c r="BF11" s="17">
        <v>0.111388227642353</v>
      </c>
      <c r="BG11" s="17">
        <v>0.20649331373141</v>
      </c>
    </row>
    <row r="12" spans="2:59" x14ac:dyDescent="0.35">
      <c r="B12" s="18" t="s">
        <v>329</v>
      </c>
      <c r="C12" s="17">
        <v>6.27150891480934E-2</v>
      </c>
      <c r="D12" s="17">
        <v>5.7451101359708899E-2</v>
      </c>
      <c r="E12" s="17">
        <v>6.78773061832635E-2</v>
      </c>
      <c r="F12" s="17"/>
      <c r="G12" s="17">
        <v>4.8293994277807999E-2</v>
      </c>
      <c r="H12" s="17">
        <v>7.4875097015720204E-2</v>
      </c>
      <c r="I12" s="17">
        <v>6.0587516255374403E-2</v>
      </c>
      <c r="J12" s="17">
        <v>9.8025252353721198E-2</v>
      </c>
      <c r="K12" s="17">
        <v>4.88402732073221E-2</v>
      </c>
      <c r="L12" s="17">
        <v>4.70034823931538E-2</v>
      </c>
      <c r="M12" s="17"/>
      <c r="N12" s="17">
        <v>7.9174796873325196E-2</v>
      </c>
      <c r="O12" s="17">
        <v>3.3109497334598698E-2</v>
      </c>
      <c r="P12" s="17">
        <v>4.5552380395376499E-2</v>
      </c>
      <c r="Q12" s="17">
        <v>9.5325915448792597E-2</v>
      </c>
      <c r="R12" s="17">
        <v>3.7591729999363298E-2</v>
      </c>
      <c r="S12" s="17"/>
      <c r="T12" s="17">
        <v>6.3086296911296205E-2</v>
      </c>
      <c r="U12" s="17">
        <v>6.2621606508460395E-2</v>
      </c>
      <c r="V12" s="17"/>
      <c r="W12" s="17">
        <v>4.3144769993797502E-2</v>
      </c>
      <c r="X12" s="17">
        <v>7.6528754657826395E-2</v>
      </c>
      <c r="Y12" s="17"/>
      <c r="Z12" s="17">
        <v>5.9626079012657297E-2</v>
      </c>
      <c r="AA12" s="17">
        <v>3.5549412962068601E-2</v>
      </c>
      <c r="AB12" s="17">
        <v>7.9410724596181398E-2</v>
      </c>
      <c r="AC12" s="17"/>
      <c r="AD12" s="17">
        <v>5.0382403379647799E-2</v>
      </c>
      <c r="AE12" s="17">
        <v>8.5866332321807001E-2</v>
      </c>
      <c r="AF12" s="17"/>
      <c r="AG12" s="17">
        <v>3.9537801887347603E-2</v>
      </c>
      <c r="AH12" s="17">
        <v>5.5372189255488001E-2</v>
      </c>
      <c r="AI12" s="17">
        <v>7.3240246719385796E-2</v>
      </c>
      <c r="AJ12" s="17"/>
      <c r="AK12" s="17">
        <v>3.7884289386442303E-2</v>
      </c>
      <c r="AL12" s="17">
        <v>5.4041263068348201E-2</v>
      </c>
      <c r="AM12" s="17">
        <v>0.15735410206115699</v>
      </c>
      <c r="AN12" s="17"/>
      <c r="AO12" s="17">
        <v>2.5514367647722299E-2</v>
      </c>
      <c r="AP12" s="17">
        <v>4.50826354736946E-2</v>
      </c>
      <c r="AQ12" s="17">
        <v>9.0482500212830205E-2</v>
      </c>
      <c r="AR12" s="17"/>
      <c r="AS12" s="17">
        <v>3.8265735294242403E-2</v>
      </c>
      <c r="AT12" s="17">
        <v>6.5521391992938896E-2</v>
      </c>
      <c r="AU12" s="17">
        <v>5.1696536128279298E-2</v>
      </c>
      <c r="AV12" s="17">
        <v>4.5428771620062001E-2</v>
      </c>
      <c r="AW12" s="17">
        <v>0.100262593665104</v>
      </c>
      <c r="AX12" s="17">
        <v>7.9133885370593196E-2</v>
      </c>
      <c r="AY12" s="17">
        <v>5.5470172413270298E-2</v>
      </c>
      <c r="AZ12" s="17">
        <v>1.45515893906624E-2</v>
      </c>
      <c r="BA12" s="17">
        <v>3.4618947612131801E-2</v>
      </c>
      <c r="BB12" s="17">
        <v>9.5420115102601802E-2</v>
      </c>
      <c r="BC12" s="17">
        <v>5.59428266326574E-2</v>
      </c>
      <c r="BD12" s="17">
        <v>9.4659128487846203E-2</v>
      </c>
      <c r="BE12" s="17">
        <v>0</v>
      </c>
      <c r="BF12" s="17">
        <v>0</v>
      </c>
      <c r="BG12" s="17">
        <v>0.17456114096718001</v>
      </c>
    </row>
    <row r="13" spans="2:59" x14ac:dyDescent="0.35">
      <c r="B13" s="18" t="s">
        <v>330</v>
      </c>
      <c r="C13" s="17">
        <v>4.0576717918889303E-2</v>
      </c>
      <c r="D13" s="17">
        <v>5.13327161930884E-2</v>
      </c>
      <c r="E13" s="17">
        <v>3.0723786798610001E-2</v>
      </c>
      <c r="F13" s="17"/>
      <c r="G13" s="17">
        <v>3.48546033709436E-2</v>
      </c>
      <c r="H13" s="17">
        <v>6.0711116146818497E-2</v>
      </c>
      <c r="I13" s="17">
        <v>4.75908912749596E-2</v>
      </c>
      <c r="J13" s="17">
        <v>4.46090652360547E-2</v>
      </c>
      <c r="K13" s="17">
        <v>4.6019219254050503E-2</v>
      </c>
      <c r="L13" s="17">
        <v>2.3293100435843098E-2</v>
      </c>
      <c r="M13" s="17"/>
      <c r="N13" s="17">
        <v>3.4987898256458198E-2</v>
      </c>
      <c r="O13" s="17">
        <v>6.3150952899306001E-2</v>
      </c>
      <c r="P13" s="17">
        <v>1.2589444971631201E-2</v>
      </c>
      <c r="Q13" s="17">
        <v>4.5436790368777701E-2</v>
      </c>
      <c r="R13" s="17">
        <v>5.4597792064011698E-2</v>
      </c>
      <c r="S13" s="17"/>
      <c r="T13" s="17">
        <v>3.3515983938032803E-2</v>
      </c>
      <c r="U13" s="17">
        <v>4.2354848970302998E-2</v>
      </c>
      <c r="V13" s="17"/>
      <c r="W13" s="17">
        <v>4.5612497381058402E-2</v>
      </c>
      <c r="X13" s="17">
        <v>3.78665463954714E-2</v>
      </c>
      <c r="Y13" s="17"/>
      <c r="Z13" s="17">
        <v>2.0637774995855399E-2</v>
      </c>
      <c r="AA13" s="17">
        <v>4.6453236905694903E-2</v>
      </c>
      <c r="AB13" s="17">
        <v>5.0504504351936999E-2</v>
      </c>
      <c r="AC13" s="17"/>
      <c r="AD13" s="17">
        <v>3.9331659720513001E-2</v>
      </c>
      <c r="AE13" s="17">
        <v>4.29139740249182E-2</v>
      </c>
      <c r="AF13" s="17"/>
      <c r="AG13" s="17">
        <v>4.3631921259279699E-2</v>
      </c>
      <c r="AH13" s="17">
        <v>3.9088498412633003E-2</v>
      </c>
      <c r="AI13" s="17">
        <v>4.0719786169312801E-2</v>
      </c>
      <c r="AJ13" s="17"/>
      <c r="AK13" s="17">
        <v>2.9625310408004101E-2</v>
      </c>
      <c r="AL13" s="17">
        <v>3.17176674876119E-2</v>
      </c>
      <c r="AM13" s="17">
        <v>9.2920215646540197E-2</v>
      </c>
      <c r="AN13" s="17"/>
      <c r="AO13" s="17">
        <v>4.7563066240038601E-2</v>
      </c>
      <c r="AP13" s="17">
        <v>2.82796705107617E-2</v>
      </c>
      <c r="AQ13" s="17">
        <v>5.6723039151828698E-2</v>
      </c>
      <c r="AR13" s="17"/>
      <c r="AS13" s="17">
        <v>6.2973636430201804E-2</v>
      </c>
      <c r="AT13" s="17">
        <v>4.5998585546492297E-2</v>
      </c>
      <c r="AU13" s="17">
        <v>8.2578749201351706E-2</v>
      </c>
      <c r="AV13" s="17">
        <v>3.7534913458031303E-2</v>
      </c>
      <c r="AW13" s="17">
        <v>3.1106562561026601E-2</v>
      </c>
      <c r="AX13" s="17">
        <v>6.3359922290601597E-2</v>
      </c>
      <c r="AY13" s="17">
        <v>3.2536461700820703E-2</v>
      </c>
      <c r="AZ13" s="17">
        <v>3.7883446352408701E-2</v>
      </c>
      <c r="BA13" s="17">
        <v>1.69211962549311E-2</v>
      </c>
      <c r="BB13" s="17">
        <v>1.42165118877627E-2</v>
      </c>
      <c r="BC13" s="17">
        <v>2.94154723227762E-2</v>
      </c>
      <c r="BD13" s="17">
        <v>4.0567148672492899E-2</v>
      </c>
      <c r="BE13" s="17">
        <v>7.7322490657569395E-2</v>
      </c>
      <c r="BF13" s="17">
        <v>0</v>
      </c>
      <c r="BG13" s="17">
        <v>0</v>
      </c>
    </row>
    <row r="14" spans="2:59" x14ac:dyDescent="0.35">
      <c r="B14" s="18" t="s">
        <v>133</v>
      </c>
      <c r="C14" s="17">
        <v>2.94838386724482E-2</v>
      </c>
      <c r="D14" s="17">
        <v>1.6449822531009E-2</v>
      </c>
      <c r="E14" s="17">
        <v>4.1747571319553201E-2</v>
      </c>
      <c r="F14" s="17"/>
      <c r="G14" s="17">
        <v>3.87558778250333E-2</v>
      </c>
      <c r="H14" s="17">
        <v>4.14276800297948E-2</v>
      </c>
      <c r="I14" s="17">
        <v>3.37035206973176E-2</v>
      </c>
      <c r="J14" s="17">
        <v>2.0718658096245901E-2</v>
      </c>
      <c r="K14" s="17">
        <v>3.0537719542146902E-2</v>
      </c>
      <c r="L14" s="17">
        <v>2.4422569615902799E-2</v>
      </c>
      <c r="M14" s="17"/>
      <c r="N14" s="17">
        <v>2.4959816643880799E-2</v>
      </c>
      <c r="O14" s="17">
        <v>4.4113272109842998E-2</v>
      </c>
      <c r="P14" s="17">
        <v>1.6667551117068399E-2</v>
      </c>
      <c r="Q14" s="17">
        <v>2.7725845060740099E-2</v>
      </c>
      <c r="R14" s="17">
        <v>4.1474903742742902E-2</v>
      </c>
      <c r="S14" s="17"/>
      <c r="T14" s="17">
        <v>1.8272550368213399E-2</v>
      </c>
      <c r="U14" s="17">
        <v>3.2307219345641798E-2</v>
      </c>
      <c r="V14" s="17"/>
      <c r="W14" s="17">
        <v>2.0516074302090501E-2</v>
      </c>
      <c r="X14" s="17">
        <v>2.7405085190108699E-2</v>
      </c>
      <c r="Y14" s="17"/>
      <c r="Z14" s="17">
        <v>1.92161555843114E-2</v>
      </c>
      <c r="AA14" s="17">
        <v>1.3613317098315E-2</v>
      </c>
      <c r="AB14" s="17">
        <v>2.10124346284866E-2</v>
      </c>
      <c r="AC14" s="17"/>
      <c r="AD14" s="17">
        <v>1.8443671096489499E-2</v>
      </c>
      <c r="AE14" s="17">
        <v>5.0208732586759397E-2</v>
      </c>
      <c r="AF14" s="17"/>
      <c r="AG14" s="17">
        <v>0</v>
      </c>
      <c r="AH14" s="17">
        <v>2.39751642338763E-2</v>
      </c>
      <c r="AI14" s="17">
        <v>1.9935982136722999E-2</v>
      </c>
      <c r="AJ14" s="17"/>
      <c r="AK14" s="17">
        <v>1.1452278601779E-2</v>
      </c>
      <c r="AL14" s="17">
        <v>1.31386006750366E-2</v>
      </c>
      <c r="AM14" s="17">
        <v>3.5439297189352202E-2</v>
      </c>
      <c r="AN14" s="17"/>
      <c r="AO14" s="17">
        <v>0</v>
      </c>
      <c r="AP14" s="17">
        <v>1.42806150897937E-2</v>
      </c>
      <c r="AQ14" s="17">
        <v>2.89924037970169E-2</v>
      </c>
      <c r="AR14" s="17"/>
      <c r="AS14" s="17">
        <v>6.6512370892223296E-2</v>
      </c>
      <c r="AT14" s="17">
        <v>6.2245312796300703E-2</v>
      </c>
      <c r="AU14" s="17">
        <v>3.4864501179955501E-2</v>
      </c>
      <c r="AV14" s="17">
        <v>1.33222611674065E-2</v>
      </c>
      <c r="AW14" s="17">
        <v>2.83807861809579E-2</v>
      </c>
      <c r="AX14" s="17">
        <v>9.6142493745103898E-3</v>
      </c>
      <c r="AY14" s="17">
        <v>1.8949917742575099E-2</v>
      </c>
      <c r="AZ14" s="17">
        <v>6.6169738071049297E-3</v>
      </c>
      <c r="BA14" s="17">
        <v>2.6158000104194699E-2</v>
      </c>
      <c r="BB14" s="17">
        <v>0</v>
      </c>
      <c r="BC14" s="17">
        <v>0</v>
      </c>
      <c r="BD14" s="17">
        <v>0</v>
      </c>
      <c r="BE14" s="17">
        <v>0</v>
      </c>
      <c r="BF14" s="17">
        <v>0.106226107991202</v>
      </c>
      <c r="BG14" s="17">
        <v>0</v>
      </c>
    </row>
    <row r="15" spans="2:59" x14ac:dyDescent="0.35">
      <c r="B15" s="18" t="s">
        <v>331</v>
      </c>
      <c r="C15" s="21">
        <v>0.668463400266056</v>
      </c>
      <c r="D15" s="21">
        <v>0.68960344002620699</v>
      </c>
      <c r="E15" s="21">
        <v>0.64740382192283996</v>
      </c>
      <c r="F15" s="21"/>
      <c r="G15" s="21">
        <v>0.70233080346582299</v>
      </c>
      <c r="H15" s="21">
        <v>0.70671385231620998</v>
      </c>
      <c r="I15" s="21">
        <v>0.58411064506714805</v>
      </c>
      <c r="J15" s="21">
        <v>0.58822996925152804</v>
      </c>
      <c r="K15" s="21">
        <v>0.71051450405793903</v>
      </c>
      <c r="L15" s="21">
        <v>0.71572876777438099</v>
      </c>
      <c r="M15" s="21"/>
      <c r="N15" s="21">
        <v>0.681731651146253</v>
      </c>
      <c r="O15" s="21">
        <v>0.67623265345124906</v>
      </c>
      <c r="P15" s="21">
        <v>0.76375642775778396</v>
      </c>
      <c r="Q15" s="21">
        <v>0.58495423804123403</v>
      </c>
      <c r="R15" s="21">
        <v>0.62428394025241796</v>
      </c>
      <c r="S15" s="21"/>
      <c r="T15" s="21">
        <v>0.71866550268668505</v>
      </c>
      <c r="U15" s="21">
        <v>0.65582081701587303</v>
      </c>
      <c r="V15" s="21"/>
      <c r="W15" s="21">
        <v>0.69766872935957502</v>
      </c>
      <c r="X15" s="21">
        <v>0.65997747324791001</v>
      </c>
      <c r="Y15" s="21"/>
      <c r="Z15" s="21">
        <v>0.78197080187519996</v>
      </c>
      <c r="AA15" s="21">
        <v>0.71084419971050505</v>
      </c>
      <c r="AB15" s="21">
        <v>0.616147110384904</v>
      </c>
      <c r="AC15" s="21"/>
      <c r="AD15" s="21">
        <v>0.72918912727004903</v>
      </c>
      <c r="AE15" s="21">
        <v>0.55446746303338501</v>
      </c>
      <c r="AF15" s="21"/>
      <c r="AG15" s="21">
        <v>0.65777366358747302</v>
      </c>
      <c r="AH15" s="21">
        <v>0.67709336039071599</v>
      </c>
      <c r="AI15" s="21">
        <v>0.68501829980705298</v>
      </c>
      <c r="AJ15" s="21"/>
      <c r="AK15" s="21">
        <v>0.758750016929152</v>
      </c>
      <c r="AL15" s="21">
        <v>0.69962874064351099</v>
      </c>
      <c r="AM15" s="21">
        <v>0.47916640525339799</v>
      </c>
      <c r="AN15" s="21"/>
      <c r="AO15" s="21">
        <v>0.77560660722612895</v>
      </c>
      <c r="AP15" s="21">
        <v>0.72346259700853999</v>
      </c>
      <c r="AQ15" s="21">
        <v>0.60587733642341701</v>
      </c>
      <c r="AR15" s="21"/>
      <c r="AS15" s="21">
        <v>0.59899622894384696</v>
      </c>
      <c r="AT15" s="21">
        <v>0.64860586740979198</v>
      </c>
      <c r="AU15" s="21">
        <v>0.76192682996387195</v>
      </c>
      <c r="AV15" s="21">
        <v>0.69018077755811102</v>
      </c>
      <c r="AW15" s="21">
        <v>0.58384209367774897</v>
      </c>
      <c r="AX15" s="21">
        <v>0.67472824879649196</v>
      </c>
      <c r="AY15" s="21">
        <v>0.70136429623396701</v>
      </c>
      <c r="AZ15" s="21">
        <v>0.700025416867876</v>
      </c>
      <c r="BA15" s="21">
        <v>0.66697529661780497</v>
      </c>
      <c r="BB15" s="21">
        <v>0.71492329095222995</v>
      </c>
      <c r="BC15" s="21">
        <v>0.74695686860417398</v>
      </c>
      <c r="BD15" s="21">
        <v>0.7004219611511</v>
      </c>
      <c r="BE15" s="21">
        <v>0.57766739630383601</v>
      </c>
      <c r="BF15" s="21">
        <v>0.78238566436644497</v>
      </c>
      <c r="BG15" s="21">
        <v>0.61894554530140999</v>
      </c>
    </row>
    <row r="16" spans="2:59" x14ac:dyDescent="0.35">
      <c r="B16" s="18" t="s">
        <v>332</v>
      </c>
      <c r="C16" s="21">
        <v>0.103291807066983</v>
      </c>
      <c r="D16" s="21">
        <v>0.10878381755279699</v>
      </c>
      <c r="E16" s="21">
        <v>9.8601092981873403E-2</v>
      </c>
      <c r="F16" s="21"/>
      <c r="G16" s="21">
        <v>8.3148597648751599E-2</v>
      </c>
      <c r="H16" s="21">
        <v>0.13558621316253899</v>
      </c>
      <c r="I16" s="21">
        <v>0.108178407530334</v>
      </c>
      <c r="J16" s="21">
        <v>0.14263431758977599</v>
      </c>
      <c r="K16" s="21">
        <v>9.4859492461372596E-2</v>
      </c>
      <c r="L16" s="21">
        <v>7.0296582828996895E-2</v>
      </c>
      <c r="M16" s="21"/>
      <c r="N16" s="21">
        <v>0.114162695129783</v>
      </c>
      <c r="O16" s="21">
        <v>9.6260450233904601E-2</v>
      </c>
      <c r="P16" s="21">
        <v>5.8141825367007599E-2</v>
      </c>
      <c r="Q16" s="21">
        <v>0.14076270581757</v>
      </c>
      <c r="R16" s="21">
        <v>9.2189522063375107E-2</v>
      </c>
      <c r="S16" s="21"/>
      <c r="T16" s="21">
        <v>9.6602280849328995E-2</v>
      </c>
      <c r="U16" s="21">
        <v>0.104976455478763</v>
      </c>
      <c r="V16" s="21"/>
      <c r="W16" s="21">
        <v>8.8757267374855994E-2</v>
      </c>
      <c r="X16" s="21">
        <v>0.114395301053298</v>
      </c>
      <c r="Y16" s="21"/>
      <c r="Z16" s="21">
        <v>8.02638540085127E-2</v>
      </c>
      <c r="AA16" s="21">
        <v>8.2002649867763497E-2</v>
      </c>
      <c r="AB16" s="21">
        <v>0.12991522894811799</v>
      </c>
      <c r="AC16" s="21"/>
      <c r="AD16" s="21">
        <v>8.9714063100160807E-2</v>
      </c>
      <c r="AE16" s="21">
        <v>0.12878030634672499</v>
      </c>
      <c r="AF16" s="21"/>
      <c r="AG16" s="21">
        <v>8.3169723146627406E-2</v>
      </c>
      <c r="AH16" s="21">
        <v>9.4460687668121102E-2</v>
      </c>
      <c r="AI16" s="21">
        <v>0.11396003288869901</v>
      </c>
      <c r="AJ16" s="21"/>
      <c r="AK16" s="21">
        <v>6.7509599794446401E-2</v>
      </c>
      <c r="AL16" s="21">
        <v>8.5758930555960095E-2</v>
      </c>
      <c r="AM16" s="21">
        <v>0.25027431770769698</v>
      </c>
      <c r="AN16" s="21"/>
      <c r="AO16" s="21">
        <v>7.3077433887760807E-2</v>
      </c>
      <c r="AP16" s="21">
        <v>7.33623059844562E-2</v>
      </c>
      <c r="AQ16" s="21">
        <v>0.14720553936465899</v>
      </c>
      <c r="AR16" s="21"/>
      <c r="AS16" s="21">
        <v>0.101239371724444</v>
      </c>
      <c r="AT16" s="21">
        <v>0.11151997753943101</v>
      </c>
      <c r="AU16" s="21">
        <v>0.13427528532963101</v>
      </c>
      <c r="AV16" s="21">
        <v>8.2963685078093305E-2</v>
      </c>
      <c r="AW16" s="21">
        <v>0.13136915622613099</v>
      </c>
      <c r="AX16" s="21">
        <v>0.14249380766119499</v>
      </c>
      <c r="AY16" s="21">
        <v>8.8006634114091001E-2</v>
      </c>
      <c r="AZ16" s="21">
        <v>5.2435035743071103E-2</v>
      </c>
      <c r="BA16" s="21">
        <v>5.1540143867062897E-2</v>
      </c>
      <c r="BB16" s="21">
        <v>0.109636626990364</v>
      </c>
      <c r="BC16" s="21">
        <v>8.5358298955433606E-2</v>
      </c>
      <c r="BD16" s="21">
        <v>0.135226277160339</v>
      </c>
      <c r="BE16" s="21">
        <v>7.7322490657569395E-2</v>
      </c>
      <c r="BF16" s="21">
        <v>0</v>
      </c>
      <c r="BG16" s="21">
        <v>0.17456114096718001</v>
      </c>
    </row>
    <row r="17" spans="2:59" x14ac:dyDescent="0.35">
      <c r="B17" s="18" t="s">
        <v>120</v>
      </c>
      <c r="C17" s="22">
        <v>0.56517159319907395</v>
      </c>
      <c r="D17" s="22">
        <v>0.58081962247341001</v>
      </c>
      <c r="E17" s="22">
        <v>0.54880272894096704</v>
      </c>
      <c r="F17" s="22"/>
      <c r="G17" s="22">
        <v>0.61918220581707095</v>
      </c>
      <c r="H17" s="22">
        <v>0.57112763915367204</v>
      </c>
      <c r="I17" s="22">
        <v>0.47593223753681402</v>
      </c>
      <c r="J17" s="22">
        <v>0.44559565166175202</v>
      </c>
      <c r="K17" s="22">
        <v>0.61565501159656699</v>
      </c>
      <c r="L17" s="22">
        <v>0.64543218494538401</v>
      </c>
      <c r="M17" s="22"/>
      <c r="N17" s="22">
        <v>0.56756895601646995</v>
      </c>
      <c r="O17" s="22">
        <v>0.579972203217344</v>
      </c>
      <c r="P17" s="22">
        <v>0.705614602390776</v>
      </c>
      <c r="Q17" s="22">
        <v>0.44419153222366298</v>
      </c>
      <c r="R17" s="22">
        <v>0.53209441818904302</v>
      </c>
      <c r="S17" s="22"/>
      <c r="T17" s="22">
        <v>0.62206322183735596</v>
      </c>
      <c r="U17" s="22">
        <v>0.55084436153711003</v>
      </c>
      <c r="V17" s="22"/>
      <c r="W17" s="22">
        <v>0.60891146198471902</v>
      </c>
      <c r="X17" s="22">
        <v>0.54558217219461203</v>
      </c>
      <c r="Y17" s="22"/>
      <c r="Z17" s="22">
        <v>0.70170694786668697</v>
      </c>
      <c r="AA17" s="22">
        <v>0.62884154984274199</v>
      </c>
      <c r="AB17" s="22">
        <v>0.48623188143678497</v>
      </c>
      <c r="AC17" s="22"/>
      <c r="AD17" s="22">
        <v>0.63947506416988797</v>
      </c>
      <c r="AE17" s="22">
        <v>0.42568715668666002</v>
      </c>
      <c r="AF17" s="22"/>
      <c r="AG17" s="22">
        <v>0.57460394044084595</v>
      </c>
      <c r="AH17" s="22">
        <v>0.582632672722595</v>
      </c>
      <c r="AI17" s="22">
        <v>0.57105826691835404</v>
      </c>
      <c r="AJ17" s="22"/>
      <c r="AK17" s="22">
        <v>0.69124041713470596</v>
      </c>
      <c r="AL17" s="22">
        <v>0.61386981008755104</v>
      </c>
      <c r="AM17" s="22">
        <v>0.22889208754570001</v>
      </c>
      <c r="AN17" s="22"/>
      <c r="AO17" s="22">
        <v>0.70252917333836895</v>
      </c>
      <c r="AP17" s="22">
        <v>0.65010029102408395</v>
      </c>
      <c r="AQ17" s="22">
        <v>0.45867179705875799</v>
      </c>
      <c r="AR17" s="22"/>
      <c r="AS17" s="22">
        <v>0.49775685721940299</v>
      </c>
      <c r="AT17" s="22">
        <v>0.53708588987036099</v>
      </c>
      <c r="AU17" s="22">
        <v>0.627651544634241</v>
      </c>
      <c r="AV17" s="22">
        <v>0.60721709248001798</v>
      </c>
      <c r="AW17" s="22">
        <v>0.45247293745161798</v>
      </c>
      <c r="AX17" s="22">
        <v>0.53223444113529705</v>
      </c>
      <c r="AY17" s="22">
        <v>0.61335766211987597</v>
      </c>
      <c r="AZ17" s="22">
        <v>0.64759038112480505</v>
      </c>
      <c r="BA17" s="22">
        <v>0.61543515275074201</v>
      </c>
      <c r="BB17" s="22">
        <v>0.60528666396186603</v>
      </c>
      <c r="BC17" s="22">
        <v>0.66159856964873998</v>
      </c>
      <c r="BD17" s="22">
        <v>0.56519568399076103</v>
      </c>
      <c r="BE17" s="22">
        <v>0.50034490564626599</v>
      </c>
      <c r="BF17" s="22">
        <v>0.78238566436644497</v>
      </c>
      <c r="BG17" s="22">
        <v>0.44438440433422999</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0.28805755508141401</v>
      </c>
      <c r="D9" s="17">
        <v>0.296095926004247</v>
      </c>
      <c r="E9" s="17">
        <v>0.28175590453003602</v>
      </c>
      <c r="F9" s="17"/>
      <c r="G9" s="17">
        <v>0.21991047531246</v>
      </c>
      <c r="H9" s="17">
        <v>0.248659089475463</v>
      </c>
      <c r="I9" s="17">
        <v>0.18088284483108699</v>
      </c>
      <c r="J9" s="17">
        <v>0.22345638393666001</v>
      </c>
      <c r="K9" s="17">
        <v>0.32202634311123801</v>
      </c>
      <c r="L9" s="17">
        <v>0.40732824749428498</v>
      </c>
      <c r="M9" s="17"/>
      <c r="N9" s="17">
        <v>0.325652477914465</v>
      </c>
      <c r="O9" s="17">
        <v>0.25368050235932899</v>
      </c>
      <c r="P9" s="17">
        <v>0.30683084999741</v>
      </c>
      <c r="Q9" s="17">
        <v>0.25577599804144902</v>
      </c>
      <c r="R9" s="17">
        <v>0.29094947637141999</v>
      </c>
      <c r="S9" s="17"/>
      <c r="T9" s="17">
        <v>0.347920100395609</v>
      </c>
      <c r="U9" s="17">
        <v>0.27298214635925699</v>
      </c>
      <c r="V9" s="17"/>
      <c r="W9" s="17">
        <v>0.33096550170552502</v>
      </c>
      <c r="X9" s="17">
        <v>0.26476832176029103</v>
      </c>
      <c r="Y9" s="17"/>
      <c r="Z9" s="17">
        <v>0.39964883042156302</v>
      </c>
      <c r="AA9" s="17">
        <v>0.26400896980626298</v>
      </c>
      <c r="AB9" s="17">
        <v>0.226841510282382</v>
      </c>
      <c r="AC9" s="17"/>
      <c r="AD9" s="17">
        <v>0.34256656447476702</v>
      </c>
      <c r="AE9" s="17">
        <v>0.185731804201375</v>
      </c>
      <c r="AF9" s="17"/>
      <c r="AG9" s="17">
        <v>0.30469891982737701</v>
      </c>
      <c r="AH9" s="17">
        <v>0.24488908028571299</v>
      </c>
      <c r="AI9" s="17">
        <v>0.33205498685449902</v>
      </c>
      <c r="AJ9" s="17"/>
      <c r="AK9" s="17">
        <v>0.403640189428222</v>
      </c>
      <c r="AL9" s="17">
        <v>0.28532101689573097</v>
      </c>
      <c r="AM9" s="17">
        <v>0.11372676969522499</v>
      </c>
      <c r="AN9" s="17"/>
      <c r="AO9" s="17">
        <v>0.43659525461992399</v>
      </c>
      <c r="AP9" s="17">
        <v>0.30826425828158399</v>
      </c>
      <c r="AQ9" s="17">
        <v>0.25308605516628102</v>
      </c>
      <c r="AR9" s="17"/>
      <c r="AS9" s="17">
        <v>0.245758010232147</v>
      </c>
      <c r="AT9" s="17">
        <v>0.28593087041265303</v>
      </c>
      <c r="AU9" s="17">
        <v>0.32460863949237401</v>
      </c>
      <c r="AV9" s="17">
        <v>0.27752025249600898</v>
      </c>
      <c r="AW9" s="17">
        <v>0.25732834358513801</v>
      </c>
      <c r="AX9" s="17">
        <v>0.196863773675927</v>
      </c>
      <c r="AY9" s="17">
        <v>0.30451613108188302</v>
      </c>
      <c r="AZ9" s="17">
        <v>0.23394746492934301</v>
      </c>
      <c r="BA9" s="17">
        <v>0.26536975533269902</v>
      </c>
      <c r="BB9" s="17">
        <v>0.35399146174406698</v>
      </c>
      <c r="BC9" s="17">
        <v>0.45179039881467797</v>
      </c>
      <c r="BD9" s="17">
        <v>0.33451733092317598</v>
      </c>
      <c r="BE9" s="17">
        <v>0.53714822394863504</v>
      </c>
      <c r="BF9" s="17">
        <v>0.66186530107765995</v>
      </c>
      <c r="BG9" s="17">
        <v>0.29272330610717801</v>
      </c>
    </row>
    <row r="10" spans="2:59" x14ac:dyDescent="0.35">
      <c r="B10" s="18" t="s">
        <v>327</v>
      </c>
      <c r="C10" s="17">
        <v>0.44092094421224398</v>
      </c>
      <c r="D10" s="17">
        <v>0.442768010332307</v>
      </c>
      <c r="E10" s="17">
        <v>0.43689692278539399</v>
      </c>
      <c r="F10" s="17"/>
      <c r="G10" s="17">
        <v>0.404727202645284</v>
      </c>
      <c r="H10" s="17">
        <v>0.44107408916594998</v>
      </c>
      <c r="I10" s="17">
        <v>0.46019846706267498</v>
      </c>
      <c r="J10" s="17">
        <v>0.45224045148605102</v>
      </c>
      <c r="K10" s="17">
        <v>0.45597186952522101</v>
      </c>
      <c r="L10" s="17">
        <v>0.42419053686060498</v>
      </c>
      <c r="M10" s="17"/>
      <c r="N10" s="17">
        <v>0.45778665995092699</v>
      </c>
      <c r="O10" s="17">
        <v>0.44104653494551499</v>
      </c>
      <c r="P10" s="17">
        <v>0.433496584039259</v>
      </c>
      <c r="Q10" s="17">
        <v>0.45201319786143701</v>
      </c>
      <c r="R10" s="17">
        <v>0.38897487672837699</v>
      </c>
      <c r="S10" s="17"/>
      <c r="T10" s="17">
        <v>0.43259088375455901</v>
      </c>
      <c r="U10" s="17">
        <v>0.44301873449865298</v>
      </c>
      <c r="V10" s="17"/>
      <c r="W10" s="17">
        <v>0.43451755737056202</v>
      </c>
      <c r="X10" s="17">
        <v>0.44892231580471598</v>
      </c>
      <c r="Y10" s="17"/>
      <c r="Z10" s="17">
        <v>0.419898593431691</v>
      </c>
      <c r="AA10" s="17">
        <v>0.49338401040183599</v>
      </c>
      <c r="AB10" s="17">
        <v>0.46931297997419902</v>
      </c>
      <c r="AC10" s="17"/>
      <c r="AD10" s="17">
        <v>0.42974949177840099</v>
      </c>
      <c r="AE10" s="17">
        <v>0.46189228952627198</v>
      </c>
      <c r="AF10" s="17"/>
      <c r="AG10" s="17">
        <v>0.47056943813551599</v>
      </c>
      <c r="AH10" s="17">
        <v>0.46929952134431502</v>
      </c>
      <c r="AI10" s="17">
        <v>0.42625660239164598</v>
      </c>
      <c r="AJ10" s="17"/>
      <c r="AK10" s="17">
        <v>0.434287302909798</v>
      </c>
      <c r="AL10" s="17">
        <v>0.46293878029198199</v>
      </c>
      <c r="AM10" s="17">
        <v>0.42797644859135497</v>
      </c>
      <c r="AN10" s="17"/>
      <c r="AO10" s="17">
        <v>0.41411272411953098</v>
      </c>
      <c r="AP10" s="17">
        <v>0.47066272113386898</v>
      </c>
      <c r="AQ10" s="17">
        <v>0.41657190153542001</v>
      </c>
      <c r="AR10" s="17"/>
      <c r="AS10" s="17">
        <v>0.34967631790773401</v>
      </c>
      <c r="AT10" s="17">
        <v>0.33248765188432</v>
      </c>
      <c r="AU10" s="17">
        <v>0.46709912537503401</v>
      </c>
      <c r="AV10" s="17">
        <v>0.43683954030924399</v>
      </c>
      <c r="AW10" s="17">
        <v>0.47955523055858001</v>
      </c>
      <c r="AX10" s="17">
        <v>0.48559143296971902</v>
      </c>
      <c r="AY10" s="17">
        <v>0.45092371706888401</v>
      </c>
      <c r="AZ10" s="17">
        <v>0.53690597416056396</v>
      </c>
      <c r="BA10" s="17">
        <v>0.49719124818963201</v>
      </c>
      <c r="BB10" s="17">
        <v>0.44181692726377197</v>
      </c>
      <c r="BC10" s="17">
        <v>0.39631632282481399</v>
      </c>
      <c r="BD10" s="17">
        <v>0.49519521922637499</v>
      </c>
      <c r="BE10" s="17">
        <v>0.16798638920714101</v>
      </c>
      <c r="BF10" s="17">
        <v>0.231908590931138</v>
      </c>
      <c r="BG10" s="17">
        <v>0.38539153042313001</v>
      </c>
    </row>
    <row r="11" spans="2:59" x14ac:dyDescent="0.35">
      <c r="B11" s="18" t="s">
        <v>328</v>
      </c>
      <c r="C11" s="17">
        <v>0.16586097691728499</v>
      </c>
      <c r="D11" s="17">
        <v>0.16451008540210499</v>
      </c>
      <c r="E11" s="17">
        <v>0.16780276779929301</v>
      </c>
      <c r="F11" s="17"/>
      <c r="G11" s="17">
        <v>0.26803978032133002</v>
      </c>
      <c r="H11" s="17">
        <v>0.15209634758333099</v>
      </c>
      <c r="I11" s="17">
        <v>0.22460419213057201</v>
      </c>
      <c r="J11" s="17">
        <v>0.190572174979385</v>
      </c>
      <c r="K11" s="17">
        <v>0.12717883075932301</v>
      </c>
      <c r="L11" s="17">
        <v>0.116828066821568</v>
      </c>
      <c r="M11" s="17"/>
      <c r="N11" s="17">
        <v>0.14888888216747501</v>
      </c>
      <c r="O11" s="17">
        <v>0.152093841438454</v>
      </c>
      <c r="P11" s="17">
        <v>0.15316014102018399</v>
      </c>
      <c r="Q11" s="17">
        <v>0.18461830482508601</v>
      </c>
      <c r="R11" s="17">
        <v>0.21621826180599499</v>
      </c>
      <c r="S11" s="17"/>
      <c r="T11" s="17">
        <v>0.12711115051513</v>
      </c>
      <c r="U11" s="17">
        <v>0.17561949065670299</v>
      </c>
      <c r="V11" s="17"/>
      <c r="W11" s="17">
        <v>0.14676720076189301</v>
      </c>
      <c r="X11" s="17">
        <v>0.17080548337479901</v>
      </c>
      <c r="Y11" s="17"/>
      <c r="Z11" s="17">
        <v>0.10932155518339499</v>
      </c>
      <c r="AA11" s="17">
        <v>0.164908811510417</v>
      </c>
      <c r="AB11" s="17">
        <v>0.19536818827455599</v>
      </c>
      <c r="AC11" s="17"/>
      <c r="AD11" s="17">
        <v>0.13797739392073199</v>
      </c>
      <c r="AE11" s="17">
        <v>0.21820477474267999</v>
      </c>
      <c r="AF11" s="17"/>
      <c r="AG11" s="17">
        <v>0.16145001926650701</v>
      </c>
      <c r="AH11" s="17">
        <v>0.19355775783916901</v>
      </c>
      <c r="AI11" s="17">
        <v>0.13460351029606599</v>
      </c>
      <c r="AJ11" s="17"/>
      <c r="AK11" s="17">
        <v>0.10826231085094699</v>
      </c>
      <c r="AL11" s="17">
        <v>0.17500998638287801</v>
      </c>
      <c r="AM11" s="17">
        <v>0.244729736609161</v>
      </c>
      <c r="AN11" s="17"/>
      <c r="AO11" s="17">
        <v>9.4113159564274601E-2</v>
      </c>
      <c r="AP11" s="17">
        <v>0.152881028870227</v>
      </c>
      <c r="AQ11" s="17">
        <v>0.191739239933265</v>
      </c>
      <c r="AR11" s="17"/>
      <c r="AS11" s="17">
        <v>0.24924026811231201</v>
      </c>
      <c r="AT11" s="17">
        <v>0.19257696341682201</v>
      </c>
      <c r="AU11" s="17">
        <v>0.106946657198949</v>
      </c>
      <c r="AV11" s="17">
        <v>0.18845448642051299</v>
      </c>
      <c r="AW11" s="17">
        <v>0.18479679182943401</v>
      </c>
      <c r="AX11" s="17">
        <v>0.161130866878329</v>
      </c>
      <c r="AY11" s="17">
        <v>0.14241585088671499</v>
      </c>
      <c r="AZ11" s="17">
        <v>0.14757632179041699</v>
      </c>
      <c r="BA11" s="17">
        <v>0.159142800449321</v>
      </c>
      <c r="BB11" s="17">
        <v>0.119610571534242</v>
      </c>
      <c r="BC11" s="17">
        <v>0.15189327836050801</v>
      </c>
      <c r="BD11" s="17">
        <v>0.12972030117795599</v>
      </c>
      <c r="BE11" s="17">
        <v>0.17120125528550001</v>
      </c>
      <c r="BF11" s="17">
        <v>0</v>
      </c>
      <c r="BG11" s="17">
        <v>0.24588075052453301</v>
      </c>
    </row>
    <row r="12" spans="2:59" x14ac:dyDescent="0.35">
      <c r="B12" s="18" t="s">
        <v>329</v>
      </c>
      <c r="C12" s="17">
        <v>4.9711012072489798E-2</v>
      </c>
      <c r="D12" s="17">
        <v>5.9674559175169298E-2</v>
      </c>
      <c r="E12" s="17">
        <v>4.0633946721262401E-2</v>
      </c>
      <c r="F12" s="17"/>
      <c r="G12" s="17">
        <v>5.2078644421580202E-2</v>
      </c>
      <c r="H12" s="17">
        <v>6.5022481166091106E-2</v>
      </c>
      <c r="I12" s="17">
        <v>6.95908446128429E-2</v>
      </c>
      <c r="J12" s="17">
        <v>6.9699887646928999E-2</v>
      </c>
      <c r="K12" s="17">
        <v>4.3674735823021303E-2</v>
      </c>
      <c r="L12" s="17">
        <v>2.1382547972268601E-2</v>
      </c>
      <c r="M12" s="17"/>
      <c r="N12" s="17">
        <v>3.7305022021203803E-2</v>
      </c>
      <c r="O12" s="17">
        <v>6.5326982490126403E-2</v>
      </c>
      <c r="P12" s="17">
        <v>5.0995351226892499E-2</v>
      </c>
      <c r="Q12" s="17">
        <v>5.7672656209756097E-2</v>
      </c>
      <c r="R12" s="17">
        <v>3.3081779027086103E-2</v>
      </c>
      <c r="S12" s="17"/>
      <c r="T12" s="17">
        <v>4.5807233541643698E-2</v>
      </c>
      <c r="U12" s="17">
        <v>5.0694115223289697E-2</v>
      </c>
      <c r="V12" s="17"/>
      <c r="W12" s="17">
        <v>4.3569864717940297E-2</v>
      </c>
      <c r="X12" s="17">
        <v>5.6955644018155498E-2</v>
      </c>
      <c r="Y12" s="17"/>
      <c r="Z12" s="17">
        <v>4.4759243841318103E-2</v>
      </c>
      <c r="AA12" s="17">
        <v>3.4838175253544698E-2</v>
      </c>
      <c r="AB12" s="17">
        <v>6.4830558723713502E-2</v>
      </c>
      <c r="AC12" s="17"/>
      <c r="AD12" s="17">
        <v>5.4575687288940203E-2</v>
      </c>
      <c r="AE12" s="17">
        <v>4.0578915381488501E-2</v>
      </c>
      <c r="AF12" s="17"/>
      <c r="AG12" s="17">
        <v>2.4724582529330699E-2</v>
      </c>
      <c r="AH12" s="17">
        <v>5.1794417951638902E-2</v>
      </c>
      <c r="AI12" s="17">
        <v>5.7395733518662E-2</v>
      </c>
      <c r="AJ12" s="17"/>
      <c r="AK12" s="17">
        <v>2.2909807196099301E-2</v>
      </c>
      <c r="AL12" s="17">
        <v>3.8619189500691903E-2</v>
      </c>
      <c r="AM12" s="17">
        <v>0.13221155608778301</v>
      </c>
      <c r="AN12" s="17"/>
      <c r="AO12" s="17">
        <v>5.5178861696269801E-2</v>
      </c>
      <c r="AP12" s="17">
        <v>3.3418090966893001E-2</v>
      </c>
      <c r="AQ12" s="17">
        <v>7.0796205610778207E-2</v>
      </c>
      <c r="AR12" s="17"/>
      <c r="AS12" s="17">
        <v>4.7725399168634802E-2</v>
      </c>
      <c r="AT12" s="17">
        <v>5.2136309198951902E-2</v>
      </c>
      <c r="AU12" s="17">
        <v>3.9378975001255798E-2</v>
      </c>
      <c r="AV12" s="17">
        <v>4.2554254372807403E-2</v>
      </c>
      <c r="AW12" s="17">
        <v>7.1457952764509905E-2</v>
      </c>
      <c r="AX12" s="17">
        <v>0.10188133060541101</v>
      </c>
      <c r="AY12" s="17">
        <v>4.0767927160287903E-2</v>
      </c>
      <c r="AZ12" s="17">
        <v>4.4047048264633702E-2</v>
      </c>
      <c r="BA12" s="17">
        <v>6.6762245375365903E-2</v>
      </c>
      <c r="BB12" s="17">
        <v>5.7977185693952202E-2</v>
      </c>
      <c r="BC12" s="17">
        <v>0</v>
      </c>
      <c r="BD12" s="17">
        <v>4.0567148672492899E-2</v>
      </c>
      <c r="BE12" s="17">
        <v>4.6341640901154099E-2</v>
      </c>
      <c r="BF12" s="17">
        <v>0</v>
      </c>
      <c r="BG12" s="17">
        <v>7.6004412945158903E-2</v>
      </c>
    </row>
    <row r="13" spans="2:59" x14ac:dyDescent="0.35">
      <c r="B13" s="18" t="s">
        <v>330</v>
      </c>
      <c r="C13" s="17">
        <v>2.0107967732789101E-2</v>
      </c>
      <c r="D13" s="17">
        <v>1.8776220020557701E-2</v>
      </c>
      <c r="E13" s="17">
        <v>2.1431442790220901E-2</v>
      </c>
      <c r="F13" s="17"/>
      <c r="G13" s="17">
        <v>1.65020096964952E-2</v>
      </c>
      <c r="H13" s="17">
        <v>2.8129692709689499E-2</v>
      </c>
      <c r="I13" s="17">
        <v>2.0843204258919199E-2</v>
      </c>
      <c r="J13" s="17">
        <v>2.3808966452857398E-2</v>
      </c>
      <c r="K13" s="17">
        <v>2.18120172576147E-2</v>
      </c>
      <c r="L13" s="17">
        <v>1.3576934680950999E-2</v>
      </c>
      <c r="M13" s="17"/>
      <c r="N13" s="17">
        <v>4.2339095145153098E-3</v>
      </c>
      <c r="O13" s="17">
        <v>4.4545068517122199E-2</v>
      </c>
      <c r="P13" s="17">
        <v>1.3208928290678599E-2</v>
      </c>
      <c r="Q13" s="17">
        <v>1.9562234159176E-2</v>
      </c>
      <c r="R13" s="17">
        <v>2.9154628946363802E-2</v>
      </c>
      <c r="S13" s="17"/>
      <c r="T13" s="17">
        <v>1.6961077767162901E-2</v>
      </c>
      <c r="U13" s="17">
        <v>2.0900460804817202E-2</v>
      </c>
      <c r="V13" s="17"/>
      <c r="W13" s="17">
        <v>2.2127079761276501E-2</v>
      </c>
      <c r="X13" s="17">
        <v>2.09742424092541E-2</v>
      </c>
      <c r="Y13" s="17"/>
      <c r="Z13" s="17">
        <v>5.2567946557109304E-3</v>
      </c>
      <c r="AA13" s="17">
        <v>3.2079108362623301E-2</v>
      </c>
      <c r="AB13" s="17">
        <v>2.0548742195409701E-2</v>
      </c>
      <c r="AC13" s="17"/>
      <c r="AD13" s="17">
        <v>1.52971256720556E-2</v>
      </c>
      <c r="AE13" s="17">
        <v>2.9139007403267001E-2</v>
      </c>
      <c r="AF13" s="17"/>
      <c r="AG13" s="17">
        <v>2.9131353244228799E-2</v>
      </c>
      <c r="AH13" s="17">
        <v>1.6901905704570199E-2</v>
      </c>
      <c r="AI13" s="17">
        <v>2.03102367693784E-2</v>
      </c>
      <c r="AJ13" s="17"/>
      <c r="AK13" s="17">
        <v>1.55892202071181E-2</v>
      </c>
      <c r="AL13" s="17">
        <v>2.24054250336241E-2</v>
      </c>
      <c r="AM13" s="17">
        <v>2.3557594346535898E-2</v>
      </c>
      <c r="AN13" s="17"/>
      <c r="AO13" s="17">
        <v>0</v>
      </c>
      <c r="AP13" s="17">
        <v>1.0901483076755199E-2</v>
      </c>
      <c r="AQ13" s="17">
        <v>3.6252288958085098E-2</v>
      </c>
      <c r="AR13" s="17"/>
      <c r="AS13" s="17">
        <v>1.9008617797150702E-2</v>
      </c>
      <c r="AT13" s="17">
        <v>2.2510689769888601E-2</v>
      </c>
      <c r="AU13" s="17">
        <v>3.3757805407020003E-2</v>
      </c>
      <c r="AV13" s="17">
        <v>2.5809639069911499E-2</v>
      </c>
      <c r="AW13" s="17">
        <v>0</v>
      </c>
      <c r="AX13" s="17">
        <v>2.091191663223E-2</v>
      </c>
      <c r="AY13" s="17">
        <v>1.2528248212568399E-2</v>
      </c>
      <c r="AZ13" s="17">
        <v>3.0906217047937602E-2</v>
      </c>
      <c r="BA13" s="17">
        <v>1.1533950652981999E-2</v>
      </c>
      <c r="BB13" s="17">
        <v>1.7375986966211499E-2</v>
      </c>
      <c r="BC13" s="17">
        <v>0</v>
      </c>
      <c r="BD13" s="17">
        <v>0</v>
      </c>
      <c r="BE13" s="17">
        <v>7.7322490657569395E-2</v>
      </c>
      <c r="BF13" s="17">
        <v>0</v>
      </c>
      <c r="BG13" s="17">
        <v>0</v>
      </c>
    </row>
    <row r="14" spans="2:59" x14ac:dyDescent="0.35">
      <c r="B14" s="18" t="s">
        <v>133</v>
      </c>
      <c r="C14" s="17">
        <v>3.5341543983778402E-2</v>
      </c>
      <c r="D14" s="17">
        <v>1.8175199065613799E-2</v>
      </c>
      <c r="E14" s="17">
        <v>5.1479015373793603E-2</v>
      </c>
      <c r="F14" s="17"/>
      <c r="G14" s="17">
        <v>3.8741887602851299E-2</v>
      </c>
      <c r="H14" s="17">
        <v>6.5018299899476106E-2</v>
      </c>
      <c r="I14" s="17">
        <v>4.3880447103904097E-2</v>
      </c>
      <c r="J14" s="17">
        <v>4.0222135498117102E-2</v>
      </c>
      <c r="K14" s="17">
        <v>2.93362035235827E-2</v>
      </c>
      <c r="L14" s="17">
        <v>1.6693666170323099E-2</v>
      </c>
      <c r="M14" s="17"/>
      <c r="N14" s="17">
        <v>2.6133048431414001E-2</v>
      </c>
      <c r="O14" s="17">
        <v>4.3307070249452899E-2</v>
      </c>
      <c r="P14" s="17">
        <v>4.23081454255766E-2</v>
      </c>
      <c r="Q14" s="17">
        <v>3.0357608903095998E-2</v>
      </c>
      <c r="R14" s="17">
        <v>4.16209771207579E-2</v>
      </c>
      <c r="S14" s="17"/>
      <c r="T14" s="17">
        <v>2.9609554025895001E-2</v>
      </c>
      <c r="U14" s="17">
        <v>3.6785052457279602E-2</v>
      </c>
      <c r="V14" s="17"/>
      <c r="W14" s="17">
        <v>2.2052795682802401E-2</v>
      </c>
      <c r="X14" s="17">
        <v>3.7573992632784402E-2</v>
      </c>
      <c r="Y14" s="17"/>
      <c r="Z14" s="17">
        <v>2.1114982466322402E-2</v>
      </c>
      <c r="AA14" s="17">
        <v>1.07809246653156E-2</v>
      </c>
      <c r="AB14" s="17">
        <v>2.3098020549738699E-2</v>
      </c>
      <c r="AC14" s="17"/>
      <c r="AD14" s="17">
        <v>1.9833736865104899E-2</v>
      </c>
      <c r="AE14" s="17">
        <v>6.4453208744917306E-2</v>
      </c>
      <c r="AF14" s="17"/>
      <c r="AG14" s="17">
        <v>9.4256869970400104E-3</v>
      </c>
      <c r="AH14" s="17">
        <v>2.35573168745941E-2</v>
      </c>
      <c r="AI14" s="17">
        <v>2.9378930169749001E-2</v>
      </c>
      <c r="AJ14" s="17"/>
      <c r="AK14" s="17">
        <v>1.53111694078162E-2</v>
      </c>
      <c r="AL14" s="17">
        <v>1.57056018950936E-2</v>
      </c>
      <c r="AM14" s="17">
        <v>5.7797894669939801E-2</v>
      </c>
      <c r="AN14" s="17"/>
      <c r="AO14" s="17">
        <v>0</v>
      </c>
      <c r="AP14" s="17">
        <v>2.38724176706725E-2</v>
      </c>
      <c r="AQ14" s="17">
        <v>3.1554308796171299E-2</v>
      </c>
      <c r="AR14" s="17"/>
      <c r="AS14" s="17">
        <v>8.8591386782021095E-2</v>
      </c>
      <c r="AT14" s="17">
        <v>0.114357515317365</v>
      </c>
      <c r="AU14" s="17">
        <v>2.8208797525367001E-2</v>
      </c>
      <c r="AV14" s="17">
        <v>2.8821827331515601E-2</v>
      </c>
      <c r="AW14" s="17">
        <v>6.8616812623368603E-3</v>
      </c>
      <c r="AX14" s="17">
        <v>3.36206792383845E-2</v>
      </c>
      <c r="AY14" s="17">
        <v>4.8848125589661298E-2</v>
      </c>
      <c r="AZ14" s="17">
        <v>6.6169738071049297E-3</v>
      </c>
      <c r="BA14" s="17">
        <v>0</v>
      </c>
      <c r="BB14" s="17">
        <v>9.2278667977551306E-3</v>
      </c>
      <c r="BC14" s="17">
        <v>0</v>
      </c>
      <c r="BD14" s="17">
        <v>0</v>
      </c>
      <c r="BE14" s="17">
        <v>0</v>
      </c>
      <c r="BF14" s="17">
        <v>0.106226107991202</v>
      </c>
      <c r="BG14" s="17">
        <v>0</v>
      </c>
    </row>
    <row r="15" spans="2:59" x14ac:dyDescent="0.35">
      <c r="B15" s="18" t="s">
        <v>331</v>
      </c>
      <c r="C15" s="21">
        <v>0.72897849929365799</v>
      </c>
      <c r="D15" s="21">
        <v>0.73886393633655401</v>
      </c>
      <c r="E15" s="21">
        <v>0.71865282731543001</v>
      </c>
      <c r="F15" s="21"/>
      <c r="G15" s="21">
        <v>0.62463767795774405</v>
      </c>
      <c r="H15" s="21">
        <v>0.68973317864141204</v>
      </c>
      <c r="I15" s="21">
        <v>0.64108131189376205</v>
      </c>
      <c r="J15" s="21">
        <v>0.67569683542271097</v>
      </c>
      <c r="K15" s="21">
        <v>0.77799821263645896</v>
      </c>
      <c r="L15" s="21">
        <v>0.83151878435489002</v>
      </c>
      <c r="M15" s="21"/>
      <c r="N15" s="21">
        <v>0.78343913786539199</v>
      </c>
      <c r="O15" s="21">
        <v>0.69472703730484398</v>
      </c>
      <c r="P15" s="21">
        <v>0.74032743403666901</v>
      </c>
      <c r="Q15" s="21">
        <v>0.70778919590288503</v>
      </c>
      <c r="R15" s="21">
        <v>0.67992435309979704</v>
      </c>
      <c r="S15" s="21"/>
      <c r="T15" s="21">
        <v>0.78051098415016795</v>
      </c>
      <c r="U15" s="21">
        <v>0.71600088085791003</v>
      </c>
      <c r="V15" s="21"/>
      <c r="W15" s="21">
        <v>0.76548305907608705</v>
      </c>
      <c r="X15" s="21">
        <v>0.71369063756500795</v>
      </c>
      <c r="Y15" s="21"/>
      <c r="Z15" s="21">
        <v>0.81954742385325396</v>
      </c>
      <c r="AA15" s="21">
        <v>0.75739298020809998</v>
      </c>
      <c r="AB15" s="21">
        <v>0.69615449025658205</v>
      </c>
      <c r="AC15" s="21"/>
      <c r="AD15" s="21">
        <v>0.77231605625316802</v>
      </c>
      <c r="AE15" s="21">
        <v>0.64762409372764695</v>
      </c>
      <c r="AF15" s="21"/>
      <c r="AG15" s="21">
        <v>0.77526835796289295</v>
      </c>
      <c r="AH15" s="21">
        <v>0.71418860163002795</v>
      </c>
      <c r="AI15" s="21">
        <v>0.75831158924614495</v>
      </c>
      <c r="AJ15" s="21"/>
      <c r="AK15" s="21">
        <v>0.83792749233802</v>
      </c>
      <c r="AL15" s="21">
        <v>0.74825979718771196</v>
      </c>
      <c r="AM15" s="21">
        <v>0.54170321828657997</v>
      </c>
      <c r="AN15" s="21"/>
      <c r="AO15" s="21">
        <v>0.85070797873945603</v>
      </c>
      <c r="AP15" s="21">
        <v>0.77892697941545197</v>
      </c>
      <c r="AQ15" s="21">
        <v>0.66965795670170103</v>
      </c>
      <c r="AR15" s="21"/>
      <c r="AS15" s="21">
        <v>0.59543432813988195</v>
      </c>
      <c r="AT15" s="21">
        <v>0.61841852229697303</v>
      </c>
      <c r="AU15" s="21">
        <v>0.79170776486740801</v>
      </c>
      <c r="AV15" s="21">
        <v>0.71435979280525297</v>
      </c>
      <c r="AW15" s="21">
        <v>0.73688357414371897</v>
      </c>
      <c r="AX15" s="21">
        <v>0.68245520664564496</v>
      </c>
      <c r="AY15" s="21">
        <v>0.75543984815076703</v>
      </c>
      <c r="AZ15" s="21">
        <v>0.770853439089907</v>
      </c>
      <c r="BA15" s="21">
        <v>0.76256100352233103</v>
      </c>
      <c r="BB15" s="21">
        <v>0.79580838900783901</v>
      </c>
      <c r="BC15" s="21">
        <v>0.84810672163949197</v>
      </c>
      <c r="BD15" s="21">
        <v>0.82971255014955103</v>
      </c>
      <c r="BE15" s="21">
        <v>0.70513461315577597</v>
      </c>
      <c r="BF15" s="21">
        <v>0.89377389200879798</v>
      </c>
      <c r="BG15" s="21">
        <v>0.67811483653030802</v>
      </c>
    </row>
    <row r="16" spans="2:59" x14ac:dyDescent="0.35">
      <c r="B16" s="18" t="s">
        <v>332</v>
      </c>
      <c r="C16" s="21">
        <v>6.9818979805278902E-2</v>
      </c>
      <c r="D16" s="21">
        <v>7.8450779195727002E-2</v>
      </c>
      <c r="E16" s="21">
        <v>6.2065389511483299E-2</v>
      </c>
      <c r="F16" s="21"/>
      <c r="G16" s="21">
        <v>6.8580654118075401E-2</v>
      </c>
      <c r="H16" s="21">
        <v>9.3152173875780606E-2</v>
      </c>
      <c r="I16" s="21">
        <v>9.0434048871762096E-2</v>
      </c>
      <c r="J16" s="21">
        <v>9.3508854099786404E-2</v>
      </c>
      <c r="K16" s="21">
        <v>6.5486753080636104E-2</v>
      </c>
      <c r="L16" s="21">
        <v>3.4959482653219603E-2</v>
      </c>
      <c r="M16" s="21"/>
      <c r="N16" s="21">
        <v>4.1538931535719102E-2</v>
      </c>
      <c r="O16" s="21">
        <v>0.10987205100724901</v>
      </c>
      <c r="P16" s="21">
        <v>6.42042795175711E-2</v>
      </c>
      <c r="Q16" s="21">
        <v>7.7234890368932094E-2</v>
      </c>
      <c r="R16" s="21">
        <v>6.2236407973449898E-2</v>
      </c>
      <c r="S16" s="21"/>
      <c r="T16" s="21">
        <v>6.2768311308806599E-2</v>
      </c>
      <c r="U16" s="21">
        <v>7.1594576028106899E-2</v>
      </c>
      <c r="V16" s="21"/>
      <c r="W16" s="21">
        <v>6.5696944479216798E-2</v>
      </c>
      <c r="X16" s="21">
        <v>7.7929886427409695E-2</v>
      </c>
      <c r="Y16" s="21"/>
      <c r="Z16" s="21">
        <v>5.0016038497029E-2</v>
      </c>
      <c r="AA16" s="21">
        <v>6.6917283616168E-2</v>
      </c>
      <c r="AB16" s="21">
        <v>8.5379300919123199E-2</v>
      </c>
      <c r="AC16" s="21"/>
      <c r="AD16" s="21">
        <v>6.9872812960995803E-2</v>
      </c>
      <c r="AE16" s="21">
        <v>6.9717922784755498E-2</v>
      </c>
      <c r="AF16" s="21"/>
      <c r="AG16" s="21">
        <v>5.3855935773559502E-2</v>
      </c>
      <c r="AH16" s="21">
        <v>6.8696323656209105E-2</v>
      </c>
      <c r="AI16" s="21">
        <v>7.7705970288040396E-2</v>
      </c>
      <c r="AJ16" s="21"/>
      <c r="AK16" s="21">
        <v>3.8499027403217499E-2</v>
      </c>
      <c r="AL16" s="21">
        <v>6.1024614534315999E-2</v>
      </c>
      <c r="AM16" s="21">
        <v>0.15576915043431899</v>
      </c>
      <c r="AN16" s="21"/>
      <c r="AO16" s="21">
        <v>5.5178861696269801E-2</v>
      </c>
      <c r="AP16" s="21">
        <v>4.4319574043648099E-2</v>
      </c>
      <c r="AQ16" s="21">
        <v>0.10704849456886301</v>
      </c>
      <c r="AR16" s="21"/>
      <c r="AS16" s="21">
        <v>6.67340169657855E-2</v>
      </c>
      <c r="AT16" s="21">
        <v>7.46469989688405E-2</v>
      </c>
      <c r="AU16" s="21">
        <v>7.3136780408275801E-2</v>
      </c>
      <c r="AV16" s="21">
        <v>6.8363893442718898E-2</v>
      </c>
      <c r="AW16" s="21">
        <v>7.1457952764509905E-2</v>
      </c>
      <c r="AX16" s="21">
        <v>0.122793247237641</v>
      </c>
      <c r="AY16" s="21">
        <v>5.3296175372856303E-2</v>
      </c>
      <c r="AZ16" s="21">
        <v>7.4953265312571293E-2</v>
      </c>
      <c r="BA16" s="21">
        <v>7.8296196028347906E-2</v>
      </c>
      <c r="BB16" s="21">
        <v>7.5353172660163698E-2</v>
      </c>
      <c r="BC16" s="21">
        <v>0</v>
      </c>
      <c r="BD16" s="21">
        <v>4.0567148672492899E-2</v>
      </c>
      <c r="BE16" s="21">
        <v>0.123664131558723</v>
      </c>
      <c r="BF16" s="21">
        <v>0</v>
      </c>
      <c r="BG16" s="21">
        <v>7.6004412945158903E-2</v>
      </c>
    </row>
    <row r="17" spans="2:59" x14ac:dyDescent="0.35">
      <c r="B17" s="18" t="s">
        <v>120</v>
      </c>
      <c r="C17" s="22">
        <v>0.65915951948837903</v>
      </c>
      <c r="D17" s="22">
        <v>0.66041315714082705</v>
      </c>
      <c r="E17" s="22">
        <v>0.65658743780394602</v>
      </c>
      <c r="F17" s="22"/>
      <c r="G17" s="22">
        <v>0.55605702383966804</v>
      </c>
      <c r="H17" s="22">
        <v>0.59658100476563203</v>
      </c>
      <c r="I17" s="22">
        <v>0.55064726302199996</v>
      </c>
      <c r="J17" s="22">
        <v>0.58218798132292504</v>
      </c>
      <c r="K17" s="22">
        <v>0.71251145955582296</v>
      </c>
      <c r="L17" s="22">
        <v>0.79655930170167</v>
      </c>
      <c r="M17" s="22"/>
      <c r="N17" s="22">
        <v>0.74190020632967302</v>
      </c>
      <c r="O17" s="22">
        <v>0.58485498629759503</v>
      </c>
      <c r="P17" s="22">
        <v>0.67612315451909699</v>
      </c>
      <c r="Q17" s="22">
        <v>0.63055430553395297</v>
      </c>
      <c r="R17" s="22">
        <v>0.61768794512634695</v>
      </c>
      <c r="S17" s="22"/>
      <c r="T17" s="22">
        <v>0.71774267284136195</v>
      </c>
      <c r="U17" s="22">
        <v>0.64440630482980299</v>
      </c>
      <c r="V17" s="22"/>
      <c r="W17" s="22">
        <v>0.69978611459687101</v>
      </c>
      <c r="X17" s="22">
        <v>0.635760751137598</v>
      </c>
      <c r="Y17" s="22"/>
      <c r="Z17" s="22">
        <v>0.76953138535622501</v>
      </c>
      <c r="AA17" s="22">
        <v>0.69047569659193198</v>
      </c>
      <c r="AB17" s="22">
        <v>0.610775189337459</v>
      </c>
      <c r="AC17" s="22"/>
      <c r="AD17" s="22">
        <v>0.702443243292172</v>
      </c>
      <c r="AE17" s="22">
        <v>0.57790617094289198</v>
      </c>
      <c r="AF17" s="22"/>
      <c r="AG17" s="22">
        <v>0.72141242218933399</v>
      </c>
      <c r="AH17" s="22">
        <v>0.64549227797381903</v>
      </c>
      <c r="AI17" s="22">
        <v>0.68060561895810501</v>
      </c>
      <c r="AJ17" s="22"/>
      <c r="AK17" s="22">
        <v>0.79942846493480202</v>
      </c>
      <c r="AL17" s="22">
        <v>0.687235182653396</v>
      </c>
      <c r="AM17" s="22">
        <v>0.38593406785226098</v>
      </c>
      <c r="AN17" s="22"/>
      <c r="AO17" s="22">
        <v>0.79552911704318596</v>
      </c>
      <c r="AP17" s="22">
        <v>0.73460740537180402</v>
      </c>
      <c r="AQ17" s="22">
        <v>0.56260946213283702</v>
      </c>
      <c r="AR17" s="22"/>
      <c r="AS17" s="22">
        <v>0.52870031117409599</v>
      </c>
      <c r="AT17" s="22">
        <v>0.54377152332813306</v>
      </c>
      <c r="AU17" s="22">
        <v>0.71857098445913303</v>
      </c>
      <c r="AV17" s="22">
        <v>0.64599589936253399</v>
      </c>
      <c r="AW17" s="22">
        <v>0.66542562137920902</v>
      </c>
      <c r="AX17" s="22">
        <v>0.55966195940800401</v>
      </c>
      <c r="AY17" s="22">
        <v>0.70214367277791101</v>
      </c>
      <c r="AZ17" s="22">
        <v>0.69590017377733604</v>
      </c>
      <c r="BA17" s="22">
        <v>0.684264807493983</v>
      </c>
      <c r="BB17" s="22">
        <v>0.72045521634767495</v>
      </c>
      <c r="BC17" s="22">
        <v>0.84810672163949197</v>
      </c>
      <c r="BD17" s="22">
        <v>0.78914540147705903</v>
      </c>
      <c r="BE17" s="22">
        <v>0.58147048159705295</v>
      </c>
      <c r="BF17" s="22">
        <v>0.89377389200879798</v>
      </c>
      <c r="BG17" s="22">
        <v>0.60211042358514899</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335</v>
      </c>
      <c r="C9" s="17">
        <v>7.5117474591850794E-2</v>
      </c>
      <c r="D9" s="17">
        <v>6.9294040371016899E-2</v>
      </c>
      <c r="E9" s="17">
        <v>8.0851958295978396E-2</v>
      </c>
      <c r="F9" s="17"/>
      <c r="G9" s="17">
        <v>7.3667747438729198E-2</v>
      </c>
      <c r="H9" s="17">
        <v>0.106335262142398</v>
      </c>
      <c r="I9" s="17">
        <v>4.1312728431913498E-2</v>
      </c>
      <c r="J9" s="17">
        <v>0.111336862661749</v>
      </c>
      <c r="K9" s="17">
        <v>5.1531347685852401E-2</v>
      </c>
      <c r="L9" s="17">
        <v>6.9395106507203194E-2</v>
      </c>
      <c r="M9" s="17"/>
      <c r="N9" s="17">
        <v>7.3498080206358896E-2</v>
      </c>
      <c r="O9" s="17">
        <v>8.9627720900978397E-2</v>
      </c>
      <c r="P9" s="17">
        <v>6.9483942336712207E-2</v>
      </c>
      <c r="Q9" s="17">
        <v>7.3311640544788101E-2</v>
      </c>
      <c r="R9" s="17">
        <v>6.7095080323829506E-2</v>
      </c>
      <c r="S9" s="17"/>
      <c r="T9" s="17">
        <v>0.112800921609415</v>
      </c>
      <c r="U9" s="17">
        <v>6.5627511161999705E-2</v>
      </c>
      <c r="V9" s="17"/>
      <c r="W9" s="17">
        <v>8.09903718328015E-2</v>
      </c>
      <c r="X9" s="17">
        <v>6.6448874194981605E-2</v>
      </c>
      <c r="Y9" s="17"/>
      <c r="Z9" s="17">
        <v>6.2002180318067403E-2</v>
      </c>
      <c r="AA9" s="17">
        <v>4.91617863525965E-2</v>
      </c>
      <c r="AB9" s="17">
        <v>0.111278329877219</v>
      </c>
      <c r="AC9" s="17"/>
      <c r="AD9" s="17">
        <v>7.7011216333040602E-2</v>
      </c>
      <c r="AE9" s="17">
        <v>7.15624926210401E-2</v>
      </c>
      <c r="AF9" s="17"/>
      <c r="AG9" s="17">
        <v>0.12817691355678401</v>
      </c>
      <c r="AH9" s="17">
        <v>6.10460175562011E-2</v>
      </c>
      <c r="AI9" s="17">
        <v>7.5360934150961706E-2</v>
      </c>
      <c r="AJ9" s="17"/>
      <c r="AK9" s="17">
        <v>5.6844488009363897E-2</v>
      </c>
      <c r="AL9" s="17">
        <v>7.0226369011048798E-2</v>
      </c>
      <c r="AM9" s="17">
        <v>0.13746973791388301</v>
      </c>
      <c r="AN9" s="17"/>
      <c r="AO9" s="17">
        <v>0.169097144031358</v>
      </c>
      <c r="AP9" s="17">
        <v>5.2608260146548597E-2</v>
      </c>
      <c r="AQ9" s="17">
        <v>8.2808612699510495E-2</v>
      </c>
      <c r="AR9" s="17"/>
      <c r="AS9" s="17">
        <v>0.118294106192722</v>
      </c>
      <c r="AT9" s="17">
        <v>6.69907276923766E-2</v>
      </c>
      <c r="AU9" s="17">
        <v>9.7147982831265106E-2</v>
      </c>
      <c r="AV9" s="17">
        <v>4.9839824452527201E-2</v>
      </c>
      <c r="AW9" s="17">
        <v>6.6757651465482196E-2</v>
      </c>
      <c r="AX9" s="17">
        <v>0.114243222551762</v>
      </c>
      <c r="AY9" s="17">
        <v>6.25308685870722E-2</v>
      </c>
      <c r="AZ9" s="17">
        <v>6.8741309826975794E-2</v>
      </c>
      <c r="BA9" s="17">
        <v>3.02089478060516E-2</v>
      </c>
      <c r="BB9" s="17">
        <v>5.1035830397E-2</v>
      </c>
      <c r="BC9" s="17">
        <v>5.9602580175245501E-2</v>
      </c>
      <c r="BD9" s="17">
        <v>0.121437983575731</v>
      </c>
      <c r="BE9" s="17">
        <v>0.191952243066768</v>
      </c>
      <c r="BF9" s="17">
        <v>0.14443599463701401</v>
      </c>
      <c r="BG9" s="17">
        <v>0.13449622786252</v>
      </c>
    </row>
    <row r="10" spans="2:59" ht="43.5" x14ac:dyDescent="0.35">
      <c r="B10" s="18" t="s">
        <v>336</v>
      </c>
      <c r="C10" s="17">
        <v>0.167274097438183</v>
      </c>
      <c r="D10" s="17">
        <v>0.19068802960015299</v>
      </c>
      <c r="E10" s="17">
        <v>0.144091300607946</v>
      </c>
      <c r="F10" s="17"/>
      <c r="G10" s="17">
        <v>0.215468774105852</v>
      </c>
      <c r="H10" s="17">
        <v>0.19610731896133099</v>
      </c>
      <c r="I10" s="17">
        <v>0.231284290523363</v>
      </c>
      <c r="J10" s="17">
        <v>0.16720898596751399</v>
      </c>
      <c r="K10" s="17">
        <v>0.11922034179799799</v>
      </c>
      <c r="L10" s="17">
        <v>0.13507503613828001</v>
      </c>
      <c r="M10" s="17"/>
      <c r="N10" s="17">
        <v>0.19384947397919899</v>
      </c>
      <c r="O10" s="17">
        <v>0.19405041548280999</v>
      </c>
      <c r="P10" s="17">
        <v>0.109331327165482</v>
      </c>
      <c r="Q10" s="17">
        <v>0.16219503839073601</v>
      </c>
      <c r="R10" s="17">
        <v>0.16984272060448899</v>
      </c>
      <c r="S10" s="17"/>
      <c r="T10" s="17">
        <v>0.16396209179558399</v>
      </c>
      <c r="U10" s="17">
        <v>0.16810817220881299</v>
      </c>
      <c r="V10" s="17"/>
      <c r="W10" s="17">
        <v>0.199202330246496</v>
      </c>
      <c r="X10" s="17">
        <v>0.147219367641682</v>
      </c>
      <c r="Y10" s="17"/>
      <c r="Z10" s="17">
        <v>0.119416570246583</v>
      </c>
      <c r="AA10" s="17">
        <v>0.175779734501193</v>
      </c>
      <c r="AB10" s="17">
        <v>0.21648317303351899</v>
      </c>
      <c r="AC10" s="17"/>
      <c r="AD10" s="17">
        <v>0.15595221381590699</v>
      </c>
      <c r="AE10" s="17">
        <v>0.18852783614889099</v>
      </c>
      <c r="AF10" s="17"/>
      <c r="AG10" s="17">
        <v>0.19976548236490599</v>
      </c>
      <c r="AH10" s="17">
        <v>0.179205906007469</v>
      </c>
      <c r="AI10" s="17">
        <v>0.156136710430204</v>
      </c>
      <c r="AJ10" s="17"/>
      <c r="AK10" s="17">
        <v>0.139253139264085</v>
      </c>
      <c r="AL10" s="17">
        <v>0.18682843529162299</v>
      </c>
      <c r="AM10" s="17">
        <v>0.18506679430891401</v>
      </c>
      <c r="AN10" s="17"/>
      <c r="AO10" s="17">
        <v>0.14699557382418699</v>
      </c>
      <c r="AP10" s="17">
        <v>0.150443834765461</v>
      </c>
      <c r="AQ10" s="17">
        <v>0.19840333933160101</v>
      </c>
      <c r="AR10" s="17"/>
      <c r="AS10" s="17">
        <v>0.19828339956193</v>
      </c>
      <c r="AT10" s="17">
        <v>0.17698546315802</v>
      </c>
      <c r="AU10" s="17">
        <v>0.14033319392968499</v>
      </c>
      <c r="AV10" s="17">
        <v>0.16617206171913501</v>
      </c>
      <c r="AW10" s="17">
        <v>0.23501041585275401</v>
      </c>
      <c r="AX10" s="17">
        <v>0.168264450756026</v>
      </c>
      <c r="AY10" s="17">
        <v>0.153256720682794</v>
      </c>
      <c r="AZ10" s="17">
        <v>8.1637705617038703E-2</v>
      </c>
      <c r="BA10" s="17">
        <v>0.239509211255239</v>
      </c>
      <c r="BB10" s="17">
        <v>0.14884161216025499</v>
      </c>
      <c r="BC10" s="17">
        <v>0.122992260010056</v>
      </c>
      <c r="BD10" s="17">
        <v>0.140133893071343</v>
      </c>
      <c r="BE10" s="17">
        <v>0.13505434558460799</v>
      </c>
      <c r="BF10" s="17">
        <v>0.17959677610142599</v>
      </c>
      <c r="BG10" s="17">
        <v>0.27106679735675598</v>
      </c>
    </row>
    <row r="11" spans="2:59" ht="43.5" x14ac:dyDescent="0.35">
      <c r="B11" s="18" t="s">
        <v>337</v>
      </c>
      <c r="C11" s="17">
        <v>0.32990659074559597</v>
      </c>
      <c r="D11" s="17">
        <v>0.36190079355708199</v>
      </c>
      <c r="E11" s="17">
        <v>0.29940058545567499</v>
      </c>
      <c r="F11" s="17"/>
      <c r="G11" s="17">
        <v>0.23996176220309501</v>
      </c>
      <c r="H11" s="17">
        <v>0.33440907035078798</v>
      </c>
      <c r="I11" s="17">
        <v>0.31942514088807999</v>
      </c>
      <c r="J11" s="17">
        <v>0.28693043947246299</v>
      </c>
      <c r="K11" s="17">
        <v>0.35497490742473797</v>
      </c>
      <c r="L11" s="17">
        <v>0.374378398973509</v>
      </c>
      <c r="M11" s="17"/>
      <c r="N11" s="17">
        <v>0.32701263166422101</v>
      </c>
      <c r="O11" s="17">
        <v>0.33068934503011099</v>
      </c>
      <c r="P11" s="17">
        <v>0.35579540862297199</v>
      </c>
      <c r="Q11" s="17">
        <v>0.33366164732057901</v>
      </c>
      <c r="R11" s="17">
        <v>0.28037843988670902</v>
      </c>
      <c r="S11" s="17"/>
      <c r="T11" s="17">
        <v>0.32725614108787998</v>
      </c>
      <c r="U11" s="17">
        <v>0.330574063397784</v>
      </c>
      <c r="V11" s="17"/>
      <c r="W11" s="17">
        <v>0.32992994993182301</v>
      </c>
      <c r="X11" s="17">
        <v>0.35197646971067298</v>
      </c>
      <c r="Y11" s="17"/>
      <c r="Z11" s="17">
        <v>0.26237405606150999</v>
      </c>
      <c r="AA11" s="17">
        <v>0.43292030849746599</v>
      </c>
      <c r="AB11" s="17">
        <v>0.39555633373918803</v>
      </c>
      <c r="AC11" s="17"/>
      <c r="AD11" s="17">
        <v>0.35591169463849098</v>
      </c>
      <c r="AE11" s="17">
        <v>0.28108912346506998</v>
      </c>
      <c r="AF11" s="17"/>
      <c r="AG11" s="17">
        <v>0.48362585589250201</v>
      </c>
      <c r="AH11" s="17">
        <v>0.395767911673781</v>
      </c>
      <c r="AI11" s="17">
        <v>0.24958321473585701</v>
      </c>
      <c r="AJ11" s="17"/>
      <c r="AK11" s="17">
        <v>0.37471480679608898</v>
      </c>
      <c r="AL11" s="17">
        <v>0.32573411175424399</v>
      </c>
      <c r="AM11" s="17">
        <v>0.30456700856531999</v>
      </c>
      <c r="AN11" s="17"/>
      <c r="AO11" s="17">
        <v>0.26283015996701098</v>
      </c>
      <c r="AP11" s="17">
        <v>0.38671437041582002</v>
      </c>
      <c r="AQ11" s="17">
        <v>0.28468483860038601</v>
      </c>
      <c r="AR11" s="17"/>
      <c r="AS11" s="17">
        <v>0.29316087439289701</v>
      </c>
      <c r="AT11" s="17">
        <v>0.227204408030798</v>
      </c>
      <c r="AU11" s="17">
        <v>0.312348618535286</v>
      </c>
      <c r="AV11" s="17">
        <v>0.26018242203194197</v>
      </c>
      <c r="AW11" s="17">
        <v>0.250943116424518</v>
      </c>
      <c r="AX11" s="17">
        <v>0.30525413164918602</v>
      </c>
      <c r="AY11" s="17">
        <v>0.38235271452977698</v>
      </c>
      <c r="AZ11" s="17">
        <v>0.55022752715908396</v>
      </c>
      <c r="BA11" s="17">
        <v>0.48630715133533398</v>
      </c>
      <c r="BB11" s="17">
        <v>0.33384876043432399</v>
      </c>
      <c r="BC11" s="17">
        <v>0.388327522855822</v>
      </c>
      <c r="BD11" s="17">
        <v>0.48289013558852301</v>
      </c>
      <c r="BE11" s="17">
        <v>0.27541397237085902</v>
      </c>
      <c r="BF11" s="17">
        <v>0.44425172903968202</v>
      </c>
      <c r="BG11" s="17">
        <v>0.34839916346819599</v>
      </c>
    </row>
    <row r="12" spans="2:59" ht="43.5" x14ac:dyDescent="0.35">
      <c r="B12" s="18" t="s">
        <v>338</v>
      </c>
      <c r="C12" s="17">
        <v>0.13347140208899999</v>
      </c>
      <c r="D12" s="17">
        <v>0.166989581478029</v>
      </c>
      <c r="E12" s="17">
        <v>0.102796330749893</v>
      </c>
      <c r="F12" s="17"/>
      <c r="G12" s="17">
        <v>0.16848096276343599</v>
      </c>
      <c r="H12" s="17">
        <v>0.121420451388912</v>
      </c>
      <c r="I12" s="17">
        <v>0.151658885486712</v>
      </c>
      <c r="J12" s="17">
        <v>8.9073097764054907E-2</v>
      </c>
      <c r="K12" s="17">
        <v>0.153154432547216</v>
      </c>
      <c r="L12" s="17">
        <v>0.13698730884653901</v>
      </c>
      <c r="M12" s="17"/>
      <c r="N12" s="17">
        <v>0.112307911533138</v>
      </c>
      <c r="O12" s="17">
        <v>0.110761006573877</v>
      </c>
      <c r="P12" s="17">
        <v>0.129167492297075</v>
      </c>
      <c r="Q12" s="17">
        <v>0.168536337804263</v>
      </c>
      <c r="R12" s="17">
        <v>0.160436193538077</v>
      </c>
      <c r="S12" s="17"/>
      <c r="T12" s="17">
        <v>0.18120973981501201</v>
      </c>
      <c r="U12" s="17">
        <v>0.12144927791839</v>
      </c>
      <c r="V12" s="17"/>
      <c r="W12" s="17">
        <v>0.14490457648487101</v>
      </c>
      <c r="X12" s="17">
        <v>0.12581308843493599</v>
      </c>
      <c r="Y12" s="17"/>
      <c r="Z12" s="17">
        <v>0.20546418817144799</v>
      </c>
      <c r="AA12" s="17">
        <v>9.1943222151087606E-2</v>
      </c>
      <c r="AB12" s="17">
        <v>0.105470986442843</v>
      </c>
      <c r="AC12" s="17"/>
      <c r="AD12" s="17">
        <v>0.14662500876092399</v>
      </c>
      <c r="AE12" s="17">
        <v>0.108779104531864</v>
      </c>
      <c r="AF12" s="17"/>
      <c r="AG12" s="17">
        <v>8.1812771092837897E-2</v>
      </c>
      <c r="AH12" s="17">
        <v>0.105796859463408</v>
      </c>
      <c r="AI12" s="17">
        <v>0.174946257026247</v>
      </c>
      <c r="AJ12" s="17"/>
      <c r="AK12" s="17">
        <v>0.176003148733308</v>
      </c>
      <c r="AL12" s="17">
        <v>0.118681350104477</v>
      </c>
      <c r="AM12" s="17">
        <v>0.11502951469428201</v>
      </c>
      <c r="AN12" s="17"/>
      <c r="AO12" s="17">
        <v>0.149681840984106</v>
      </c>
      <c r="AP12" s="17">
        <v>0.14770428529412899</v>
      </c>
      <c r="AQ12" s="17">
        <v>0.12421440753188601</v>
      </c>
      <c r="AR12" s="17"/>
      <c r="AS12" s="17">
        <v>6.6963491809791803E-2</v>
      </c>
      <c r="AT12" s="17">
        <v>0.19049662336186801</v>
      </c>
      <c r="AU12" s="17">
        <v>0.12584251833042001</v>
      </c>
      <c r="AV12" s="17">
        <v>0.144861773315343</v>
      </c>
      <c r="AW12" s="17">
        <v>0.15370250860147699</v>
      </c>
      <c r="AX12" s="17">
        <v>7.3988254563340294E-2</v>
      </c>
      <c r="AY12" s="17">
        <v>0.13482767431360501</v>
      </c>
      <c r="AZ12" s="17">
        <v>0.142298748423246</v>
      </c>
      <c r="BA12" s="17">
        <v>0.12680451867329401</v>
      </c>
      <c r="BB12" s="17">
        <v>0.186045712336042</v>
      </c>
      <c r="BC12" s="17">
        <v>0.23030052782775001</v>
      </c>
      <c r="BD12" s="17">
        <v>0.114236204543437</v>
      </c>
      <c r="BE12" s="17">
        <v>0.109179798627762</v>
      </c>
      <c r="BF12" s="17">
        <v>8.8961477119373605E-2</v>
      </c>
      <c r="BG12" s="17">
        <v>0.100907318889172</v>
      </c>
    </row>
    <row r="13" spans="2:59" ht="43.5" x14ac:dyDescent="0.35">
      <c r="B13" s="18" t="s">
        <v>339</v>
      </c>
      <c r="C13" s="17">
        <v>6.2659967199613004E-2</v>
      </c>
      <c r="D13" s="17">
        <v>6.6196870619606094E-2</v>
      </c>
      <c r="E13" s="17">
        <v>5.9623199516118899E-2</v>
      </c>
      <c r="F13" s="17"/>
      <c r="G13" s="17">
        <v>7.4306640549505795E-2</v>
      </c>
      <c r="H13" s="17">
        <v>6.2579854224177306E-2</v>
      </c>
      <c r="I13" s="17">
        <v>5.4946675355336601E-2</v>
      </c>
      <c r="J13" s="17">
        <v>5.7768585189233002E-2</v>
      </c>
      <c r="K13" s="17">
        <v>7.1047797582871094E-2</v>
      </c>
      <c r="L13" s="17">
        <v>6.1564612478912303E-2</v>
      </c>
      <c r="M13" s="17"/>
      <c r="N13" s="17">
        <v>5.2851192183940798E-2</v>
      </c>
      <c r="O13" s="17">
        <v>5.9312562745559197E-2</v>
      </c>
      <c r="P13" s="17">
        <v>0.119168912177467</v>
      </c>
      <c r="Q13" s="17">
        <v>3.3961898779127898E-2</v>
      </c>
      <c r="R13" s="17">
        <v>5.0488213793834003E-2</v>
      </c>
      <c r="S13" s="17"/>
      <c r="T13" s="17">
        <v>7.4384155723630996E-2</v>
      </c>
      <c r="U13" s="17">
        <v>5.9707420945398201E-2</v>
      </c>
      <c r="V13" s="17"/>
      <c r="W13" s="17">
        <v>4.5138033201514001E-2</v>
      </c>
      <c r="X13" s="17">
        <v>7.5665336914571099E-2</v>
      </c>
      <c r="Y13" s="17"/>
      <c r="Z13" s="17">
        <v>0.11819902886531999</v>
      </c>
      <c r="AA13" s="17">
        <v>3.2386645149399297E-2</v>
      </c>
      <c r="AB13" s="17">
        <v>2.0432090991092201E-2</v>
      </c>
      <c r="AC13" s="17"/>
      <c r="AD13" s="17">
        <v>6.1774547531590299E-2</v>
      </c>
      <c r="AE13" s="17">
        <v>6.4322100365904203E-2</v>
      </c>
      <c r="AF13" s="17"/>
      <c r="AG13" s="17">
        <v>8.7845727568076695E-3</v>
      </c>
      <c r="AH13" s="17">
        <v>1.9718392921304801E-2</v>
      </c>
      <c r="AI13" s="17">
        <v>0.117631858547801</v>
      </c>
      <c r="AJ13" s="17"/>
      <c r="AK13" s="17">
        <v>6.5974856759720202E-2</v>
      </c>
      <c r="AL13" s="17">
        <v>6.4331258825405094E-2</v>
      </c>
      <c r="AM13" s="17">
        <v>5.7337958898164502E-2</v>
      </c>
      <c r="AN13" s="17"/>
      <c r="AO13" s="17">
        <v>5.85926725193196E-2</v>
      </c>
      <c r="AP13" s="17">
        <v>4.44204505362987E-2</v>
      </c>
      <c r="AQ13" s="17">
        <v>8.5105615746326801E-2</v>
      </c>
      <c r="AR13" s="17"/>
      <c r="AS13" s="17">
        <v>6.4347305190303294E-2</v>
      </c>
      <c r="AT13" s="17">
        <v>9.39466625122862E-2</v>
      </c>
      <c r="AU13" s="17">
        <v>7.9381719983187798E-2</v>
      </c>
      <c r="AV13" s="17">
        <v>0.10538409099311601</v>
      </c>
      <c r="AW13" s="17">
        <v>9.4207980877834399E-2</v>
      </c>
      <c r="AX13" s="17">
        <v>8.5324544044290601E-2</v>
      </c>
      <c r="AY13" s="17">
        <v>4.5435196661713098E-2</v>
      </c>
      <c r="AZ13" s="17">
        <v>4.6439268186328597E-2</v>
      </c>
      <c r="BA13" s="17">
        <v>0</v>
      </c>
      <c r="BB13" s="17">
        <v>6.5914478571970303E-2</v>
      </c>
      <c r="BC13" s="17">
        <v>3.5033760055164197E-2</v>
      </c>
      <c r="BD13" s="17">
        <v>0</v>
      </c>
      <c r="BE13" s="17">
        <v>3.83244711498456E-2</v>
      </c>
      <c r="BF13" s="17">
        <v>0</v>
      </c>
      <c r="BG13" s="17">
        <v>5.1207054083413403E-2</v>
      </c>
    </row>
    <row r="14" spans="2:59" x14ac:dyDescent="0.35">
      <c r="B14" s="18" t="s">
        <v>133</v>
      </c>
      <c r="C14" s="19">
        <v>0.231570467935757</v>
      </c>
      <c r="D14" s="19">
        <v>0.14493068437411299</v>
      </c>
      <c r="E14" s="19">
        <v>0.31323662537438901</v>
      </c>
      <c r="F14" s="19"/>
      <c r="G14" s="19">
        <v>0.228114112939382</v>
      </c>
      <c r="H14" s="19">
        <v>0.179148042932394</v>
      </c>
      <c r="I14" s="19">
        <v>0.201372279314595</v>
      </c>
      <c r="J14" s="19">
        <v>0.28768202894498601</v>
      </c>
      <c r="K14" s="19">
        <v>0.25007117296132397</v>
      </c>
      <c r="L14" s="19">
        <v>0.22259953705555699</v>
      </c>
      <c r="M14" s="19"/>
      <c r="N14" s="19">
        <v>0.24048071043314301</v>
      </c>
      <c r="O14" s="19">
        <v>0.215558949266664</v>
      </c>
      <c r="P14" s="19">
        <v>0.21705291740029101</v>
      </c>
      <c r="Q14" s="19">
        <v>0.228333437160506</v>
      </c>
      <c r="R14" s="19">
        <v>0.27175935185306099</v>
      </c>
      <c r="S14" s="19"/>
      <c r="T14" s="19">
        <v>0.140386949968478</v>
      </c>
      <c r="U14" s="19">
        <v>0.25453355436761499</v>
      </c>
      <c r="V14" s="19"/>
      <c r="W14" s="19">
        <v>0.19983473830249501</v>
      </c>
      <c r="X14" s="19">
        <v>0.232876863103156</v>
      </c>
      <c r="Y14" s="19"/>
      <c r="Z14" s="19">
        <v>0.232543976337071</v>
      </c>
      <c r="AA14" s="19">
        <v>0.21780830334825699</v>
      </c>
      <c r="AB14" s="19">
        <v>0.15077908591613901</v>
      </c>
      <c r="AC14" s="19"/>
      <c r="AD14" s="19">
        <v>0.202725318920047</v>
      </c>
      <c r="AE14" s="19">
        <v>0.28571934286723</v>
      </c>
      <c r="AF14" s="19"/>
      <c r="AG14" s="19">
        <v>9.7834404336162195E-2</v>
      </c>
      <c r="AH14" s="19">
        <v>0.23846491237783701</v>
      </c>
      <c r="AI14" s="19">
        <v>0.22634102510892901</v>
      </c>
      <c r="AJ14" s="19"/>
      <c r="AK14" s="19">
        <v>0.187209560437433</v>
      </c>
      <c r="AL14" s="19">
        <v>0.23419847501320201</v>
      </c>
      <c r="AM14" s="19">
        <v>0.200528985619436</v>
      </c>
      <c r="AN14" s="19"/>
      <c r="AO14" s="19">
        <v>0.21280260867401901</v>
      </c>
      <c r="AP14" s="19">
        <v>0.218108798841743</v>
      </c>
      <c r="AQ14" s="19">
        <v>0.22478318609028999</v>
      </c>
      <c r="AR14" s="19"/>
      <c r="AS14" s="19">
        <v>0.25895082285235599</v>
      </c>
      <c r="AT14" s="19">
        <v>0.244376115244652</v>
      </c>
      <c r="AU14" s="19">
        <v>0.24494596639015601</v>
      </c>
      <c r="AV14" s="19">
        <v>0.273559827487936</v>
      </c>
      <c r="AW14" s="19">
        <v>0.19937832677793399</v>
      </c>
      <c r="AX14" s="19">
        <v>0.25292539643539502</v>
      </c>
      <c r="AY14" s="19">
        <v>0.22159682522503901</v>
      </c>
      <c r="AZ14" s="19">
        <v>0.110655440787327</v>
      </c>
      <c r="BA14" s="19">
        <v>0.117170170930081</v>
      </c>
      <c r="BB14" s="19">
        <v>0.214313606100409</v>
      </c>
      <c r="BC14" s="19">
        <v>0.163743349075963</v>
      </c>
      <c r="BD14" s="19">
        <v>0.14130178322096601</v>
      </c>
      <c r="BE14" s="19">
        <v>0.25007516920015599</v>
      </c>
      <c r="BF14" s="19">
        <v>0.14275402310250501</v>
      </c>
      <c r="BG14" s="19">
        <v>9.3923438339942295E-2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G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29" x14ac:dyDescent="0.35">
      <c r="B9" s="18" t="s">
        <v>341</v>
      </c>
      <c r="C9" s="17">
        <v>0.1829325016011</v>
      </c>
      <c r="D9" s="17">
        <v>0.231633070594428</v>
      </c>
      <c r="E9" s="17">
        <v>0.13831755213739</v>
      </c>
      <c r="F9" s="17"/>
      <c r="G9" s="17">
        <v>0.139591394386825</v>
      </c>
      <c r="H9" s="17">
        <v>0.13832358805620701</v>
      </c>
      <c r="I9" s="17">
        <v>0.117487120237444</v>
      </c>
      <c r="J9" s="17">
        <v>0.199339324133541</v>
      </c>
      <c r="K9" s="17">
        <v>0.14679821201896301</v>
      </c>
      <c r="L9" s="17">
        <v>0.262306700738617</v>
      </c>
      <c r="M9" s="17"/>
      <c r="N9" s="17">
        <v>0.13775565044000099</v>
      </c>
      <c r="O9" s="17">
        <v>0.13905488260905499</v>
      </c>
      <c r="P9" s="17">
        <v>0.21643441745150299</v>
      </c>
      <c r="Q9" s="17">
        <v>0.241292799142897</v>
      </c>
      <c r="R9" s="17">
        <v>0.18908892719399001</v>
      </c>
      <c r="S9" s="17"/>
      <c r="T9" s="17">
        <v>0.210456514567126</v>
      </c>
      <c r="U9" s="17">
        <v>0.176001026453176</v>
      </c>
      <c r="V9" s="17"/>
      <c r="W9" s="17">
        <v>0.177896021438435</v>
      </c>
      <c r="X9" s="17">
        <v>0.190645503499867</v>
      </c>
      <c r="Y9" s="17"/>
      <c r="Z9" s="17">
        <v>0.20755772135904299</v>
      </c>
      <c r="AA9" s="17">
        <v>0.207640485702969</v>
      </c>
      <c r="AB9" s="17">
        <v>0.16611760792802699</v>
      </c>
      <c r="AC9" s="17"/>
      <c r="AD9" s="17">
        <v>0.18626505344364699</v>
      </c>
      <c r="AE9" s="17">
        <v>0.17667654733903601</v>
      </c>
      <c r="AF9" s="17"/>
      <c r="AG9" s="17">
        <v>0.20207074828361399</v>
      </c>
      <c r="AH9" s="17">
        <v>0.16179059000739701</v>
      </c>
      <c r="AI9" s="17">
        <v>0.20760293250471401</v>
      </c>
      <c r="AJ9" s="17"/>
      <c r="AK9" s="17">
        <v>0.22437387261338801</v>
      </c>
      <c r="AL9" s="17">
        <v>0.18492946104171301</v>
      </c>
      <c r="AM9" s="17">
        <v>0.143024292889358</v>
      </c>
      <c r="AN9" s="17"/>
      <c r="AO9" s="17">
        <v>0.25776691112529698</v>
      </c>
      <c r="AP9" s="17">
        <v>0.188155370561156</v>
      </c>
      <c r="AQ9" s="17">
        <v>0.17176633609459199</v>
      </c>
      <c r="AR9" s="17"/>
      <c r="AS9" s="17">
        <v>7.2770146088278795E-2</v>
      </c>
      <c r="AT9" s="17">
        <v>0.102579070351851</v>
      </c>
      <c r="AU9" s="17">
        <v>0.26453571556791999</v>
      </c>
      <c r="AV9" s="17">
        <v>0.178984391381001</v>
      </c>
      <c r="AW9" s="17">
        <v>0.183786788755716</v>
      </c>
      <c r="AX9" s="17">
        <v>0.14228508400767201</v>
      </c>
      <c r="AY9" s="17">
        <v>0.234702410310443</v>
      </c>
      <c r="AZ9" s="17">
        <v>0.26121162764405598</v>
      </c>
      <c r="BA9" s="17">
        <v>0.19227387350758199</v>
      </c>
      <c r="BB9" s="17">
        <v>0.14810567896014201</v>
      </c>
      <c r="BC9" s="17">
        <v>0.17727199273314201</v>
      </c>
      <c r="BD9" s="17">
        <v>0.25218535592398</v>
      </c>
      <c r="BE9" s="17">
        <v>0.19417764995457701</v>
      </c>
      <c r="BF9" s="17">
        <v>0.34224881493454001</v>
      </c>
      <c r="BG9" s="17">
        <v>0.221499897030557</v>
      </c>
    </row>
    <row r="10" spans="2:59" ht="29" x14ac:dyDescent="0.35">
      <c r="B10" s="18" t="s">
        <v>342</v>
      </c>
      <c r="C10" s="17">
        <v>0.31353090105173897</v>
      </c>
      <c r="D10" s="17">
        <v>0.361269406860242</v>
      </c>
      <c r="E10" s="17">
        <v>0.27035023990720097</v>
      </c>
      <c r="F10" s="17"/>
      <c r="G10" s="17">
        <v>0.32602894035784002</v>
      </c>
      <c r="H10" s="17">
        <v>0.28516909464784401</v>
      </c>
      <c r="I10" s="17">
        <v>0.36771740799095298</v>
      </c>
      <c r="J10" s="17">
        <v>0.26132477973945401</v>
      </c>
      <c r="K10" s="17">
        <v>0.36814418350572298</v>
      </c>
      <c r="L10" s="17">
        <v>0.29550578595857802</v>
      </c>
      <c r="M10" s="17"/>
      <c r="N10" s="17">
        <v>0.39249197877659497</v>
      </c>
      <c r="O10" s="17">
        <v>0.296533174293588</v>
      </c>
      <c r="P10" s="17">
        <v>0.26877911521937098</v>
      </c>
      <c r="Q10" s="17">
        <v>0.29941351776146902</v>
      </c>
      <c r="R10" s="17">
        <v>0.26024364536518901</v>
      </c>
      <c r="S10" s="17"/>
      <c r="T10" s="17">
        <v>0.32237169212862399</v>
      </c>
      <c r="U10" s="17">
        <v>0.31130449156293999</v>
      </c>
      <c r="V10" s="17"/>
      <c r="W10" s="17">
        <v>0.35130904279951403</v>
      </c>
      <c r="X10" s="17">
        <v>0.304148767352866</v>
      </c>
      <c r="Y10" s="17"/>
      <c r="Z10" s="17">
        <v>0.32280920291485399</v>
      </c>
      <c r="AA10" s="17">
        <v>0.29526740831555798</v>
      </c>
      <c r="AB10" s="17">
        <v>0.34435737501709901</v>
      </c>
      <c r="AC10" s="17"/>
      <c r="AD10" s="17">
        <v>0.335565921540531</v>
      </c>
      <c r="AE10" s="17">
        <v>0.27216617910455199</v>
      </c>
      <c r="AF10" s="17"/>
      <c r="AG10" s="17">
        <v>0.36790213999834398</v>
      </c>
      <c r="AH10" s="17">
        <v>0.31868557462469199</v>
      </c>
      <c r="AI10" s="17">
        <v>0.32012485527547502</v>
      </c>
      <c r="AJ10" s="17"/>
      <c r="AK10" s="17">
        <v>0.33404348467898098</v>
      </c>
      <c r="AL10" s="17">
        <v>0.32677037096943701</v>
      </c>
      <c r="AM10" s="17">
        <v>0.26489844388367501</v>
      </c>
      <c r="AN10" s="17"/>
      <c r="AO10" s="17">
        <v>0.29282426443350501</v>
      </c>
      <c r="AP10" s="17">
        <v>0.33618578341741701</v>
      </c>
      <c r="AQ10" s="17">
        <v>0.31235774722930598</v>
      </c>
      <c r="AR10" s="17"/>
      <c r="AS10" s="17">
        <v>0.284625691227053</v>
      </c>
      <c r="AT10" s="17">
        <v>0.309720822396578</v>
      </c>
      <c r="AU10" s="17">
        <v>0.25092734170093101</v>
      </c>
      <c r="AV10" s="17">
        <v>0.33403478568622702</v>
      </c>
      <c r="AW10" s="17">
        <v>0.32524441558496398</v>
      </c>
      <c r="AX10" s="17">
        <v>0.30198314191037001</v>
      </c>
      <c r="AY10" s="17">
        <v>0.29480501599488002</v>
      </c>
      <c r="AZ10" s="17">
        <v>0.37586665580802803</v>
      </c>
      <c r="BA10" s="17">
        <v>0.35348043849671201</v>
      </c>
      <c r="BB10" s="17">
        <v>0.45499553104770701</v>
      </c>
      <c r="BC10" s="17">
        <v>0.39865576474974901</v>
      </c>
      <c r="BD10" s="17">
        <v>0.415307318802415</v>
      </c>
      <c r="BE10" s="17">
        <v>9.0595229979707495E-2</v>
      </c>
      <c r="BF10" s="17">
        <v>0.24479314105783201</v>
      </c>
      <c r="BG10" s="17">
        <v>0.25640699948252599</v>
      </c>
    </row>
    <row r="11" spans="2:59" ht="29" x14ac:dyDescent="0.35">
      <c r="B11" s="18" t="s">
        <v>343</v>
      </c>
      <c r="C11" s="17">
        <v>0.14060921978226601</v>
      </c>
      <c r="D11" s="17">
        <v>0.14749848166360099</v>
      </c>
      <c r="E11" s="17">
        <v>0.132710663687654</v>
      </c>
      <c r="F11" s="17"/>
      <c r="G11" s="17">
        <v>0.149415928565238</v>
      </c>
      <c r="H11" s="17">
        <v>0.15541598125443601</v>
      </c>
      <c r="I11" s="17">
        <v>0.16581138244898899</v>
      </c>
      <c r="J11" s="17">
        <v>0.146484851591698</v>
      </c>
      <c r="K11" s="17">
        <v>0.14118063382585699</v>
      </c>
      <c r="L11" s="17">
        <v>0.113327762974702</v>
      </c>
      <c r="M11" s="17"/>
      <c r="N11" s="17">
        <v>0.113764124934209</v>
      </c>
      <c r="O11" s="17">
        <v>0.19932867711855301</v>
      </c>
      <c r="P11" s="17">
        <v>0.14182847126836501</v>
      </c>
      <c r="Q11" s="17">
        <v>0.12974880482846299</v>
      </c>
      <c r="R11" s="17">
        <v>0.12204405252829199</v>
      </c>
      <c r="S11" s="17"/>
      <c r="T11" s="17">
        <v>0.146799523930776</v>
      </c>
      <c r="U11" s="17">
        <v>0.13905029233166299</v>
      </c>
      <c r="V11" s="17"/>
      <c r="W11" s="17">
        <v>0.172860160979279</v>
      </c>
      <c r="X11" s="17">
        <v>0.124110645093442</v>
      </c>
      <c r="Y11" s="17"/>
      <c r="Z11" s="17">
        <v>0.13832108759942199</v>
      </c>
      <c r="AA11" s="17">
        <v>0.19131793927840199</v>
      </c>
      <c r="AB11" s="17">
        <v>0.134461883704283</v>
      </c>
      <c r="AC11" s="17"/>
      <c r="AD11" s="17">
        <v>0.16120614088402799</v>
      </c>
      <c r="AE11" s="17">
        <v>0.101944135954642</v>
      </c>
      <c r="AF11" s="17"/>
      <c r="AG11" s="17">
        <v>0.138575665747943</v>
      </c>
      <c r="AH11" s="17">
        <v>0.17696979276067001</v>
      </c>
      <c r="AI11" s="17">
        <v>0.115476804329466</v>
      </c>
      <c r="AJ11" s="17"/>
      <c r="AK11" s="17">
        <v>0.15655873426832201</v>
      </c>
      <c r="AL11" s="17">
        <v>0.151402673225217</v>
      </c>
      <c r="AM11" s="17">
        <v>0.106580699740062</v>
      </c>
      <c r="AN11" s="17"/>
      <c r="AO11" s="17">
        <v>0.12228593290897</v>
      </c>
      <c r="AP11" s="17">
        <v>0.15381841718203801</v>
      </c>
      <c r="AQ11" s="17">
        <v>0.13181900590864801</v>
      </c>
      <c r="AR11" s="17"/>
      <c r="AS11" s="17">
        <v>8.8036252509447493E-2</v>
      </c>
      <c r="AT11" s="17">
        <v>0.130566582505071</v>
      </c>
      <c r="AU11" s="17">
        <v>0.105119274329165</v>
      </c>
      <c r="AV11" s="17">
        <v>0.20697405464384</v>
      </c>
      <c r="AW11" s="17">
        <v>0.16836522671308399</v>
      </c>
      <c r="AX11" s="17">
        <v>0.18227332523627901</v>
      </c>
      <c r="AY11" s="17">
        <v>0.14364362338233999</v>
      </c>
      <c r="AZ11" s="17">
        <v>0.159143045163884</v>
      </c>
      <c r="BA11" s="17">
        <v>0.123018220683701</v>
      </c>
      <c r="BB11" s="17">
        <v>0.113839957811474</v>
      </c>
      <c r="BC11" s="17">
        <v>0.101341597355512</v>
      </c>
      <c r="BD11" s="17">
        <v>0.117758939677978</v>
      </c>
      <c r="BE11" s="17">
        <v>7.8542174638840695E-2</v>
      </c>
      <c r="BF11" s="17">
        <v>0.14600754743235</v>
      </c>
      <c r="BG11" s="17">
        <v>0.208766511502222</v>
      </c>
    </row>
    <row r="12" spans="2:59" ht="29" x14ac:dyDescent="0.35">
      <c r="B12" s="18" t="s">
        <v>344</v>
      </c>
      <c r="C12" s="17">
        <v>6.6940842027659195E-2</v>
      </c>
      <c r="D12" s="17">
        <v>5.0638996823259903E-2</v>
      </c>
      <c r="E12" s="17">
        <v>8.2403145116646398E-2</v>
      </c>
      <c r="F12" s="17"/>
      <c r="G12" s="17">
        <v>8.24176588530737E-2</v>
      </c>
      <c r="H12" s="17">
        <v>0.116444321085723</v>
      </c>
      <c r="I12" s="17">
        <v>6.20515842658836E-2</v>
      </c>
      <c r="J12" s="17">
        <v>7.2155317228905294E-2</v>
      </c>
      <c r="K12" s="17">
        <v>2.3111571820176102E-2</v>
      </c>
      <c r="L12" s="17">
        <v>6.6102803360839194E-2</v>
      </c>
      <c r="M12" s="17"/>
      <c r="N12" s="17">
        <v>5.1484839218951001E-2</v>
      </c>
      <c r="O12" s="17">
        <v>6.9071919048404498E-2</v>
      </c>
      <c r="P12" s="17">
        <v>7.6289431053279497E-2</v>
      </c>
      <c r="Q12" s="17">
        <v>5.57971854809527E-2</v>
      </c>
      <c r="R12" s="17">
        <v>0.10791595237530301</v>
      </c>
      <c r="S12" s="17"/>
      <c r="T12" s="17">
        <v>7.7139150974725304E-2</v>
      </c>
      <c r="U12" s="17">
        <v>6.4372563735366303E-2</v>
      </c>
      <c r="V12" s="17"/>
      <c r="W12" s="17">
        <v>8.0051073351834007E-2</v>
      </c>
      <c r="X12" s="17">
        <v>5.8641509968517601E-2</v>
      </c>
      <c r="Y12" s="17"/>
      <c r="Z12" s="17">
        <v>5.3791975046663401E-2</v>
      </c>
      <c r="AA12" s="17">
        <v>7.1136286609961005E-2</v>
      </c>
      <c r="AB12" s="17">
        <v>8.8346374872692604E-2</v>
      </c>
      <c r="AC12" s="17"/>
      <c r="AD12" s="17">
        <v>7.37934163588716E-2</v>
      </c>
      <c r="AE12" s="17">
        <v>5.40770086594436E-2</v>
      </c>
      <c r="AF12" s="17"/>
      <c r="AG12" s="17">
        <v>8.3919668199375699E-2</v>
      </c>
      <c r="AH12" s="17">
        <v>7.8840069364240706E-2</v>
      </c>
      <c r="AI12" s="17">
        <v>5.2262007297290997E-2</v>
      </c>
      <c r="AJ12" s="17"/>
      <c r="AK12" s="17">
        <v>6.5343200004602295E-2</v>
      </c>
      <c r="AL12" s="17">
        <v>7.1612738690732397E-2</v>
      </c>
      <c r="AM12" s="17">
        <v>5.1832076553670801E-2</v>
      </c>
      <c r="AN12" s="17"/>
      <c r="AO12" s="17">
        <v>8.5230236823503502E-2</v>
      </c>
      <c r="AP12" s="17">
        <v>5.4270657769795699E-2</v>
      </c>
      <c r="AQ12" s="17">
        <v>7.7467848052478902E-2</v>
      </c>
      <c r="AR12" s="17"/>
      <c r="AS12" s="17">
        <v>0.15435766365433901</v>
      </c>
      <c r="AT12" s="17">
        <v>7.8539102229777405E-2</v>
      </c>
      <c r="AU12" s="17">
        <v>8.9850207318556002E-2</v>
      </c>
      <c r="AV12" s="17">
        <v>4.0431170361035697E-2</v>
      </c>
      <c r="AW12" s="17">
        <v>2.3598733490657799E-2</v>
      </c>
      <c r="AX12" s="17">
        <v>5.7403819829057699E-2</v>
      </c>
      <c r="AY12" s="17">
        <v>5.1648834688418903E-2</v>
      </c>
      <c r="AZ12" s="17">
        <v>6.5076512401533004E-2</v>
      </c>
      <c r="BA12" s="17">
        <v>0.139759472508698</v>
      </c>
      <c r="BB12" s="17">
        <v>5.7433561369825602E-2</v>
      </c>
      <c r="BC12" s="17">
        <v>8.2136723687224397E-2</v>
      </c>
      <c r="BD12" s="17">
        <v>3.4905066010622099E-2</v>
      </c>
      <c r="BE12" s="17">
        <v>5.1840717811221203E-2</v>
      </c>
      <c r="BF12" s="17">
        <v>8.7668558361470098E-2</v>
      </c>
      <c r="BG12" s="17">
        <v>7.7819169361681303E-2</v>
      </c>
    </row>
    <row r="13" spans="2:59" ht="29" x14ac:dyDescent="0.35">
      <c r="B13" s="18" t="s">
        <v>345</v>
      </c>
      <c r="C13" s="17">
        <v>1.2778882250323399E-2</v>
      </c>
      <c r="D13" s="17">
        <v>1.2689673533194499E-2</v>
      </c>
      <c r="E13" s="17">
        <v>1.2914634732194801E-2</v>
      </c>
      <c r="F13" s="17"/>
      <c r="G13" s="17">
        <v>3.6616777133959E-2</v>
      </c>
      <c r="H13" s="17">
        <v>3.6106772042891498E-2</v>
      </c>
      <c r="I13" s="17">
        <v>2.0221571518110101E-2</v>
      </c>
      <c r="J13" s="17">
        <v>4.4338801044132899E-3</v>
      </c>
      <c r="K13" s="17">
        <v>7.6963037930718303E-3</v>
      </c>
      <c r="L13" s="17">
        <v>0</v>
      </c>
      <c r="M13" s="17"/>
      <c r="N13" s="17">
        <v>1.36715807541774E-2</v>
      </c>
      <c r="O13" s="17">
        <v>1.8233805062185499E-2</v>
      </c>
      <c r="P13" s="17">
        <v>2.0145270185229099E-2</v>
      </c>
      <c r="Q13" s="17">
        <v>2.19988787822581E-3</v>
      </c>
      <c r="R13" s="17">
        <v>9.6776227511401608E-3</v>
      </c>
      <c r="S13" s="17"/>
      <c r="T13" s="17">
        <v>2.7875472875715099E-2</v>
      </c>
      <c r="U13" s="17">
        <v>8.9770513593323206E-3</v>
      </c>
      <c r="V13" s="17"/>
      <c r="W13" s="17">
        <v>2.1967257297790799E-2</v>
      </c>
      <c r="X13" s="17">
        <v>8.3473396552682707E-3</v>
      </c>
      <c r="Y13" s="17"/>
      <c r="Z13" s="17">
        <v>1.0851768372298599E-2</v>
      </c>
      <c r="AA13" s="17">
        <v>1.9825339197012501E-2</v>
      </c>
      <c r="AB13" s="17">
        <v>1.37741062428706E-2</v>
      </c>
      <c r="AC13" s="17"/>
      <c r="AD13" s="17">
        <v>1.77700217520309E-2</v>
      </c>
      <c r="AE13" s="17">
        <v>3.4093834657513201E-3</v>
      </c>
      <c r="AF13" s="17"/>
      <c r="AG13" s="17">
        <v>1.22086883887656E-2</v>
      </c>
      <c r="AH13" s="17">
        <v>7.9824792766641905E-3</v>
      </c>
      <c r="AI13" s="17">
        <v>1.6591593943663201E-2</v>
      </c>
      <c r="AJ13" s="17"/>
      <c r="AK13" s="17">
        <v>9.6437744769378598E-3</v>
      </c>
      <c r="AL13" s="17">
        <v>1.1772646135786E-2</v>
      </c>
      <c r="AM13" s="17">
        <v>1.7673003860240101E-2</v>
      </c>
      <c r="AN13" s="17"/>
      <c r="AO13" s="17">
        <v>2.3163598292288701E-2</v>
      </c>
      <c r="AP13" s="17">
        <v>7.78181547432582E-3</v>
      </c>
      <c r="AQ13" s="17">
        <v>1.8229117613279E-2</v>
      </c>
      <c r="AR13" s="17"/>
      <c r="AS13" s="17">
        <v>7.4225168826796096E-3</v>
      </c>
      <c r="AT13" s="17">
        <v>3.0233422209791701E-2</v>
      </c>
      <c r="AU13" s="17">
        <v>1.4948166150809799E-2</v>
      </c>
      <c r="AV13" s="17">
        <v>1.4913231778823E-2</v>
      </c>
      <c r="AW13" s="17">
        <v>1.98156361819447E-2</v>
      </c>
      <c r="AX13" s="17">
        <v>6.0951860899581102E-3</v>
      </c>
      <c r="AY13" s="17">
        <v>9.3238259621310493E-3</v>
      </c>
      <c r="AZ13" s="17">
        <v>0</v>
      </c>
      <c r="BA13" s="17">
        <v>1.7831652725745599E-2</v>
      </c>
      <c r="BB13" s="17">
        <v>0</v>
      </c>
      <c r="BC13" s="17">
        <v>0</v>
      </c>
      <c r="BD13" s="17">
        <v>0</v>
      </c>
      <c r="BE13" s="17">
        <v>0.130761096592344</v>
      </c>
      <c r="BF13" s="17">
        <v>0</v>
      </c>
      <c r="BG13" s="17">
        <v>2.1605508432876602E-2</v>
      </c>
    </row>
    <row r="14" spans="2:59" ht="29" x14ac:dyDescent="0.35">
      <c r="B14" s="18" t="s">
        <v>346</v>
      </c>
      <c r="C14" s="17">
        <v>1.2348945003158999E-2</v>
      </c>
      <c r="D14" s="17">
        <v>1.8359889711779698E-2</v>
      </c>
      <c r="E14" s="17">
        <v>6.8001290622364497E-3</v>
      </c>
      <c r="F14" s="17"/>
      <c r="G14" s="17">
        <v>8.4334163939583408E-3</v>
      </c>
      <c r="H14" s="17">
        <v>2.34204350822576E-2</v>
      </c>
      <c r="I14" s="17">
        <v>0</v>
      </c>
      <c r="J14" s="17">
        <v>8.4932178650414109E-3</v>
      </c>
      <c r="K14" s="17">
        <v>2.18939201333842E-2</v>
      </c>
      <c r="L14" s="17">
        <v>1.19396521843456E-2</v>
      </c>
      <c r="M14" s="17"/>
      <c r="N14" s="17">
        <v>2.1689811219396302E-3</v>
      </c>
      <c r="O14" s="17">
        <v>2.19598109606149E-2</v>
      </c>
      <c r="P14" s="17">
        <v>3.9449833062455099E-3</v>
      </c>
      <c r="Q14" s="17">
        <v>2.9157356955870399E-2</v>
      </c>
      <c r="R14" s="17">
        <v>0</v>
      </c>
      <c r="S14" s="17"/>
      <c r="T14" s="17">
        <v>1.30831565843761E-2</v>
      </c>
      <c r="U14" s="17">
        <v>1.2164045754099399E-2</v>
      </c>
      <c r="V14" s="17"/>
      <c r="W14" s="17">
        <v>1.9075989967314699E-2</v>
      </c>
      <c r="X14" s="17">
        <v>6.8908727950882098E-3</v>
      </c>
      <c r="Y14" s="17"/>
      <c r="Z14" s="17">
        <v>1.9051194082736301E-2</v>
      </c>
      <c r="AA14" s="17">
        <v>6.3813913155395096E-3</v>
      </c>
      <c r="AB14" s="17">
        <v>4.5414011552490103E-3</v>
      </c>
      <c r="AC14" s="17"/>
      <c r="AD14" s="17">
        <v>1.21598830378066E-2</v>
      </c>
      <c r="AE14" s="17">
        <v>1.27038571137045E-2</v>
      </c>
      <c r="AF14" s="17"/>
      <c r="AG14" s="17">
        <v>1.1090345465636701E-2</v>
      </c>
      <c r="AH14" s="17">
        <v>3.2074003071235401E-3</v>
      </c>
      <c r="AI14" s="17">
        <v>2.2001634509764799E-2</v>
      </c>
      <c r="AJ14" s="17"/>
      <c r="AK14" s="17">
        <v>6.8261033726072697E-3</v>
      </c>
      <c r="AL14" s="17">
        <v>6.1106699313967497E-3</v>
      </c>
      <c r="AM14" s="17">
        <v>4.9547946859319E-2</v>
      </c>
      <c r="AN14" s="17"/>
      <c r="AO14" s="17">
        <v>1.9314516682839001E-2</v>
      </c>
      <c r="AP14" s="17">
        <v>7.4229459241852399E-3</v>
      </c>
      <c r="AQ14" s="17">
        <v>1.82341356823215E-2</v>
      </c>
      <c r="AR14" s="17"/>
      <c r="AS14" s="17">
        <v>1.1570524681286999E-2</v>
      </c>
      <c r="AT14" s="17">
        <v>7.1834967121046896E-3</v>
      </c>
      <c r="AU14" s="17">
        <v>0</v>
      </c>
      <c r="AV14" s="17">
        <v>1.60417598287932E-2</v>
      </c>
      <c r="AW14" s="17">
        <v>1.25384972481777E-2</v>
      </c>
      <c r="AX14" s="17">
        <v>0</v>
      </c>
      <c r="AY14" s="17">
        <v>0</v>
      </c>
      <c r="AZ14" s="17">
        <v>1.45515893906624E-2</v>
      </c>
      <c r="BA14" s="17">
        <v>0</v>
      </c>
      <c r="BB14" s="17">
        <v>3.1617406121528198E-2</v>
      </c>
      <c r="BC14" s="17">
        <v>1.6919553204465899E-2</v>
      </c>
      <c r="BD14" s="17">
        <v>0</v>
      </c>
      <c r="BE14" s="17">
        <v>0</v>
      </c>
      <c r="BF14" s="17">
        <v>0</v>
      </c>
      <c r="BG14" s="17">
        <v>7.8664461978939906E-2</v>
      </c>
    </row>
    <row r="15" spans="2:59" x14ac:dyDescent="0.35">
      <c r="B15" s="18" t="s">
        <v>133</v>
      </c>
      <c r="C15" s="19">
        <v>0.27085870828375402</v>
      </c>
      <c r="D15" s="19">
        <v>0.177910480813495</v>
      </c>
      <c r="E15" s="19">
        <v>0.35650363535667801</v>
      </c>
      <c r="F15" s="19"/>
      <c r="G15" s="19">
        <v>0.25749588430910603</v>
      </c>
      <c r="H15" s="19">
        <v>0.245119807830641</v>
      </c>
      <c r="I15" s="19">
        <v>0.26671093353861902</v>
      </c>
      <c r="J15" s="19">
        <v>0.30776862933694699</v>
      </c>
      <c r="K15" s="19">
        <v>0.29117517490282402</v>
      </c>
      <c r="L15" s="19">
        <v>0.25081729478291898</v>
      </c>
      <c r="M15" s="19"/>
      <c r="N15" s="19">
        <v>0.28866284475412801</v>
      </c>
      <c r="O15" s="19">
        <v>0.25581773090759902</v>
      </c>
      <c r="P15" s="19">
        <v>0.27257831151600598</v>
      </c>
      <c r="Q15" s="19">
        <v>0.242390447952122</v>
      </c>
      <c r="R15" s="19">
        <v>0.31102979978608603</v>
      </c>
      <c r="S15" s="19"/>
      <c r="T15" s="19">
        <v>0.20227448893865799</v>
      </c>
      <c r="U15" s="19">
        <v>0.28813052880342299</v>
      </c>
      <c r="V15" s="19"/>
      <c r="W15" s="19">
        <v>0.17684045416583299</v>
      </c>
      <c r="X15" s="19">
        <v>0.307215361634951</v>
      </c>
      <c r="Y15" s="19"/>
      <c r="Z15" s="19">
        <v>0.24761705062498399</v>
      </c>
      <c r="AA15" s="19">
        <v>0.208431149580559</v>
      </c>
      <c r="AB15" s="19">
        <v>0.24840125107977801</v>
      </c>
      <c r="AC15" s="19"/>
      <c r="AD15" s="19">
        <v>0.213239562983085</v>
      </c>
      <c r="AE15" s="19">
        <v>0.37902288836287101</v>
      </c>
      <c r="AF15" s="19"/>
      <c r="AG15" s="19">
        <v>0.184232743916321</v>
      </c>
      <c r="AH15" s="19">
        <v>0.25252409365921202</v>
      </c>
      <c r="AI15" s="19">
        <v>0.26594017213962601</v>
      </c>
      <c r="AJ15" s="19"/>
      <c r="AK15" s="19">
        <v>0.20321083058516101</v>
      </c>
      <c r="AL15" s="19">
        <v>0.24740144000571701</v>
      </c>
      <c r="AM15" s="19">
        <v>0.36644353621367498</v>
      </c>
      <c r="AN15" s="19"/>
      <c r="AO15" s="19">
        <v>0.19941453973359699</v>
      </c>
      <c r="AP15" s="19">
        <v>0.252365009671082</v>
      </c>
      <c r="AQ15" s="19">
        <v>0.27012580941937497</v>
      </c>
      <c r="AR15" s="19"/>
      <c r="AS15" s="19">
        <v>0.38121720495691602</v>
      </c>
      <c r="AT15" s="19">
        <v>0.34117750359482701</v>
      </c>
      <c r="AU15" s="19">
        <v>0.274619294932618</v>
      </c>
      <c r="AV15" s="19">
        <v>0.20862060632028001</v>
      </c>
      <c r="AW15" s="19">
        <v>0.26665070202545599</v>
      </c>
      <c r="AX15" s="19">
        <v>0.309959442926663</v>
      </c>
      <c r="AY15" s="19">
        <v>0.265876289661787</v>
      </c>
      <c r="AZ15" s="19">
        <v>0.124150569591837</v>
      </c>
      <c r="BA15" s="19">
        <v>0.17363634207756101</v>
      </c>
      <c r="BB15" s="19">
        <v>0.19400786468932199</v>
      </c>
      <c r="BC15" s="19">
        <v>0.223674368269906</v>
      </c>
      <c r="BD15" s="19">
        <v>0.17984331958500399</v>
      </c>
      <c r="BE15" s="19">
        <v>0.45408313102330999</v>
      </c>
      <c r="BF15" s="19">
        <v>0.179281938213807</v>
      </c>
      <c r="BG15" s="19">
        <v>0.13523745221119701</v>
      </c>
    </row>
    <row r="16" spans="2:59"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G2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t="s">
        <v>360</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t="s">
        <v>361</v>
      </c>
      <c r="BG8" s="11">
        <v>17</v>
      </c>
    </row>
    <row r="9" spans="2:59" ht="29" x14ac:dyDescent="0.35">
      <c r="B9" s="18" t="s">
        <v>348</v>
      </c>
      <c r="C9" s="17">
        <v>0.53890985544507097</v>
      </c>
      <c r="D9" s="17">
        <v>0.50310387498446896</v>
      </c>
      <c r="E9" s="17">
        <v>0.57571084798460204</v>
      </c>
      <c r="F9" s="17"/>
      <c r="G9" s="17">
        <v>0.607820724261939</v>
      </c>
      <c r="H9" s="17">
        <v>0.47899926624983202</v>
      </c>
      <c r="I9" s="17">
        <v>0.80732565088763497</v>
      </c>
      <c r="J9" s="17">
        <v>0.31455422113417197</v>
      </c>
      <c r="K9" s="17">
        <v>0.59746071985127502</v>
      </c>
      <c r="L9" s="17">
        <v>0.60766157714035696</v>
      </c>
      <c r="M9" s="17"/>
      <c r="N9" s="17">
        <v>0.50937670483337405</v>
      </c>
      <c r="O9" s="17">
        <v>0.46726376919610801</v>
      </c>
      <c r="P9" s="17">
        <v>0.92684110726632296</v>
      </c>
      <c r="Q9" s="17">
        <v>0.53059714635009303</v>
      </c>
      <c r="R9" s="17">
        <v>0.34399455489574898</v>
      </c>
      <c r="S9" s="17"/>
      <c r="T9" s="17">
        <v>0.44112094940972002</v>
      </c>
      <c r="U9" s="17">
        <v>0.56157189431841603</v>
      </c>
      <c r="V9" s="17"/>
      <c r="W9" s="17">
        <v>0.50082090957895897</v>
      </c>
      <c r="X9" s="17">
        <v>0.56911418205489295</v>
      </c>
      <c r="Y9" s="17"/>
      <c r="Z9" s="17">
        <v>0.374956992871603</v>
      </c>
      <c r="AA9" s="17">
        <v>0.65311487843833604</v>
      </c>
      <c r="AB9" s="17">
        <v>0.59641319809383597</v>
      </c>
      <c r="AC9" s="17"/>
      <c r="AD9" s="17">
        <v>0.57346603591116296</v>
      </c>
      <c r="AE9" s="17">
        <v>0.49371869887611403</v>
      </c>
      <c r="AF9" s="17"/>
      <c r="AG9" s="17">
        <v>0.34525699612745597</v>
      </c>
      <c r="AH9" s="17">
        <v>0.60818355102046096</v>
      </c>
      <c r="AI9" s="17">
        <v>0.50190233783437899</v>
      </c>
      <c r="AJ9" s="17"/>
      <c r="AK9" s="17">
        <v>0.75510303984058802</v>
      </c>
      <c r="AL9" s="17">
        <v>0.447489354566807</v>
      </c>
      <c r="AM9" s="17">
        <v>0.53976038209356403</v>
      </c>
      <c r="AN9" s="17"/>
      <c r="AO9" s="17">
        <v>0.65085846217712495</v>
      </c>
      <c r="AP9" s="17">
        <v>0.53863026664313396</v>
      </c>
      <c r="AQ9" s="17">
        <v>0.553575396619851</v>
      </c>
      <c r="AR9" s="17"/>
      <c r="AS9" s="17">
        <v>0.633357166160882</v>
      </c>
      <c r="AT9" s="17">
        <v>0.26526474625006302</v>
      </c>
      <c r="AU9" s="17">
        <v>0.52621411249910899</v>
      </c>
      <c r="AV9" s="17">
        <v>0.68739365949397002</v>
      </c>
      <c r="AW9" s="17">
        <v>0.90829226628830195</v>
      </c>
      <c r="AX9" s="17">
        <v>0.44465035590354501</v>
      </c>
      <c r="AY9" s="17">
        <v>0.46406340783108602</v>
      </c>
      <c r="AZ9" s="17">
        <v>0.58941920435367601</v>
      </c>
      <c r="BA9" s="17">
        <v>0.104525234074711</v>
      </c>
      <c r="BB9" s="17">
        <v>0.31384130880951</v>
      </c>
      <c r="BC9" s="17">
        <v>0.871787718013735</v>
      </c>
      <c r="BD9" s="17">
        <v>0.24729546433635899</v>
      </c>
      <c r="BE9" s="17">
        <v>0</v>
      </c>
      <c r="BF9" s="17" t="s">
        <v>362</v>
      </c>
      <c r="BG9" s="17">
        <v>0.86011442716393305</v>
      </c>
    </row>
    <row r="10" spans="2:59" ht="43.5" x14ac:dyDescent="0.35">
      <c r="B10" s="18" t="s">
        <v>349</v>
      </c>
      <c r="C10" s="17">
        <v>0.47182265696503001</v>
      </c>
      <c r="D10" s="17">
        <v>0.36641846943086698</v>
      </c>
      <c r="E10" s="17">
        <v>0.58015592054785903</v>
      </c>
      <c r="F10" s="17"/>
      <c r="G10" s="17">
        <v>0.42027138322764301</v>
      </c>
      <c r="H10" s="17">
        <v>0.35115625476704798</v>
      </c>
      <c r="I10" s="17">
        <v>0.55464446108640297</v>
      </c>
      <c r="J10" s="17">
        <v>0.55545351979086399</v>
      </c>
      <c r="K10" s="17">
        <v>0.36721790429856299</v>
      </c>
      <c r="L10" s="17">
        <v>0.49686454748013897</v>
      </c>
      <c r="M10" s="17"/>
      <c r="N10" s="17">
        <v>0.42939346190428501</v>
      </c>
      <c r="O10" s="17">
        <v>0.57256737546793102</v>
      </c>
      <c r="P10" s="17">
        <v>0.43811493352291803</v>
      </c>
      <c r="Q10" s="17">
        <v>0.49077590643438301</v>
      </c>
      <c r="R10" s="17">
        <v>0.38991750826747801</v>
      </c>
      <c r="S10" s="17"/>
      <c r="T10" s="17">
        <v>0.50901450923050096</v>
      </c>
      <c r="U10" s="17">
        <v>0.46320365061775398</v>
      </c>
      <c r="V10" s="17"/>
      <c r="W10" s="17">
        <v>0.39477440681863102</v>
      </c>
      <c r="X10" s="17">
        <v>0.46774452871582001</v>
      </c>
      <c r="Y10" s="17"/>
      <c r="Z10" s="17">
        <v>0.42413087810213501</v>
      </c>
      <c r="AA10" s="17">
        <v>0.61107949095332403</v>
      </c>
      <c r="AB10" s="17">
        <v>0.44199453286187901</v>
      </c>
      <c r="AC10" s="17"/>
      <c r="AD10" s="17">
        <v>0.51650037040090502</v>
      </c>
      <c r="AE10" s="17">
        <v>0.413394974397369</v>
      </c>
      <c r="AF10" s="17"/>
      <c r="AG10" s="17">
        <v>0.57547178081517503</v>
      </c>
      <c r="AH10" s="17">
        <v>0.43902393519987398</v>
      </c>
      <c r="AI10" s="17">
        <v>0.47180654329549099</v>
      </c>
      <c r="AJ10" s="17"/>
      <c r="AK10" s="17">
        <v>0.27888157851756601</v>
      </c>
      <c r="AL10" s="17">
        <v>0.59747429762049897</v>
      </c>
      <c r="AM10" s="17">
        <v>0.43552406615116401</v>
      </c>
      <c r="AN10" s="17"/>
      <c r="AO10" s="17">
        <v>0.269921704159447</v>
      </c>
      <c r="AP10" s="17">
        <v>0.34624726228601199</v>
      </c>
      <c r="AQ10" s="17">
        <v>0.54738303327786197</v>
      </c>
      <c r="AR10" s="17"/>
      <c r="AS10" s="17">
        <v>0.77434471961057405</v>
      </c>
      <c r="AT10" s="17">
        <v>0.59542540656939202</v>
      </c>
      <c r="AU10" s="17">
        <v>0.25971466985548403</v>
      </c>
      <c r="AV10" s="17">
        <v>0.69000265388054105</v>
      </c>
      <c r="AW10" s="17">
        <v>0.32472216637430901</v>
      </c>
      <c r="AX10" s="17">
        <v>0.24015694502659199</v>
      </c>
      <c r="AY10" s="17">
        <v>0.40440504119054499</v>
      </c>
      <c r="AZ10" s="17">
        <v>1</v>
      </c>
      <c r="BA10" s="17">
        <v>0.104525234074711</v>
      </c>
      <c r="BB10" s="17">
        <v>0.71842446297662999</v>
      </c>
      <c r="BC10" s="17">
        <v>0.27676506014964303</v>
      </c>
      <c r="BD10" s="17">
        <v>0.70000543145625405</v>
      </c>
      <c r="BE10" s="17">
        <v>0</v>
      </c>
      <c r="BF10" s="17" t="s">
        <v>362</v>
      </c>
      <c r="BG10" s="17">
        <v>0.74674009936852104</v>
      </c>
    </row>
    <row r="11" spans="2:59" ht="43.5" x14ac:dyDescent="0.35">
      <c r="B11" s="18" t="s">
        <v>350</v>
      </c>
      <c r="C11" s="17">
        <v>0.45891900538463598</v>
      </c>
      <c r="D11" s="17">
        <v>0.44636139387538298</v>
      </c>
      <c r="E11" s="17">
        <v>0.47182558025066501</v>
      </c>
      <c r="F11" s="17"/>
      <c r="G11" s="17">
        <v>0.38360320145480697</v>
      </c>
      <c r="H11" s="17">
        <v>0.49021092104063502</v>
      </c>
      <c r="I11" s="17">
        <v>0.67398151282372998</v>
      </c>
      <c r="J11" s="17">
        <v>0.30067492043379701</v>
      </c>
      <c r="K11" s="17">
        <v>0.45324252476641702</v>
      </c>
      <c r="L11" s="17">
        <v>0.5048893616615</v>
      </c>
      <c r="M11" s="17"/>
      <c r="N11" s="17">
        <v>0.46230668246657203</v>
      </c>
      <c r="O11" s="17">
        <v>0.55469296127524004</v>
      </c>
      <c r="P11" s="17">
        <v>0.344426800945001</v>
      </c>
      <c r="Q11" s="17">
        <v>0.4161876373185</v>
      </c>
      <c r="R11" s="17">
        <v>0.53847692181166495</v>
      </c>
      <c r="S11" s="17"/>
      <c r="T11" s="17">
        <v>0.45944627632917201</v>
      </c>
      <c r="U11" s="17">
        <v>0.45879681325542299</v>
      </c>
      <c r="V11" s="17"/>
      <c r="W11" s="17">
        <v>0.27041782092966599</v>
      </c>
      <c r="X11" s="17">
        <v>0.52781809751837905</v>
      </c>
      <c r="Y11" s="17"/>
      <c r="Z11" s="17">
        <v>0.49792360690038501</v>
      </c>
      <c r="AA11" s="17">
        <v>0.49770734446090098</v>
      </c>
      <c r="AB11" s="17">
        <v>0.42135089861631198</v>
      </c>
      <c r="AC11" s="17"/>
      <c r="AD11" s="17">
        <v>0.45947845791995501</v>
      </c>
      <c r="AE11" s="17">
        <v>0.45818737628745299</v>
      </c>
      <c r="AF11" s="17"/>
      <c r="AG11" s="17">
        <v>0.39807098370550797</v>
      </c>
      <c r="AH11" s="17">
        <v>0.46343854003242102</v>
      </c>
      <c r="AI11" s="17">
        <v>0.450922365665404</v>
      </c>
      <c r="AJ11" s="17"/>
      <c r="AK11" s="17">
        <v>0.45928017018545703</v>
      </c>
      <c r="AL11" s="17">
        <v>0.47159107295197999</v>
      </c>
      <c r="AM11" s="17">
        <v>0.46638050352598998</v>
      </c>
      <c r="AN11" s="17"/>
      <c r="AO11" s="17">
        <v>0</v>
      </c>
      <c r="AP11" s="17">
        <v>0.57470755897455905</v>
      </c>
      <c r="AQ11" s="17">
        <v>0.40413754837263499</v>
      </c>
      <c r="AR11" s="17"/>
      <c r="AS11" s="17">
        <v>0.60484078714936795</v>
      </c>
      <c r="AT11" s="17">
        <v>0.40641246833864297</v>
      </c>
      <c r="AU11" s="17">
        <v>0.55526494588301301</v>
      </c>
      <c r="AV11" s="17">
        <v>0.425516288632315</v>
      </c>
      <c r="AW11" s="17">
        <v>0.66537042060241203</v>
      </c>
      <c r="AX11" s="17">
        <v>4.2815525626019299E-2</v>
      </c>
      <c r="AY11" s="17">
        <v>0.45307730417108399</v>
      </c>
      <c r="AZ11" s="17">
        <v>0.58941920435367601</v>
      </c>
      <c r="BA11" s="17">
        <v>0.67168899841304697</v>
      </c>
      <c r="BB11" s="17">
        <v>0.341518436278966</v>
      </c>
      <c r="BC11" s="17">
        <v>0.62137680479247304</v>
      </c>
      <c r="BD11" s="17">
        <v>0.51203788711012599</v>
      </c>
      <c r="BE11" s="17">
        <v>0</v>
      </c>
      <c r="BF11" s="17" t="s">
        <v>362</v>
      </c>
      <c r="BG11" s="17">
        <v>0.74674009936852104</v>
      </c>
    </row>
    <row r="12" spans="2:59" ht="29" x14ac:dyDescent="0.35">
      <c r="B12" s="18" t="s">
        <v>351</v>
      </c>
      <c r="C12" s="17">
        <v>0.41366372640547799</v>
      </c>
      <c r="D12" s="17">
        <v>0.35708975154021799</v>
      </c>
      <c r="E12" s="17">
        <v>0.47180983496516099</v>
      </c>
      <c r="F12" s="17"/>
      <c r="G12" s="17">
        <v>0.204638154502567</v>
      </c>
      <c r="H12" s="17">
        <v>0.34261505780919699</v>
      </c>
      <c r="I12" s="17">
        <v>0.59031935504304001</v>
      </c>
      <c r="J12" s="17">
        <v>0.47417081617488399</v>
      </c>
      <c r="K12" s="17">
        <v>0.53081264818281404</v>
      </c>
      <c r="L12" s="17">
        <v>0.22076086909178999</v>
      </c>
      <c r="M12" s="17"/>
      <c r="N12" s="17">
        <v>0.397412118243476</v>
      </c>
      <c r="O12" s="17">
        <v>0.49973224865021598</v>
      </c>
      <c r="P12" s="17">
        <v>0.51532787797042401</v>
      </c>
      <c r="Q12" s="17">
        <v>0.30417429499750398</v>
      </c>
      <c r="R12" s="17">
        <v>0.53847692181166495</v>
      </c>
      <c r="S12" s="17"/>
      <c r="T12" s="17">
        <v>0.43044667497002198</v>
      </c>
      <c r="U12" s="17">
        <v>0.40977437076996698</v>
      </c>
      <c r="V12" s="17"/>
      <c r="W12" s="17">
        <v>0.33747004391647401</v>
      </c>
      <c r="X12" s="17">
        <v>0.44136821394151798</v>
      </c>
      <c r="Y12" s="17"/>
      <c r="Z12" s="17">
        <v>0.301296396165664</v>
      </c>
      <c r="AA12" s="17">
        <v>0.40123932710903198</v>
      </c>
      <c r="AB12" s="17">
        <v>0.42556028403549301</v>
      </c>
      <c r="AC12" s="17"/>
      <c r="AD12" s="17">
        <v>0.39315651633152598</v>
      </c>
      <c r="AE12" s="17">
        <v>0.44048221527619802</v>
      </c>
      <c r="AF12" s="17"/>
      <c r="AG12" s="17">
        <v>0.49522989542067303</v>
      </c>
      <c r="AH12" s="17">
        <v>0.31308713800164001</v>
      </c>
      <c r="AI12" s="17">
        <v>0.44961650186986202</v>
      </c>
      <c r="AJ12" s="17"/>
      <c r="AK12" s="17">
        <v>0.40732001913058202</v>
      </c>
      <c r="AL12" s="17">
        <v>0.38726419531379602</v>
      </c>
      <c r="AM12" s="17">
        <v>0.46889289233717502</v>
      </c>
      <c r="AN12" s="17"/>
      <c r="AO12" s="17">
        <v>0</v>
      </c>
      <c r="AP12" s="17">
        <v>0.38830404245921102</v>
      </c>
      <c r="AQ12" s="17">
        <v>0.47237524028560701</v>
      </c>
      <c r="AR12" s="17"/>
      <c r="AS12" s="17">
        <v>0.83972202654154904</v>
      </c>
      <c r="AT12" s="17">
        <v>0.15467929170519301</v>
      </c>
      <c r="AU12" s="17">
        <v>0.40972158485739602</v>
      </c>
      <c r="AV12" s="17">
        <v>0</v>
      </c>
      <c r="AW12" s="17">
        <v>0.47061070931805099</v>
      </c>
      <c r="AX12" s="17">
        <v>0.18264352044930601</v>
      </c>
      <c r="AY12" s="17">
        <v>0.49961565718227602</v>
      </c>
      <c r="AZ12" s="17">
        <v>0.58941920435367601</v>
      </c>
      <c r="BA12" s="17">
        <v>0.223785767512242</v>
      </c>
      <c r="BB12" s="17">
        <v>0.41503023185182197</v>
      </c>
      <c r="BC12" s="17">
        <v>0.27676506014964303</v>
      </c>
      <c r="BD12" s="17">
        <v>0.51203788711012599</v>
      </c>
      <c r="BE12" s="17">
        <v>1</v>
      </c>
      <c r="BF12" s="17" t="s">
        <v>362</v>
      </c>
      <c r="BG12" s="17">
        <v>0.74674009936852104</v>
      </c>
    </row>
    <row r="13" spans="2:59" ht="43.5" x14ac:dyDescent="0.35">
      <c r="B13" s="18" t="s">
        <v>352</v>
      </c>
      <c r="C13" s="17">
        <v>0.225627995055977</v>
      </c>
      <c r="D13" s="17">
        <v>0.222887050798807</v>
      </c>
      <c r="E13" s="17">
        <v>0.22844510738922</v>
      </c>
      <c r="F13" s="17"/>
      <c r="G13" s="17">
        <v>0.43174188887216602</v>
      </c>
      <c r="H13" s="17">
        <v>0.111378987051025</v>
      </c>
      <c r="I13" s="17">
        <v>0.18492104586449601</v>
      </c>
      <c r="J13" s="17">
        <v>0.292439696858798</v>
      </c>
      <c r="K13" s="17">
        <v>0.22330843806083001</v>
      </c>
      <c r="L13" s="17">
        <v>0.19498257114899301</v>
      </c>
      <c r="M13" s="17"/>
      <c r="N13" s="17">
        <v>0.23670066386131</v>
      </c>
      <c r="O13" s="17">
        <v>0.24231885145349499</v>
      </c>
      <c r="P13" s="17">
        <v>0.50832707108709896</v>
      </c>
      <c r="Q13" s="17">
        <v>0.1106191266307</v>
      </c>
      <c r="R13" s="17">
        <v>0.20631192085668901</v>
      </c>
      <c r="S13" s="17"/>
      <c r="T13" s="17">
        <v>0.13341266410083699</v>
      </c>
      <c r="U13" s="17">
        <v>0.246998388688035</v>
      </c>
      <c r="V13" s="17"/>
      <c r="W13" s="17">
        <v>0.16105430969116499</v>
      </c>
      <c r="X13" s="17">
        <v>0.27503963290584699</v>
      </c>
      <c r="Y13" s="17"/>
      <c r="Z13" s="17">
        <v>0.231466609943799</v>
      </c>
      <c r="AA13" s="17">
        <v>0.13739079159078599</v>
      </c>
      <c r="AB13" s="17">
        <v>0.22687670760797499</v>
      </c>
      <c r="AC13" s="17"/>
      <c r="AD13" s="17">
        <v>0.23661332523162301</v>
      </c>
      <c r="AE13" s="17">
        <v>0.21126183047316399</v>
      </c>
      <c r="AF13" s="17"/>
      <c r="AG13" s="17">
        <v>8.9728168919842297E-2</v>
      </c>
      <c r="AH13" s="17">
        <v>0.20987678884844099</v>
      </c>
      <c r="AI13" s="17">
        <v>0.26188291764737698</v>
      </c>
      <c r="AJ13" s="17"/>
      <c r="AK13" s="17">
        <v>0.230110075602002</v>
      </c>
      <c r="AL13" s="17">
        <v>0.230531974251244</v>
      </c>
      <c r="AM13" s="17">
        <v>0.23517235881585699</v>
      </c>
      <c r="AN13" s="17"/>
      <c r="AO13" s="17">
        <v>0</v>
      </c>
      <c r="AP13" s="17">
        <v>0.23179393255146299</v>
      </c>
      <c r="AQ13" s="17">
        <v>0.25023188741785102</v>
      </c>
      <c r="AR13" s="17"/>
      <c r="AS13" s="17">
        <v>0.478520651683292</v>
      </c>
      <c r="AT13" s="17">
        <v>0.381665986195039</v>
      </c>
      <c r="AU13" s="17">
        <v>5.7250157136467403E-2</v>
      </c>
      <c r="AV13" s="17">
        <v>0.10546865466891001</v>
      </c>
      <c r="AW13" s="17">
        <v>0.218504821671692</v>
      </c>
      <c r="AX13" s="17">
        <v>0.139868425938178</v>
      </c>
      <c r="AY13" s="17">
        <v>9.5817372084791796E-2</v>
      </c>
      <c r="AZ13" s="17">
        <v>0.315506989441594</v>
      </c>
      <c r="BA13" s="17">
        <v>0.67168899841304697</v>
      </c>
      <c r="BB13" s="17">
        <v>0.28848268470744698</v>
      </c>
      <c r="BC13" s="17">
        <v>0</v>
      </c>
      <c r="BD13" s="17">
        <v>0</v>
      </c>
      <c r="BE13" s="17">
        <v>0</v>
      </c>
      <c r="BF13" s="17" t="s">
        <v>362</v>
      </c>
      <c r="BG13" s="17">
        <v>0</v>
      </c>
    </row>
    <row r="14" spans="2:59" ht="29" x14ac:dyDescent="0.35">
      <c r="B14" s="18" t="s">
        <v>353</v>
      </c>
      <c r="C14" s="17">
        <v>0.22430116678308101</v>
      </c>
      <c r="D14" s="17">
        <v>0.216979092158297</v>
      </c>
      <c r="E14" s="17">
        <v>0.23182671447579201</v>
      </c>
      <c r="F14" s="17"/>
      <c r="G14" s="17">
        <v>0.32259436403945202</v>
      </c>
      <c r="H14" s="17">
        <v>0.22109026759845599</v>
      </c>
      <c r="I14" s="17">
        <v>0.198480308891198</v>
      </c>
      <c r="J14" s="17">
        <v>0.194937974359051</v>
      </c>
      <c r="K14" s="17">
        <v>0.35368805397942499</v>
      </c>
      <c r="L14" s="17">
        <v>0.14701143142004</v>
      </c>
      <c r="M14" s="17"/>
      <c r="N14" s="17">
        <v>0.24748729774666101</v>
      </c>
      <c r="O14" s="17">
        <v>0.118780980332939</v>
      </c>
      <c r="P14" s="17">
        <v>0.202917839777253</v>
      </c>
      <c r="Q14" s="17">
        <v>0.24919312793308601</v>
      </c>
      <c r="R14" s="17">
        <v>0.29592999563988298</v>
      </c>
      <c r="S14" s="17"/>
      <c r="T14" s="17">
        <v>0.162856009005963</v>
      </c>
      <c r="U14" s="17">
        <v>0.23854074272864301</v>
      </c>
      <c r="V14" s="17"/>
      <c r="W14" s="17">
        <v>0.24827488481791901</v>
      </c>
      <c r="X14" s="17">
        <v>0.21199868745263101</v>
      </c>
      <c r="Y14" s="17"/>
      <c r="Z14" s="17">
        <v>7.2704681272954902E-2</v>
      </c>
      <c r="AA14" s="17">
        <v>0.28610217524215797</v>
      </c>
      <c r="AB14" s="17">
        <v>0.33043169649857401</v>
      </c>
      <c r="AC14" s="17"/>
      <c r="AD14" s="17">
        <v>0.23235160468657801</v>
      </c>
      <c r="AE14" s="17">
        <v>0.21377313403065801</v>
      </c>
      <c r="AF14" s="17"/>
      <c r="AG14" s="17">
        <v>0.36040358708651399</v>
      </c>
      <c r="AH14" s="17">
        <v>0.20204861161026699</v>
      </c>
      <c r="AI14" s="17">
        <v>0.20979840407483699</v>
      </c>
      <c r="AJ14" s="17"/>
      <c r="AK14" s="17">
        <v>0.26267121245185099</v>
      </c>
      <c r="AL14" s="17">
        <v>0.18282249340513701</v>
      </c>
      <c r="AM14" s="17">
        <v>0.25714720070111702</v>
      </c>
      <c r="AN14" s="17"/>
      <c r="AO14" s="17">
        <v>0.75406985682066197</v>
      </c>
      <c r="AP14" s="17">
        <v>8.8265256257027205E-2</v>
      </c>
      <c r="AQ14" s="17">
        <v>0.27140261111804898</v>
      </c>
      <c r="AR14" s="17"/>
      <c r="AS14" s="17">
        <v>0.297839625807229</v>
      </c>
      <c r="AT14" s="17">
        <v>6.7039279989105402E-2</v>
      </c>
      <c r="AU14" s="17">
        <v>0.35312779244029502</v>
      </c>
      <c r="AV14" s="17">
        <v>0.25559914688301499</v>
      </c>
      <c r="AW14" s="17">
        <v>0.285928874132099</v>
      </c>
      <c r="AX14" s="17">
        <v>0.20498480914484199</v>
      </c>
      <c r="AY14" s="17">
        <v>0.23432849625205099</v>
      </c>
      <c r="AZ14" s="17">
        <v>0.50043722727363205</v>
      </c>
      <c r="BA14" s="17">
        <v>0</v>
      </c>
      <c r="BB14" s="17">
        <v>0</v>
      </c>
      <c r="BC14" s="17">
        <v>0.128212281986265</v>
      </c>
      <c r="BD14" s="17">
        <v>0.51273646865762901</v>
      </c>
      <c r="BE14" s="17">
        <v>1</v>
      </c>
      <c r="BF14" s="17" t="s">
        <v>362</v>
      </c>
      <c r="BG14" s="17">
        <v>0</v>
      </c>
    </row>
    <row r="15" spans="2:59" ht="43.5" x14ac:dyDescent="0.35">
      <c r="B15" s="18" t="s">
        <v>354</v>
      </c>
      <c r="C15" s="17">
        <v>0.21123838830085001</v>
      </c>
      <c r="D15" s="17">
        <v>0.29556044475097998</v>
      </c>
      <c r="E15" s="17">
        <v>0.124573106958991</v>
      </c>
      <c r="F15" s="17"/>
      <c r="G15" s="17">
        <v>0.248812715689815</v>
      </c>
      <c r="H15" s="17">
        <v>0.15225915386879901</v>
      </c>
      <c r="I15" s="17">
        <v>0.128669573513853</v>
      </c>
      <c r="J15" s="17">
        <v>0.207979822045782</v>
      </c>
      <c r="K15" s="17">
        <v>0.35279502066325402</v>
      </c>
      <c r="L15" s="17">
        <v>0.204484368728544</v>
      </c>
      <c r="M15" s="17"/>
      <c r="N15" s="17">
        <v>0.20458349052987901</v>
      </c>
      <c r="O15" s="17">
        <v>0.26541709115807499</v>
      </c>
      <c r="P15" s="17">
        <v>0.143371030297859</v>
      </c>
      <c r="Q15" s="17">
        <v>0.18419469864771301</v>
      </c>
      <c r="R15" s="17">
        <v>0.29540684011858898</v>
      </c>
      <c r="S15" s="17"/>
      <c r="T15" s="17">
        <v>0.19475340374877201</v>
      </c>
      <c r="U15" s="17">
        <v>0.21505869242216399</v>
      </c>
      <c r="V15" s="17"/>
      <c r="W15" s="17">
        <v>0.111235617840409</v>
      </c>
      <c r="X15" s="17">
        <v>0.23559494529584701</v>
      </c>
      <c r="Y15" s="17"/>
      <c r="Z15" s="17">
        <v>0.232848777142833</v>
      </c>
      <c r="AA15" s="17">
        <v>2.1240514949953701E-2</v>
      </c>
      <c r="AB15" s="17">
        <v>0.29681886913035899</v>
      </c>
      <c r="AC15" s="17"/>
      <c r="AD15" s="17">
        <v>0.19631926004389499</v>
      </c>
      <c r="AE15" s="17">
        <v>0.23074901279229099</v>
      </c>
      <c r="AF15" s="17"/>
      <c r="AG15" s="17">
        <v>0.199654442403568</v>
      </c>
      <c r="AH15" s="17">
        <v>0.236827119345731</v>
      </c>
      <c r="AI15" s="17">
        <v>0.191976140218274</v>
      </c>
      <c r="AJ15" s="17"/>
      <c r="AK15" s="17">
        <v>0.282856927040186</v>
      </c>
      <c r="AL15" s="17">
        <v>0.139376791770769</v>
      </c>
      <c r="AM15" s="17">
        <v>0.27767982959246701</v>
      </c>
      <c r="AN15" s="17"/>
      <c r="AO15" s="17">
        <v>0.24593014317933801</v>
      </c>
      <c r="AP15" s="17">
        <v>0.20769469620766001</v>
      </c>
      <c r="AQ15" s="17">
        <v>0.184014650000002</v>
      </c>
      <c r="AR15" s="17"/>
      <c r="AS15" s="17">
        <v>0.17151949034115299</v>
      </c>
      <c r="AT15" s="17">
        <v>0.30640447063466197</v>
      </c>
      <c r="AU15" s="17">
        <v>0.106173984995184</v>
      </c>
      <c r="AV15" s="17">
        <v>0.22608061864148801</v>
      </c>
      <c r="AW15" s="17">
        <v>0.33846782526356001</v>
      </c>
      <c r="AX15" s="17">
        <v>0.25854976902703197</v>
      </c>
      <c r="AY15" s="17">
        <v>0</v>
      </c>
      <c r="AZ15" s="17">
        <v>0.315506989441594</v>
      </c>
      <c r="BA15" s="17">
        <v>0.223785767512242</v>
      </c>
      <c r="BB15" s="17">
        <v>0.129669365776932</v>
      </c>
      <c r="BC15" s="17">
        <v>0</v>
      </c>
      <c r="BD15" s="17">
        <v>0.47748432288765102</v>
      </c>
      <c r="BE15" s="17">
        <v>0</v>
      </c>
      <c r="BF15" s="17" t="s">
        <v>362</v>
      </c>
      <c r="BG15" s="17">
        <v>0.196674199640611</v>
      </c>
    </row>
    <row r="16" spans="2:59" ht="58" x14ac:dyDescent="0.35">
      <c r="B16" s="18" t="s">
        <v>355</v>
      </c>
      <c r="C16" s="17">
        <v>0.200025596983708</v>
      </c>
      <c r="D16" s="17">
        <v>0.21999776442549199</v>
      </c>
      <c r="E16" s="17">
        <v>0.179498423154966</v>
      </c>
      <c r="F16" s="17"/>
      <c r="G16" s="17">
        <v>0.35916260933702998</v>
      </c>
      <c r="H16" s="17">
        <v>7.8009726254520698E-2</v>
      </c>
      <c r="I16" s="17">
        <v>0.24764755103675801</v>
      </c>
      <c r="J16" s="17">
        <v>0.171087371555662</v>
      </c>
      <c r="K16" s="17">
        <v>0.29366711965957298</v>
      </c>
      <c r="L16" s="17">
        <v>0.17284442406488801</v>
      </c>
      <c r="M16" s="17"/>
      <c r="N16" s="17">
        <v>0.23930958651763301</v>
      </c>
      <c r="O16" s="17">
        <v>0.172199154373881</v>
      </c>
      <c r="P16" s="17">
        <v>7.3158892733677303E-2</v>
      </c>
      <c r="Q16" s="17">
        <v>0.178797734051449</v>
      </c>
      <c r="R16" s="17">
        <v>0.34682078389254101</v>
      </c>
      <c r="S16" s="17"/>
      <c r="T16" s="17">
        <v>0.180596886444399</v>
      </c>
      <c r="U16" s="17">
        <v>0.20452809334399699</v>
      </c>
      <c r="V16" s="17"/>
      <c r="W16" s="17">
        <v>0.19837443200730101</v>
      </c>
      <c r="X16" s="17">
        <v>0.194200507402402</v>
      </c>
      <c r="Y16" s="17"/>
      <c r="Z16" s="17">
        <v>0.116495736047781</v>
      </c>
      <c r="AA16" s="17">
        <v>0.215067303626675</v>
      </c>
      <c r="AB16" s="17">
        <v>0.23584371499935999</v>
      </c>
      <c r="AC16" s="17"/>
      <c r="AD16" s="17">
        <v>0.195947533378344</v>
      </c>
      <c r="AE16" s="17">
        <v>0.20535872143214201</v>
      </c>
      <c r="AF16" s="17"/>
      <c r="AG16" s="17">
        <v>0.199654442403568</v>
      </c>
      <c r="AH16" s="17">
        <v>0.15678237440166101</v>
      </c>
      <c r="AI16" s="17">
        <v>0.24482410020762299</v>
      </c>
      <c r="AJ16" s="17"/>
      <c r="AK16" s="17">
        <v>0.30995541182465097</v>
      </c>
      <c r="AL16" s="17">
        <v>0.10362577043387899</v>
      </c>
      <c r="AM16" s="17">
        <v>0.27513172262365099</v>
      </c>
      <c r="AN16" s="17"/>
      <c r="AO16" s="17">
        <v>0.103211394643537</v>
      </c>
      <c r="AP16" s="17">
        <v>0.18128029540679799</v>
      </c>
      <c r="AQ16" s="17">
        <v>0.22774546720646899</v>
      </c>
      <c r="AR16" s="17"/>
      <c r="AS16" s="17">
        <v>0.57448240248062599</v>
      </c>
      <c r="AT16" s="17">
        <v>0.37590465533566497</v>
      </c>
      <c r="AU16" s="17">
        <v>0.106173984995184</v>
      </c>
      <c r="AV16" s="17">
        <v>0.186823501746812</v>
      </c>
      <c r="AW16" s="17">
        <v>0.26004199289223701</v>
      </c>
      <c r="AX16" s="17">
        <v>0</v>
      </c>
      <c r="AY16" s="17">
        <v>0</v>
      </c>
      <c r="AZ16" s="17">
        <v>0.315506989441594</v>
      </c>
      <c r="BA16" s="17">
        <v>0.223785767512242</v>
      </c>
      <c r="BB16" s="17">
        <v>0</v>
      </c>
      <c r="BC16" s="17">
        <v>0.128212281986265</v>
      </c>
      <c r="BD16" s="17">
        <v>0.47748432288765102</v>
      </c>
      <c r="BE16" s="17">
        <v>0</v>
      </c>
      <c r="BF16" s="17" t="s">
        <v>362</v>
      </c>
      <c r="BG16" s="17">
        <v>0</v>
      </c>
    </row>
    <row r="17" spans="2:59" ht="43.5" x14ac:dyDescent="0.35">
      <c r="B17" s="18" t="s">
        <v>356</v>
      </c>
      <c r="C17" s="17">
        <v>0.197646548225522</v>
      </c>
      <c r="D17" s="17">
        <v>0.141405308737105</v>
      </c>
      <c r="E17" s="17">
        <v>0.255450675027875</v>
      </c>
      <c r="F17" s="17"/>
      <c r="G17" s="17">
        <v>0.21449549102391599</v>
      </c>
      <c r="H17" s="17">
        <v>7.8009726254520698E-2</v>
      </c>
      <c r="I17" s="17">
        <v>0.303406725220771</v>
      </c>
      <c r="J17" s="17">
        <v>0.176966422856111</v>
      </c>
      <c r="K17" s="17">
        <v>0.28608418121644003</v>
      </c>
      <c r="L17" s="17">
        <v>0.16316175568050501</v>
      </c>
      <c r="M17" s="17"/>
      <c r="N17" s="17">
        <v>0.16877227702177799</v>
      </c>
      <c r="O17" s="17">
        <v>0.38793610855847199</v>
      </c>
      <c r="P17" s="17">
        <v>7.3158892733677303E-2</v>
      </c>
      <c r="Q17" s="17">
        <v>0.13350659981541901</v>
      </c>
      <c r="R17" s="17">
        <v>0.27905498616730401</v>
      </c>
      <c r="S17" s="17"/>
      <c r="T17" s="17">
        <v>0.16059368795142501</v>
      </c>
      <c r="U17" s="17">
        <v>0.206233343946466</v>
      </c>
      <c r="V17" s="17"/>
      <c r="W17" s="17">
        <v>0.121308208906414</v>
      </c>
      <c r="X17" s="17">
        <v>0.23228774905535701</v>
      </c>
      <c r="Y17" s="17"/>
      <c r="Z17" s="17">
        <v>0.103267173159817</v>
      </c>
      <c r="AA17" s="17">
        <v>0.16678532017269099</v>
      </c>
      <c r="AB17" s="17">
        <v>0.20535347401311599</v>
      </c>
      <c r="AC17" s="17"/>
      <c r="AD17" s="17">
        <v>0.215788940573067</v>
      </c>
      <c r="AE17" s="17">
        <v>0.17392067105811199</v>
      </c>
      <c r="AF17" s="17"/>
      <c r="AG17" s="17">
        <v>0.29850136167668101</v>
      </c>
      <c r="AH17" s="17">
        <v>0.10720151884154799</v>
      </c>
      <c r="AI17" s="17">
        <v>0.26710083250790401</v>
      </c>
      <c r="AJ17" s="17"/>
      <c r="AK17" s="17">
        <v>7.0808308863567801E-2</v>
      </c>
      <c r="AL17" s="17">
        <v>0.21537381683090101</v>
      </c>
      <c r="AM17" s="17">
        <v>0.259396478714497</v>
      </c>
      <c r="AN17" s="17"/>
      <c r="AO17" s="17">
        <v>0</v>
      </c>
      <c r="AP17" s="17">
        <v>0.2438027402813</v>
      </c>
      <c r="AQ17" s="17">
        <v>0.19511568973440599</v>
      </c>
      <c r="AR17" s="17"/>
      <c r="AS17" s="17">
        <v>0.60484078714936795</v>
      </c>
      <c r="AT17" s="17">
        <v>0.15124041478202099</v>
      </c>
      <c r="AU17" s="17">
        <v>0.289800472930001</v>
      </c>
      <c r="AV17" s="17">
        <v>0.11336445065637001</v>
      </c>
      <c r="AW17" s="17">
        <v>0.22470532195624601</v>
      </c>
      <c r="AX17" s="17">
        <v>2.8296444192212101E-2</v>
      </c>
      <c r="AY17" s="17">
        <v>0.14235572509598399</v>
      </c>
      <c r="AZ17" s="17">
        <v>0.315506989441594</v>
      </c>
      <c r="BA17" s="17">
        <v>0</v>
      </c>
      <c r="BB17" s="17">
        <v>0.214970889134592</v>
      </c>
      <c r="BC17" s="17">
        <v>0</v>
      </c>
      <c r="BD17" s="17">
        <v>0.24729546433635899</v>
      </c>
      <c r="BE17" s="17">
        <v>0</v>
      </c>
      <c r="BF17" s="17" t="s">
        <v>362</v>
      </c>
      <c r="BG17" s="17">
        <v>0</v>
      </c>
    </row>
    <row r="18" spans="2:59" ht="43.5" x14ac:dyDescent="0.35">
      <c r="B18" s="18" t="s">
        <v>357</v>
      </c>
      <c r="C18" s="17">
        <v>0.18020128153470499</v>
      </c>
      <c r="D18" s="17">
        <v>0.171271166234992</v>
      </c>
      <c r="E18" s="17">
        <v>0.18937955573064499</v>
      </c>
      <c r="F18" s="17"/>
      <c r="G18" s="17">
        <v>0.20548843980211901</v>
      </c>
      <c r="H18" s="17">
        <v>0.150998103331693</v>
      </c>
      <c r="I18" s="17">
        <v>0.13407451579528601</v>
      </c>
      <c r="J18" s="17">
        <v>6.9072268755213995E-2</v>
      </c>
      <c r="K18" s="17">
        <v>0.385638652003432</v>
      </c>
      <c r="L18" s="17">
        <v>0.21867426285834399</v>
      </c>
      <c r="M18" s="17"/>
      <c r="N18" s="17">
        <v>0.24614494877637599</v>
      </c>
      <c r="O18" s="17">
        <v>0.193146616893524</v>
      </c>
      <c r="P18" s="17">
        <v>0</v>
      </c>
      <c r="Q18" s="17">
        <v>0.13389618587629501</v>
      </c>
      <c r="R18" s="17">
        <v>0.31105707430162899</v>
      </c>
      <c r="S18" s="17"/>
      <c r="T18" s="17">
        <v>0.19052172368640299</v>
      </c>
      <c r="U18" s="17">
        <v>0.17780957606714101</v>
      </c>
      <c r="V18" s="17"/>
      <c r="W18" s="17">
        <v>0.137025268833907</v>
      </c>
      <c r="X18" s="17">
        <v>0.167529297889835</v>
      </c>
      <c r="Y18" s="17"/>
      <c r="Z18" s="17">
        <v>0.20147532943718299</v>
      </c>
      <c r="AA18" s="17">
        <v>8.6694577541720094E-2</v>
      </c>
      <c r="AB18" s="17">
        <v>0.24295105206369799</v>
      </c>
      <c r="AC18" s="17"/>
      <c r="AD18" s="17">
        <v>0.14130458785319699</v>
      </c>
      <c r="AE18" s="17">
        <v>0.23106878339593001</v>
      </c>
      <c r="AF18" s="17"/>
      <c r="AG18" s="17">
        <v>0.229468404571955</v>
      </c>
      <c r="AH18" s="17">
        <v>0.206935760366001</v>
      </c>
      <c r="AI18" s="17">
        <v>0.151511861529395</v>
      </c>
      <c r="AJ18" s="17"/>
      <c r="AK18" s="17">
        <v>0.16640856292738501</v>
      </c>
      <c r="AL18" s="17">
        <v>0.17715577074670699</v>
      </c>
      <c r="AM18" s="17">
        <v>0.205614110066035</v>
      </c>
      <c r="AN18" s="17"/>
      <c r="AO18" s="17">
        <v>0.24593014317933801</v>
      </c>
      <c r="AP18" s="17">
        <v>0.14271447866202999</v>
      </c>
      <c r="AQ18" s="17">
        <v>0.169149987320593</v>
      </c>
      <c r="AR18" s="17"/>
      <c r="AS18" s="17">
        <v>0.20732694630937601</v>
      </c>
      <c r="AT18" s="17">
        <v>0.35995934164890397</v>
      </c>
      <c r="AU18" s="17">
        <v>8.2543949265740199E-2</v>
      </c>
      <c r="AV18" s="17">
        <v>0</v>
      </c>
      <c r="AW18" s="17">
        <v>0.260473332429907</v>
      </c>
      <c r="AX18" s="17">
        <v>2.8296444192212101E-2</v>
      </c>
      <c r="AY18" s="17">
        <v>0.282251775488298</v>
      </c>
      <c r="AZ18" s="17">
        <v>0.50043722727363205</v>
      </c>
      <c r="BA18" s="17">
        <v>0</v>
      </c>
      <c r="BB18" s="17">
        <v>0.214970889134592</v>
      </c>
      <c r="BC18" s="17">
        <v>0.34461174464283001</v>
      </c>
      <c r="BD18" s="17">
        <v>0.28184902855883398</v>
      </c>
      <c r="BE18" s="17">
        <v>0</v>
      </c>
      <c r="BF18" s="17" t="s">
        <v>362</v>
      </c>
      <c r="BG18" s="17">
        <v>0.25325990063147902</v>
      </c>
    </row>
    <row r="19" spans="2:59" ht="29" x14ac:dyDescent="0.35">
      <c r="B19" s="18" t="s">
        <v>358</v>
      </c>
      <c r="C19" s="17">
        <v>0.15512018329361099</v>
      </c>
      <c r="D19" s="17">
        <v>0.188799538889414</v>
      </c>
      <c r="E19" s="17">
        <v>0.120504912378711</v>
      </c>
      <c r="F19" s="17"/>
      <c r="G19" s="17">
        <v>0.187890568759429</v>
      </c>
      <c r="H19" s="17">
        <v>0.166746970580881</v>
      </c>
      <c r="I19" s="17">
        <v>9.3882498502079303E-2</v>
      </c>
      <c r="J19" s="17">
        <v>9.0306737429837095E-2</v>
      </c>
      <c r="K19" s="17">
        <v>0.374800842741697</v>
      </c>
      <c r="L19" s="17">
        <v>9.1612310837288199E-2</v>
      </c>
      <c r="M19" s="17"/>
      <c r="N19" s="17">
        <v>0.23179611770573499</v>
      </c>
      <c r="O19" s="17">
        <v>0.15553350679568601</v>
      </c>
      <c r="P19" s="17">
        <v>0</v>
      </c>
      <c r="Q19" s="17">
        <v>0.107972179105418</v>
      </c>
      <c r="R19" s="17">
        <v>0.25044199314572002</v>
      </c>
      <c r="S19" s="17"/>
      <c r="T19" s="17">
        <v>4.07963844866812E-2</v>
      </c>
      <c r="U19" s="17">
        <v>0.181614092242491</v>
      </c>
      <c r="V19" s="17"/>
      <c r="W19" s="17">
        <v>0.19672239242376599</v>
      </c>
      <c r="X19" s="17">
        <v>0.14703997482252501</v>
      </c>
      <c r="Y19" s="17"/>
      <c r="Z19" s="17">
        <v>4.7145542282632902E-2</v>
      </c>
      <c r="AA19" s="17">
        <v>2.1240514949953701E-2</v>
      </c>
      <c r="AB19" s="17">
        <v>0.24017875048717999</v>
      </c>
      <c r="AC19" s="17"/>
      <c r="AD19" s="17">
        <v>0.16898963504696601</v>
      </c>
      <c r="AE19" s="17">
        <v>0.13698228271381599</v>
      </c>
      <c r="AF19" s="17"/>
      <c r="AG19" s="17">
        <v>0.27360132682624799</v>
      </c>
      <c r="AH19" s="17">
        <v>9.5069961312019599E-2</v>
      </c>
      <c r="AI19" s="17">
        <v>0.17340437096724301</v>
      </c>
      <c r="AJ19" s="17"/>
      <c r="AK19" s="17">
        <v>0.127602905238417</v>
      </c>
      <c r="AL19" s="17">
        <v>4.90707071178322E-2</v>
      </c>
      <c r="AM19" s="17">
        <v>0.296615933978501</v>
      </c>
      <c r="AN19" s="17"/>
      <c r="AO19" s="17">
        <v>0</v>
      </c>
      <c r="AP19" s="17">
        <v>0.20170631774122699</v>
      </c>
      <c r="AQ19" s="17">
        <v>0.14701115789534799</v>
      </c>
      <c r="AR19" s="17"/>
      <c r="AS19" s="17">
        <v>0.43521837757274401</v>
      </c>
      <c r="AT19" s="17">
        <v>0.167579202482285</v>
      </c>
      <c r="AU19" s="17">
        <v>0.31326727699252999</v>
      </c>
      <c r="AV19" s="17">
        <v>0</v>
      </c>
      <c r="AW19" s="17">
        <v>0.13054263367078101</v>
      </c>
      <c r="AX19" s="17">
        <v>4.6959548647891099E-2</v>
      </c>
      <c r="AY19" s="17">
        <v>0</v>
      </c>
      <c r="AZ19" s="17">
        <v>0.58941920435367601</v>
      </c>
      <c r="BA19" s="17">
        <v>0.104525234074711</v>
      </c>
      <c r="BB19" s="17">
        <v>2.53586241020629E-2</v>
      </c>
      <c r="BC19" s="17">
        <v>0</v>
      </c>
      <c r="BD19" s="17">
        <v>0.51273646865762901</v>
      </c>
      <c r="BE19" s="17">
        <v>0</v>
      </c>
      <c r="BF19" s="17" t="s">
        <v>362</v>
      </c>
      <c r="BG19" s="17">
        <v>0</v>
      </c>
    </row>
    <row r="20" spans="2:59" ht="72.5" x14ac:dyDescent="0.35">
      <c r="B20" s="18" t="s">
        <v>359</v>
      </c>
      <c r="C20" s="17">
        <v>0.115564513247187</v>
      </c>
      <c r="D20" s="17">
        <v>0.15152240933377301</v>
      </c>
      <c r="E20" s="17">
        <v>7.8607383499665506E-2</v>
      </c>
      <c r="F20" s="17"/>
      <c r="G20" s="17">
        <v>0.30802755813000099</v>
      </c>
      <c r="H20" s="17">
        <v>0.17325512527279199</v>
      </c>
      <c r="I20" s="17">
        <v>5.0412358014596398E-2</v>
      </c>
      <c r="J20" s="17">
        <v>0.12593400284074299</v>
      </c>
      <c r="K20" s="17">
        <v>5.3458053453449103E-2</v>
      </c>
      <c r="L20" s="17">
        <v>8.8843731419680494E-2</v>
      </c>
      <c r="M20" s="17"/>
      <c r="N20" s="17">
        <v>1.8524990033625999E-2</v>
      </c>
      <c r="O20" s="17">
        <v>8.6191273642781702E-2</v>
      </c>
      <c r="P20" s="17">
        <v>0.13931697858403</v>
      </c>
      <c r="Q20" s="17">
        <v>0.158047182533506</v>
      </c>
      <c r="R20" s="17">
        <v>0.30381528515019401</v>
      </c>
      <c r="S20" s="17"/>
      <c r="T20" s="17">
        <v>0.132834702857617</v>
      </c>
      <c r="U20" s="17">
        <v>0.11156224219038501</v>
      </c>
      <c r="V20" s="17"/>
      <c r="W20" s="17">
        <v>0.10016081941589999</v>
      </c>
      <c r="X20" s="17">
        <v>0.11392105433255199</v>
      </c>
      <c r="Y20" s="17"/>
      <c r="Z20" s="17">
        <v>0.21912345069157799</v>
      </c>
      <c r="AA20" s="17">
        <v>0.126989318078048</v>
      </c>
      <c r="AB20" s="17">
        <v>4.1206143635609503E-2</v>
      </c>
      <c r="AC20" s="17"/>
      <c r="AD20" s="17">
        <v>0.12729497795858399</v>
      </c>
      <c r="AE20" s="17">
        <v>0.100223892256984</v>
      </c>
      <c r="AF20" s="17"/>
      <c r="AG20" s="17">
        <v>8.9728168919842297E-2</v>
      </c>
      <c r="AH20" s="17">
        <v>7.0731386924443099E-2</v>
      </c>
      <c r="AI20" s="17">
        <v>0.15657972941997</v>
      </c>
      <c r="AJ20" s="17"/>
      <c r="AK20" s="17">
        <v>9.6810707354165207E-2</v>
      </c>
      <c r="AL20" s="17">
        <v>0.151714916557603</v>
      </c>
      <c r="AM20" s="17">
        <v>9.0550926810131702E-2</v>
      </c>
      <c r="AN20" s="17"/>
      <c r="AO20" s="17">
        <v>0.103211394643537</v>
      </c>
      <c r="AP20" s="17">
        <v>9.7122264658097507E-2</v>
      </c>
      <c r="AQ20" s="17">
        <v>0.13253117185979399</v>
      </c>
      <c r="AR20" s="17"/>
      <c r="AS20" s="17">
        <v>0.26264091753604502</v>
      </c>
      <c r="AT20" s="17">
        <v>9.7685543767779007E-2</v>
      </c>
      <c r="AU20" s="17">
        <v>0.16484004266013</v>
      </c>
      <c r="AV20" s="17">
        <v>0.10546865466891001</v>
      </c>
      <c r="AW20" s="17">
        <v>8.0193464883024299E-2</v>
      </c>
      <c r="AX20" s="17">
        <v>0</v>
      </c>
      <c r="AY20" s="17">
        <v>9.5817372084791796E-2</v>
      </c>
      <c r="AZ20" s="17">
        <v>0.22652501236155001</v>
      </c>
      <c r="BA20" s="17">
        <v>0</v>
      </c>
      <c r="BB20" s="17">
        <v>0.12654754714437499</v>
      </c>
      <c r="BC20" s="17">
        <v>0.128212281986265</v>
      </c>
      <c r="BD20" s="17">
        <v>0</v>
      </c>
      <c r="BE20" s="17">
        <v>0</v>
      </c>
      <c r="BF20" s="17" t="s">
        <v>362</v>
      </c>
      <c r="BG20" s="17">
        <v>0.25325990063147902</v>
      </c>
    </row>
    <row r="21" spans="2:59" x14ac:dyDescent="0.35">
      <c r="B21" s="18" t="s">
        <v>133</v>
      </c>
      <c r="C21" s="17">
        <v>3.4256907502507199E-2</v>
      </c>
      <c r="D21" s="17">
        <v>1.9333018610791501E-2</v>
      </c>
      <c r="E21" s="17">
        <v>4.9595516212555701E-2</v>
      </c>
      <c r="F21" s="17"/>
      <c r="G21" s="17">
        <v>0</v>
      </c>
      <c r="H21" s="17">
        <v>0.158615194379578</v>
      </c>
      <c r="I21" s="17">
        <v>0</v>
      </c>
      <c r="J21" s="17">
        <v>3.0750636804155702E-2</v>
      </c>
      <c r="K21" s="17">
        <v>0</v>
      </c>
      <c r="L21" s="17">
        <v>0</v>
      </c>
      <c r="M21" s="17"/>
      <c r="N21" s="17">
        <v>4.2723774173341202E-2</v>
      </c>
      <c r="O21" s="17">
        <v>5.3817282200214402E-2</v>
      </c>
      <c r="P21" s="17">
        <v>0</v>
      </c>
      <c r="Q21" s="17">
        <v>0</v>
      </c>
      <c r="R21" s="17">
        <v>0.121773222467274</v>
      </c>
      <c r="S21" s="17"/>
      <c r="T21" s="17">
        <v>1.9472112130843201E-2</v>
      </c>
      <c r="U21" s="17">
        <v>3.7683202171617997E-2</v>
      </c>
      <c r="V21" s="17"/>
      <c r="W21" s="17">
        <v>4.3170713857263898E-2</v>
      </c>
      <c r="X21" s="17">
        <v>3.2606285306385999E-2</v>
      </c>
      <c r="Y21" s="17"/>
      <c r="Z21" s="17">
        <v>0.10344298550898</v>
      </c>
      <c r="AA21" s="17">
        <v>0</v>
      </c>
      <c r="AB21" s="17">
        <v>0</v>
      </c>
      <c r="AC21" s="17"/>
      <c r="AD21" s="17">
        <v>6.4649409758746404E-3</v>
      </c>
      <c r="AE21" s="17">
        <v>7.0602102304827802E-2</v>
      </c>
      <c r="AF21" s="17"/>
      <c r="AG21" s="17">
        <v>0</v>
      </c>
      <c r="AH21" s="17">
        <v>2.2699385279161498E-2</v>
      </c>
      <c r="AI21" s="17">
        <v>3.32556030318856E-2</v>
      </c>
      <c r="AJ21" s="17"/>
      <c r="AK21" s="17">
        <v>6.7363535355727103E-2</v>
      </c>
      <c r="AL21" s="17">
        <v>2.7315168975270799E-2</v>
      </c>
      <c r="AM21" s="17">
        <v>0</v>
      </c>
      <c r="AN21" s="17"/>
      <c r="AO21" s="17">
        <v>0</v>
      </c>
      <c r="AP21" s="17">
        <v>9.9485344683292495E-2</v>
      </c>
      <c r="AQ21" s="17">
        <v>0</v>
      </c>
      <c r="AR21" s="17"/>
      <c r="AS21" s="17">
        <v>0</v>
      </c>
      <c r="AT21" s="17">
        <v>0</v>
      </c>
      <c r="AU21" s="17">
        <v>0</v>
      </c>
      <c r="AV21" s="17">
        <v>8.3916727477971104E-2</v>
      </c>
      <c r="AW21" s="17">
        <v>0</v>
      </c>
      <c r="AX21" s="17">
        <v>0.110920735843862</v>
      </c>
      <c r="AY21" s="17">
        <v>0.17483205915389799</v>
      </c>
      <c r="AZ21" s="17">
        <v>0</v>
      </c>
      <c r="BA21" s="17">
        <v>0</v>
      </c>
      <c r="BB21" s="17">
        <v>0</v>
      </c>
      <c r="BC21" s="17">
        <v>0</v>
      </c>
      <c r="BD21" s="17">
        <v>0</v>
      </c>
      <c r="BE21" s="17">
        <v>0</v>
      </c>
      <c r="BF21" s="17" t="s">
        <v>362</v>
      </c>
      <c r="BG21" s="17">
        <v>0</v>
      </c>
    </row>
    <row r="22" spans="2:59" x14ac:dyDescent="0.35">
      <c r="B22" s="18" t="s">
        <v>248</v>
      </c>
      <c r="C22" s="19">
        <v>1.11003405277944E-2</v>
      </c>
      <c r="D22" s="19">
        <v>0</v>
      </c>
      <c r="E22" s="19">
        <v>2.25091483217633E-2</v>
      </c>
      <c r="F22" s="19"/>
      <c r="G22" s="19">
        <v>0</v>
      </c>
      <c r="H22" s="19">
        <v>0</v>
      </c>
      <c r="I22" s="19">
        <v>0</v>
      </c>
      <c r="J22" s="19">
        <v>0</v>
      </c>
      <c r="K22" s="19">
        <v>7.0358681598742603E-2</v>
      </c>
      <c r="L22" s="19">
        <v>0</v>
      </c>
      <c r="M22" s="19"/>
      <c r="N22" s="19">
        <v>0</v>
      </c>
      <c r="O22" s="19">
        <v>0</v>
      </c>
      <c r="P22" s="19">
        <v>0</v>
      </c>
      <c r="Q22" s="19">
        <v>3.5477228944704002E-2</v>
      </c>
      <c r="R22" s="19">
        <v>0</v>
      </c>
      <c r="S22" s="19"/>
      <c r="T22" s="19">
        <v>0</v>
      </c>
      <c r="U22" s="19">
        <v>1.3672783136542899E-2</v>
      </c>
      <c r="V22" s="19"/>
      <c r="W22" s="19">
        <v>0</v>
      </c>
      <c r="X22" s="19">
        <v>1.7405706260374899E-2</v>
      </c>
      <c r="Y22" s="19"/>
      <c r="Z22" s="19">
        <v>0</v>
      </c>
      <c r="AA22" s="19">
        <v>0</v>
      </c>
      <c r="AB22" s="19">
        <v>0</v>
      </c>
      <c r="AC22" s="19"/>
      <c r="AD22" s="19">
        <v>0</v>
      </c>
      <c r="AE22" s="19">
        <v>2.56169109355836E-2</v>
      </c>
      <c r="AF22" s="19"/>
      <c r="AG22" s="19">
        <v>0</v>
      </c>
      <c r="AH22" s="19">
        <v>0</v>
      </c>
      <c r="AI22" s="19">
        <v>2.2586721605169401E-2</v>
      </c>
      <c r="AJ22" s="19"/>
      <c r="AK22" s="19">
        <v>0</v>
      </c>
      <c r="AL22" s="19">
        <v>0</v>
      </c>
      <c r="AM22" s="19">
        <v>3.1485150061405398E-2</v>
      </c>
      <c r="AN22" s="19"/>
      <c r="AO22" s="19">
        <v>0</v>
      </c>
      <c r="AP22" s="19">
        <v>0</v>
      </c>
      <c r="AQ22" s="19">
        <v>1.9049620630716101E-2</v>
      </c>
      <c r="AR22" s="19"/>
      <c r="AS22" s="19">
        <v>0</v>
      </c>
      <c r="AT22" s="19">
        <v>0</v>
      </c>
      <c r="AU22" s="19">
        <v>0</v>
      </c>
      <c r="AV22" s="19">
        <v>0</v>
      </c>
      <c r="AW22" s="19">
        <v>0</v>
      </c>
      <c r="AX22" s="19">
        <v>0</v>
      </c>
      <c r="AY22" s="19">
        <v>0</v>
      </c>
      <c r="AZ22" s="19">
        <v>0</v>
      </c>
      <c r="BA22" s="19">
        <v>0</v>
      </c>
      <c r="BB22" s="19">
        <v>0</v>
      </c>
      <c r="BC22" s="19">
        <v>0</v>
      </c>
      <c r="BD22" s="19">
        <v>0</v>
      </c>
      <c r="BE22" s="19">
        <v>0</v>
      </c>
      <c r="BF22" s="19" t="s">
        <v>362</v>
      </c>
      <c r="BG22" s="19">
        <v>0</v>
      </c>
    </row>
    <row r="23" spans="2:59" x14ac:dyDescent="0.35">
      <c r="B23" s="16"/>
    </row>
    <row r="24" spans="2:59" x14ac:dyDescent="0.35">
      <c r="B24" t="s">
        <v>87</v>
      </c>
    </row>
    <row r="25" spans="2:59" x14ac:dyDescent="0.35">
      <c r="B25" t="s">
        <v>88</v>
      </c>
    </row>
    <row r="27" spans="2:59" x14ac:dyDescent="0.35">
      <c r="B2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G2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364</v>
      </c>
      <c r="C9" s="17">
        <v>0.43255265067012</v>
      </c>
      <c r="D9" s="17">
        <v>0.43080418349294097</v>
      </c>
      <c r="E9" s="17">
        <v>0.43704028343231799</v>
      </c>
      <c r="F9" s="17"/>
      <c r="G9" s="17">
        <v>0.40640523577590898</v>
      </c>
      <c r="H9" s="17">
        <v>0.44059470932401701</v>
      </c>
      <c r="I9" s="17">
        <v>0.38777180244973503</v>
      </c>
      <c r="J9" s="17">
        <v>0.36588671421505897</v>
      </c>
      <c r="K9" s="17">
        <v>0.50460529286794398</v>
      </c>
      <c r="L9" s="17">
        <v>0.44980147002791399</v>
      </c>
      <c r="M9" s="17"/>
      <c r="N9" s="17">
        <v>0.46291347181765402</v>
      </c>
      <c r="O9" s="17">
        <v>0.38520509158834298</v>
      </c>
      <c r="P9" s="17">
        <v>0.41713642849506</v>
      </c>
      <c r="Q9" s="17">
        <v>0.46010781876936802</v>
      </c>
      <c r="R9" s="17">
        <v>0.42264386511542101</v>
      </c>
      <c r="S9" s="17"/>
      <c r="T9" s="17">
        <v>0.45891510473745101</v>
      </c>
      <c r="U9" s="17">
        <v>0.42527751070166803</v>
      </c>
      <c r="V9" s="17"/>
      <c r="W9" s="17">
        <v>0.402862883607637</v>
      </c>
      <c r="X9" s="17">
        <v>0.45914214138883302</v>
      </c>
      <c r="Y9" s="17"/>
      <c r="Z9" s="17">
        <v>0.43506392428688501</v>
      </c>
      <c r="AA9" s="17">
        <v>0.40778682396706201</v>
      </c>
      <c r="AB9" s="17">
        <v>0.43398092615501099</v>
      </c>
      <c r="AC9" s="17"/>
      <c r="AD9" s="17">
        <v>0.43513583307579201</v>
      </c>
      <c r="AE9" s="17">
        <v>0.42617536542199502</v>
      </c>
      <c r="AF9" s="17"/>
      <c r="AG9" s="17">
        <v>0.42395073001277001</v>
      </c>
      <c r="AH9" s="17">
        <v>0.38330520936345802</v>
      </c>
      <c r="AI9" s="17">
        <v>0.46924699212593401</v>
      </c>
      <c r="AJ9" s="17"/>
      <c r="AK9" s="17">
        <v>0.459443607758454</v>
      </c>
      <c r="AL9" s="17">
        <v>0.41686517680014701</v>
      </c>
      <c r="AM9" s="17">
        <v>0.45517265878839902</v>
      </c>
      <c r="AN9" s="17"/>
      <c r="AO9" s="17">
        <v>0.38500569811880397</v>
      </c>
      <c r="AP9" s="17">
        <v>0.45970185139390302</v>
      </c>
      <c r="AQ9" s="17">
        <v>0.40761256520252698</v>
      </c>
      <c r="AR9" s="17"/>
      <c r="AS9" s="17">
        <v>0.38382902771294503</v>
      </c>
      <c r="AT9" s="17">
        <v>0.37387077470985702</v>
      </c>
      <c r="AU9" s="17">
        <v>0.45427133905621703</v>
      </c>
      <c r="AV9" s="17">
        <v>0.45675649158383602</v>
      </c>
      <c r="AW9" s="17">
        <v>0.48313485155379099</v>
      </c>
      <c r="AX9" s="17">
        <v>0.37456559739275203</v>
      </c>
      <c r="AY9" s="17">
        <v>0.46047227693003201</v>
      </c>
      <c r="AZ9" s="17">
        <v>0.50765848714570305</v>
      </c>
      <c r="BA9" s="17">
        <v>0.33950939939476299</v>
      </c>
      <c r="BB9" s="17">
        <v>0.49958377939484799</v>
      </c>
      <c r="BC9" s="17">
        <v>0.37705654033434399</v>
      </c>
      <c r="BD9" s="17">
        <v>0.53951151010033205</v>
      </c>
      <c r="BE9" s="17">
        <v>0.323926262971165</v>
      </c>
      <c r="BF9" s="17">
        <v>0.52541568608260902</v>
      </c>
      <c r="BG9" s="17">
        <v>0.52531966950499398</v>
      </c>
    </row>
    <row r="10" spans="2:59" ht="29" x14ac:dyDescent="0.35">
      <c r="B10" s="18" t="s">
        <v>365</v>
      </c>
      <c r="C10" s="17">
        <v>0.40014887912642599</v>
      </c>
      <c r="D10" s="17">
        <v>0.35549320811441598</v>
      </c>
      <c r="E10" s="17">
        <v>0.44700737501835502</v>
      </c>
      <c r="F10" s="17"/>
      <c r="G10" s="17">
        <v>0.38839646672612699</v>
      </c>
      <c r="H10" s="17">
        <v>0.39198057567963801</v>
      </c>
      <c r="I10" s="17">
        <v>0.34759370389885402</v>
      </c>
      <c r="J10" s="17">
        <v>0.30317185733903101</v>
      </c>
      <c r="K10" s="17">
        <v>0.45566062630443899</v>
      </c>
      <c r="L10" s="17">
        <v>0.45105809380602302</v>
      </c>
      <c r="M10" s="17"/>
      <c r="N10" s="17">
        <v>0.44356638710519097</v>
      </c>
      <c r="O10" s="17">
        <v>0.39856317672321501</v>
      </c>
      <c r="P10" s="17">
        <v>0.34139251334548998</v>
      </c>
      <c r="Q10" s="17">
        <v>0.36247403502531</v>
      </c>
      <c r="R10" s="17">
        <v>0.49197418187894398</v>
      </c>
      <c r="S10" s="17"/>
      <c r="T10" s="17">
        <v>0.42291729205348599</v>
      </c>
      <c r="U10" s="17">
        <v>0.39386557217477303</v>
      </c>
      <c r="V10" s="17"/>
      <c r="W10" s="17">
        <v>0.399469907768152</v>
      </c>
      <c r="X10" s="17">
        <v>0.412629722355003</v>
      </c>
      <c r="Y10" s="17"/>
      <c r="Z10" s="17">
        <v>0.41023600584740699</v>
      </c>
      <c r="AA10" s="17">
        <v>0.38812543227488999</v>
      </c>
      <c r="AB10" s="17">
        <v>0.38515128027166301</v>
      </c>
      <c r="AC10" s="17"/>
      <c r="AD10" s="17">
        <v>0.40332555988485802</v>
      </c>
      <c r="AE10" s="17">
        <v>0.39230638248574301</v>
      </c>
      <c r="AF10" s="17"/>
      <c r="AG10" s="17">
        <v>0.32992579058934302</v>
      </c>
      <c r="AH10" s="17">
        <v>0.37996464976626598</v>
      </c>
      <c r="AI10" s="17">
        <v>0.42058588015165799</v>
      </c>
      <c r="AJ10" s="17"/>
      <c r="AK10" s="17">
        <v>0.45495012137878699</v>
      </c>
      <c r="AL10" s="17">
        <v>0.38521381809084299</v>
      </c>
      <c r="AM10" s="17">
        <v>0.34481440274276798</v>
      </c>
      <c r="AN10" s="17"/>
      <c r="AO10" s="17">
        <v>0.44389038174772799</v>
      </c>
      <c r="AP10" s="17">
        <v>0.42132455944230002</v>
      </c>
      <c r="AQ10" s="17">
        <v>0.37163112106901602</v>
      </c>
      <c r="AR10" s="17"/>
      <c r="AS10" s="17">
        <v>0.35516251689777001</v>
      </c>
      <c r="AT10" s="17">
        <v>0.35529541697170303</v>
      </c>
      <c r="AU10" s="17">
        <v>0.49575367384136299</v>
      </c>
      <c r="AV10" s="17">
        <v>0.34867241543847499</v>
      </c>
      <c r="AW10" s="17">
        <v>0.49434418385869899</v>
      </c>
      <c r="AX10" s="17">
        <v>0.41846205485945798</v>
      </c>
      <c r="AY10" s="17">
        <v>0.39764112938783502</v>
      </c>
      <c r="AZ10" s="17">
        <v>0.42038822361142902</v>
      </c>
      <c r="BA10" s="17">
        <v>0.43317281025107801</v>
      </c>
      <c r="BB10" s="17">
        <v>0.39413772064182201</v>
      </c>
      <c r="BC10" s="17">
        <v>0.31984776078342197</v>
      </c>
      <c r="BD10" s="17">
        <v>0.427163641426757</v>
      </c>
      <c r="BE10" s="17">
        <v>0.25430294610792298</v>
      </c>
      <c r="BF10" s="17">
        <v>0.30819132622386403</v>
      </c>
      <c r="BG10" s="17">
        <v>0.38259059343725998</v>
      </c>
    </row>
    <row r="11" spans="2:59" ht="29" x14ac:dyDescent="0.35">
      <c r="B11" s="18" t="s">
        <v>366</v>
      </c>
      <c r="C11" s="17">
        <v>0.36840553655027802</v>
      </c>
      <c r="D11" s="17">
        <v>0.34111110472685202</v>
      </c>
      <c r="E11" s="17">
        <v>0.39465253857760502</v>
      </c>
      <c r="F11" s="17"/>
      <c r="G11" s="17">
        <v>0.235069535551575</v>
      </c>
      <c r="H11" s="17">
        <v>0.30620593372649701</v>
      </c>
      <c r="I11" s="17">
        <v>0.32576355334544699</v>
      </c>
      <c r="J11" s="17">
        <v>0.332308625827125</v>
      </c>
      <c r="K11" s="17">
        <v>0.396816711412733</v>
      </c>
      <c r="L11" s="17">
        <v>0.45684658983368998</v>
      </c>
      <c r="M11" s="17"/>
      <c r="N11" s="17">
        <v>0.34762238530210299</v>
      </c>
      <c r="O11" s="17">
        <v>0.30516842442916697</v>
      </c>
      <c r="P11" s="17">
        <v>0.37910755380803401</v>
      </c>
      <c r="Q11" s="17">
        <v>0.42746070634962102</v>
      </c>
      <c r="R11" s="17">
        <v>0.40696919842501</v>
      </c>
      <c r="S11" s="17"/>
      <c r="T11" s="17">
        <v>0.39288929344905998</v>
      </c>
      <c r="U11" s="17">
        <v>0.36164885305118999</v>
      </c>
      <c r="V11" s="17"/>
      <c r="W11" s="17">
        <v>0.36060540744522801</v>
      </c>
      <c r="X11" s="17">
        <v>0.37399885423884499</v>
      </c>
      <c r="Y11" s="17"/>
      <c r="Z11" s="17">
        <v>0.38497146944043198</v>
      </c>
      <c r="AA11" s="17">
        <v>0.36488508334643499</v>
      </c>
      <c r="AB11" s="17">
        <v>0.34827084691370302</v>
      </c>
      <c r="AC11" s="17"/>
      <c r="AD11" s="17">
        <v>0.36749922580939298</v>
      </c>
      <c r="AE11" s="17">
        <v>0.37064301002694</v>
      </c>
      <c r="AF11" s="17"/>
      <c r="AG11" s="17">
        <v>0.386287724383725</v>
      </c>
      <c r="AH11" s="17">
        <v>0.37769145859901199</v>
      </c>
      <c r="AI11" s="17">
        <v>0.36099312912013798</v>
      </c>
      <c r="AJ11" s="17"/>
      <c r="AK11" s="17">
        <v>0.46744657372314602</v>
      </c>
      <c r="AL11" s="17">
        <v>0.30703493458103598</v>
      </c>
      <c r="AM11" s="17">
        <v>0.38227839826639498</v>
      </c>
      <c r="AN11" s="17"/>
      <c r="AO11" s="17">
        <v>0.39884370872015801</v>
      </c>
      <c r="AP11" s="17">
        <v>0.424835783546475</v>
      </c>
      <c r="AQ11" s="17">
        <v>0.29165275895705001</v>
      </c>
      <c r="AR11" s="17"/>
      <c r="AS11" s="17">
        <v>0.25065786334259699</v>
      </c>
      <c r="AT11" s="17">
        <v>0.403848621582796</v>
      </c>
      <c r="AU11" s="17">
        <v>0.51804339062601001</v>
      </c>
      <c r="AV11" s="17">
        <v>0.34112693830931701</v>
      </c>
      <c r="AW11" s="17">
        <v>0.30307824476561901</v>
      </c>
      <c r="AX11" s="17">
        <v>0.37239235966871698</v>
      </c>
      <c r="AY11" s="17">
        <v>0.41005274020383897</v>
      </c>
      <c r="AZ11" s="17">
        <v>0.40989865135131898</v>
      </c>
      <c r="BA11" s="17">
        <v>0.40097523317147699</v>
      </c>
      <c r="BB11" s="17">
        <v>0.34493647486456802</v>
      </c>
      <c r="BC11" s="17">
        <v>0.36292911140815998</v>
      </c>
      <c r="BD11" s="17">
        <v>0.38745789481173798</v>
      </c>
      <c r="BE11" s="17">
        <v>0.26195923402320898</v>
      </c>
      <c r="BF11" s="17">
        <v>0.50285420809150305</v>
      </c>
      <c r="BG11" s="17">
        <v>7.9938178521323996E-2</v>
      </c>
    </row>
    <row r="12" spans="2:59" x14ac:dyDescent="0.35">
      <c r="B12" s="18" t="s">
        <v>367</v>
      </c>
      <c r="C12" s="17">
        <v>0.35224160023246698</v>
      </c>
      <c r="D12" s="17">
        <v>0.35803965603440302</v>
      </c>
      <c r="E12" s="17">
        <v>0.348729701709111</v>
      </c>
      <c r="F12" s="17"/>
      <c r="G12" s="17">
        <v>0.28183596271111</v>
      </c>
      <c r="H12" s="17">
        <v>0.29687130166315101</v>
      </c>
      <c r="I12" s="17">
        <v>0.27704729963130298</v>
      </c>
      <c r="J12" s="17">
        <v>0.36854464272721499</v>
      </c>
      <c r="K12" s="17">
        <v>0.37449651299561698</v>
      </c>
      <c r="L12" s="17">
        <v>0.40776650110919999</v>
      </c>
      <c r="M12" s="17"/>
      <c r="N12" s="17">
        <v>0.357092522148581</v>
      </c>
      <c r="O12" s="17">
        <v>0.288210108762604</v>
      </c>
      <c r="P12" s="17">
        <v>0.39298464592369797</v>
      </c>
      <c r="Q12" s="17">
        <v>0.345820907675708</v>
      </c>
      <c r="R12" s="17">
        <v>0.38577995009763999</v>
      </c>
      <c r="S12" s="17"/>
      <c r="T12" s="17">
        <v>0.330627746506232</v>
      </c>
      <c r="U12" s="17">
        <v>0.35820628814484401</v>
      </c>
      <c r="V12" s="17"/>
      <c r="W12" s="17">
        <v>0.282407141662468</v>
      </c>
      <c r="X12" s="17">
        <v>0.40367880212942597</v>
      </c>
      <c r="Y12" s="17"/>
      <c r="Z12" s="17">
        <v>0.37654826719962697</v>
      </c>
      <c r="AA12" s="17">
        <v>0.36316718292401901</v>
      </c>
      <c r="AB12" s="17">
        <v>0.27718198239069303</v>
      </c>
      <c r="AC12" s="17"/>
      <c r="AD12" s="17">
        <v>0.36304217429531799</v>
      </c>
      <c r="AE12" s="17">
        <v>0.32557745855548798</v>
      </c>
      <c r="AF12" s="17"/>
      <c r="AG12" s="17">
        <v>0.267342109353985</v>
      </c>
      <c r="AH12" s="17">
        <v>0.316262752066993</v>
      </c>
      <c r="AI12" s="17">
        <v>0.39984130113229399</v>
      </c>
      <c r="AJ12" s="17"/>
      <c r="AK12" s="17">
        <v>0.34455671658426201</v>
      </c>
      <c r="AL12" s="17">
        <v>0.36511336566084701</v>
      </c>
      <c r="AM12" s="17">
        <v>0.31099746224463198</v>
      </c>
      <c r="AN12" s="17"/>
      <c r="AO12" s="17">
        <v>0.40234748471565701</v>
      </c>
      <c r="AP12" s="17">
        <v>0.362428320825401</v>
      </c>
      <c r="AQ12" s="17">
        <v>0.33776299595127401</v>
      </c>
      <c r="AR12" s="17"/>
      <c r="AS12" s="17">
        <v>0.36654288627808801</v>
      </c>
      <c r="AT12" s="17">
        <v>0.32349813765548202</v>
      </c>
      <c r="AU12" s="17">
        <v>0.443646335635764</v>
      </c>
      <c r="AV12" s="17">
        <v>0.33947664996896798</v>
      </c>
      <c r="AW12" s="17">
        <v>0.39690907013545701</v>
      </c>
      <c r="AX12" s="17">
        <v>0.29200043873267401</v>
      </c>
      <c r="AY12" s="17">
        <v>0.32436396550852398</v>
      </c>
      <c r="AZ12" s="17">
        <v>0.27562017717291798</v>
      </c>
      <c r="BA12" s="17">
        <v>0.435610216380175</v>
      </c>
      <c r="BB12" s="17">
        <v>0.31210402268942899</v>
      </c>
      <c r="BC12" s="17">
        <v>0.29341561382673997</v>
      </c>
      <c r="BD12" s="17">
        <v>0.44901814803694401</v>
      </c>
      <c r="BE12" s="17">
        <v>0.43146776261152803</v>
      </c>
      <c r="BF12" s="17">
        <v>0.31683324579976901</v>
      </c>
      <c r="BG12" s="17">
        <v>0.11654994486263701</v>
      </c>
    </row>
    <row r="13" spans="2:59" ht="43.5" x14ac:dyDescent="0.35">
      <c r="B13" s="18" t="s">
        <v>368</v>
      </c>
      <c r="C13" s="17">
        <v>0.33910028148895799</v>
      </c>
      <c r="D13" s="17">
        <v>0.31892651953907802</v>
      </c>
      <c r="E13" s="17">
        <v>0.358094912365573</v>
      </c>
      <c r="F13" s="17"/>
      <c r="G13" s="17">
        <v>0.202340899757397</v>
      </c>
      <c r="H13" s="17">
        <v>0.30453255404973401</v>
      </c>
      <c r="I13" s="17">
        <v>0.29706850997539502</v>
      </c>
      <c r="J13" s="17">
        <v>0.24708986460473201</v>
      </c>
      <c r="K13" s="17">
        <v>0.40639682397001797</v>
      </c>
      <c r="L13" s="17">
        <v>0.42369075692738201</v>
      </c>
      <c r="M13" s="17"/>
      <c r="N13" s="17">
        <v>0.36493289002465501</v>
      </c>
      <c r="O13" s="17">
        <v>0.35361899747444803</v>
      </c>
      <c r="P13" s="17">
        <v>0.32851964029315101</v>
      </c>
      <c r="Q13" s="17">
        <v>0.31755068412402598</v>
      </c>
      <c r="R13" s="17">
        <v>0.307289870610784</v>
      </c>
      <c r="S13" s="17"/>
      <c r="T13" s="17">
        <v>0.33756243902536398</v>
      </c>
      <c r="U13" s="17">
        <v>0.33952467366214101</v>
      </c>
      <c r="V13" s="17"/>
      <c r="W13" s="17">
        <v>0.327158612419366</v>
      </c>
      <c r="X13" s="17">
        <v>0.356999132131682</v>
      </c>
      <c r="Y13" s="17"/>
      <c r="Z13" s="17">
        <v>0.30472230905498099</v>
      </c>
      <c r="AA13" s="17">
        <v>0.26826667598753301</v>
      </c>
      <c r="AB13" s="17">
        <v>0.42438084541326099</v>
      </c>
      <c r="AC13" s="17"/>
      <c r="AD13" s="17">
        <v>0.34606972478544001</v>
      </c>
      <c r="AE13" s="17">
        <v>0.32189432351064401</v>
      </c>
      <c r="AF13" s="17"/>
      <c r="AG13" s="17">
        <v>0.32027929130930699</v>
      </c>
      <c r="AH13" s="17">
        <v>0.351445140102354</v>
      </c>
      <c r="AI13" s="17">
        <v>0.33613349977520002</v>
      </c>
      <c r="AJ13" s="17"/>
      <c r="AK13" s="17">
        <v>0.36504589278346899</v>
      </c>
      <c r="AL13" s="17">
        <v>0.34341199544305101</v>
      </c>
      <c r="AM13" s="17">
        <v>0.290690322900582</v>
      </c>
      <c r="AN13" s="17"/>
      <c r="AO13" s="17">
        <v>0.40487048381749702</v>
      </c>
      <c r="AP13" s="17">
        <v>0.34884920044540302</v>
      </c>
      <c r="AQ13" s="17">
        <v>0.31561699813432997</v>
      </c>
      <c r="AR13" s="17"/>
      <c r="AS13" s="17">
        <v>0.25812347408684599</v>
      </c>
      <c r="AT13" s="17">
        <v>0.25469475724236601</v>
      </c>
      <c r="AU13" s="17">
        <v>0.39982945041222701</v>
      </c>
      <c r="AV13" s="17">
        <v>0.31502933333441302</v>
      </c>
      <c r="AW13" s="17">
        <v>0.44172978630349702</v>
      </c>
      <c r="AX13" s="17">
        <v>0.26994082619783699</v>
      </c>
      <c r="AY13" s="17">
        <v>0.36709670005567702</v>
      </c>
      <c r="AZ13" s="17">
        <v>0.40362413527976898</v>
      </c>
      <c r="BA13" s="17">
        <v>0.38666619609984199</v>
      </c>
      <c r="BB13" s="17">
        <v>0.41263405091974398</v>
      </c>
      <c r="BC13" s="17">
        <v>0.358680924804547</v>
      </c>
      <c r="BD13" s="17">
        <v>0.34122739482974601</v>
      </c>
      <c r="BE13" s="17">
        <v>0.26979742980467097</v>
      </c>
      <c r="BF13" s="17">
        <v>0.324450171158776</v>
      </c>
      <c r="BG13" s="17">
        <v>0.19908199219390799</v>
      </c>
    </row>
    <row r="14" spans="2:59" ht="58" x14ac:dyDescent="0.35">
      <c r="B14" s="18" t="s">
        <v>369</v>
      </c>
      <c r="C14" s="17">
        <v>0.31426169114882102</v>
      </c>
      <c r="D14" s="17">
        <v>0.29133808128098798</v>
      </c>
      <c r="E14" s="17">
        <v>0.33900877847185601</v>
      </c>
      <c r="F14" s="17"/>
      <c r="G14" s="17">
        <v>0.17532322464460401</v>
      </c>
      <c r="H14" s="17">
        <v>0.28900058577186299</v>
      </c>
      <c r="I14" s="17">
        <v>0.263842415974887</v>
      </c>
      <c r="J14" s="17">
        <v>0.22910373374328</v>
      </c>
      <c r="K14" s="17">
        <v>0.41514968561334498</v>
      </c>
      <c r="L14" s="17">
        <v>0.37459389318847602</v>
      </c>
      <c r="M14" s="17"/>
      <c r="N14" s="17">
        <v>0.40224734291234798</v>
      </c>
      <c r="O14" s="17">
        <v>0.34034436625799602</v>
      </c>
      <c r="P14" s="17">
        <v>0.20764455139124099</v>
      </c>
      <c r="Q14" s="17">
        <v>0.26088434443427999</v>
      </c>
      <c r="R14" s="17">
        <v>0.36967650114199702</v>
      </c>
      <c r="S14" s="17"/>
      <c r="T14" s="17">
        <v>0.34499551875193002</v>
      </c>
      <c r="U14" s="17">
        <v>0.30578020088210101</v>
      </c>
      <c r="V14" s="17"/>
      <c r="W14" s="17">
        <v>0.33981170646229902</v>
      </c>
      <c r="X14" s="17">
        <v>0.296367402091266</v>
      </c>
      <c r="Y14" s="17"/>
      <c r="Z14" s="17">
        <v>0.337749276923969</v>
      </c>
      <c r="AA14" s="17">
        <v>0.34425118224982598</v>
      </c>
      <c r="AB14" s="17">
        <v>0.25938059352977499</v>
      </c>
      <c r="AC14" s="17"/>
      <c r="AD14" s="17">
        <v>0.32419036291530701</v>
      </c>
      <c r="AE14" s="17">
        <v>0.28975007638601202</v>
      </c>
      <c r="AF14" s="17"/>
      <c r="AG14" s="17">
        <v>0.32784166619819999</v>
      </c>
      <c r="AH14" s="17">
        <v>0.289915878585285</v>
      </c>
      <c r="AI14" s="17">
        <v>0.33429872554569301</v>
      </c>
      <c r="AJ14" s="17"/>
      <c r="AK14" s="17">
        <v>0.297818365318893</v>
      </c>
      <c r="AL14" s="17">
        <v>0.34834556542228101</v>
      </c>
      <c r="AM14" s="17">
        <v>0.23489447984990899</v>
      </c>
      <c r="AN14" s="17"/>
      <c r="AO14" s="17">
        <v>0.34985730457666198</v>
      </c>
      <c r="AP14" s="17">
        <v>0.32381826630291799</v>
      </c>
      <c r="AQ14" s="17">
        <v>0.30431810746361498</v>
      </c>
      <c r="AR14" s="17"/>
      <c r="AS14" s="17">
        <v>0.145851395082883</v>
      </c>
      <c r="AT14" s="17">
        <v>0.41266539484331899</v>
      </c>
      <c r="AU14" s="17">
        <v>0.219028641097058</v>
      </c>
      <c r="AV14" s="17">
        <v>0.38640170899090198</v>
      </c>
      <c r="AW14" s="17">
        <v>0.19732659422488499</v>
      </c>
      <c r="AX14" s="17">
        <v>0.289828723201278</v>
      </c>
      <c r="AY14" s="17">
        <v>0.28219948930836902</v>
      </c>
      <c r="AZ14" s="17">
        <v>0.40156854710847301</v>
      </c>
      <c r="BA14" s="17">
        <v>0.25587279533777002</v>
      </c>
      <c r="BB14" s="17">
        <v>0.26609550939801802</v>
      </c>
      <c r="BC14" s="17">
        <v>0.39835113541192202</v>
      </c>
      <c r="BD14" s="17">
        <v>0.418767972339817</v>
      </c>
      <c r="BE14" s="17">
        <v>0.36230499778703901</v>
      </c>
      <c r="BF14" s="17">
        <v>0.132170169646533</v>
      </c>
      <c r="BG14" s="17">
        <v>0.348332207183083</v>
      </c>
    </row>
    <row r="15" spans="2:59" ht="43.5" x14ac:dyDescent="0.35">
      <c r="B15" s="18" t="s">
        <v>370</v>
      </c>
      <c r="C15" s="17">
        <v>0.27596423953478999</v>
      </c>
      <c r="D15" s="17">
        <v>0.27226643862321898</v>
      </c>
      <c r="E15" s="17">
        <v>0.27820790135874701</v>
      </c>
      <c r="F15" s="17"/>
      <c r="G15" s="17">
        <v>0.26401209525313002</v>
      </c>
      <c r="H15" s="17">
        <v>0.21608246722112001</v>
      </c>
      <c r="I15" s="17">
        <v>0.27758543566105798</v>
      </c>
      <c r="J15" s="17">
        <v>0.217882079523887</v>
      </c>
      <c r="K15" s="17">
        <v>0.26685713502874497</v>
      </c>
      <c r="L15" s="17">
        <v>0.34375924238600902</v>
      </c>
      <c r="M15" s="17"/>
      <c r="N15" s="17">
        <v>0.30084505420818702</v>
      </c>
      <c r="O15" s="17">
        <v>0.25169107600616802</v>
      </c>
      <c r="P15" s="17">
        <v>0.26106055258598099</v>
      </c>
      <c r="Q15" s="17">
        <v>0.28141844278128297</v>
      </c>
      <c r="R15" s="17">
        <v>0.27854959201252399</v>
      </c>
      <c r="S15" s="17"/>
      <c r="T15" s="17">
        <v>0.34701843233406698</v>
      </c>
      <c r="U15" s="17">
        <v>0.25635570094274901</v>
      </c>
      <c r="V15" s="17"/>
      <c r="W15" s="17">
        <v>0.25406491785965302</v>
      </c>
      <c r="X15" s="17">
        <v>0.27751155799113197</v>
      </c>
      <c r="Y15" s="17"/>
      <c r="Z15" s="17">
        <v>0.30477531835133098</v>
      </c>
      <c r="AA15" s="17">
        <v>0.28801372616673598</v>
      </c>
      <c r="AB15" s="17">
        <v>0.239903923039226</v>
      </c>
      <c r="AC15" s="17"/>
      <c r="AD15" s="17">
        <v>0.289773568612821</v>
      </c>
      <c r="AE15" s="17">
        <v>0.24187217138564099</v>
      </c>
      <c r="AF15" s="17"/>
      <c r="AG15" s="17">
        <v>0.20178067502128699</v>
      </c>
      <c r="AH15" s="17">
        <v>0.25443180712247199</v>
      </c>
      <c r="AI15" s="17">
        <v>0.29916111257378702</v>
      </c>
      <c r="AJ15" s="17"/>
      <c r="AK15" s="17">
        <v>0.27896381819038801</v>
      </c>
      <c r="AL15" s="17">
        <v>0.29250138414101001</v>
      </c>
      <c r="AM15" s="17">
        <v>0.152192340238373</v>
      </c>
      <c r="AN15" s="17"/>
      <c r="AO15" s="17">
        <v>0.32965169928163102</v>
      </c>
      <c r="AP15" s="17">
        <v>0.29274642638062098</v>
      </c>
      <c r="AQ15" s="17">
        <v>0.23790570048585999</v>
      </c>
      <c r="AR15" s="17"/>
      <c r="AS15" s="17">
        <v>0.25354100353054498</v>
      </c>
      <c r="AT15" s="17">
        <v>0.394669078932884</v>
      </c>
      <c r="AU15" s="17">
        <v>0.21967703983048301</v>
      </c>
      <c r="AV15" s="17">
        <v>0.29358727604421703</v>
      </c>
      <c r="AW15" s="17">
        <v>0.33217040191441799</v>
      </c>
      <c r="AX15" s="17">
        <v>0.23549244543058501</v>
      </c>
      <c r="AY15" s="17">
        <v>0.32644399772092503</v>
      </c>
      <c r="AZ15" s="17">
        <v>0.23892548602736599</v>
      </c>
      <c r="BA15" s="17">
        <v>8.9329139215699002E-2</v>
      </c>
      <c r="BB15" s="17">
        <v>0.28604478117084498</v>
      </c>
      <c r="BC15" s="17">
        <v>0.16509461256826199</v>
      </c>
      <c r="BD15" s="17">
        <v>0.39491306225096601</v>
      </c>
      <c r="BE15" s="17">
        <v>0.65608063527682303</v>
      </c>
      <c r="BF15" s="17">
        <v>0.132170169646533</v>
      </c>
      <c r="BG15" s="17">
        <v>0.26204520625577299</v>
      </c>
    </row>
    <row r="16" spans="2:59" ht="43.5" x14ac:dyDescent="0.35">
      <c r="B16" s="18" t="s">
        <v>371</v>
      </c>
      <c r="C16" s="17">
        <v>0.26116773047494501</v>
      </c>
      <c r="D16" s="17">
        <v>0.27885890643747102</v>
      </c>
      <c r="E16" s="17">
        <v>0.24527465588037101</v>
      </c>
      <c r="F16" s="17"/>
      <c r="G16" s="17">
        <v>0.244711748201181</v>
      </c>
      <c r="H16" s="17">
        <v>0.23459617595063401</v>
      </c>
      <c r="I16" s="17">
        <v>0.25279746875207898</v>
      </c>
      <c r="J16" s="17">
        <v>0.240178860900331</v>
      </c>
      <c r="K16" s="17">
        <v>0.30740988721652701</v>
      </c>
      <c r="L16" s="17">
        <v>0.26501329116094402</v>
      </c>
      <c r="M16" s="17"/>
      <c r="N16" s="17">
        <v>0.27204581986388698</v>
      </c>
      <c r="O16" s="17">
        <v>0.23911882710453999</v>
      </c>
      <c r="P16" s="17">
        <v>0.28180729108876901</v>
      </c>
      <c r="Q16" s="17">
        <v>0.25023872449262302</v>
      </c>
      <c r="R16" s="17">
        <v>0.25032302544902402</v>
      </c>
      <c r="S16" s="17"/>
      <c r="T16" s="17">
        <v>0.28727276789713302</v>
      </c>
      <c r="U16" s="17">
        <v>0.25396362873832101</v>
      </c>
      <c r="V16" s="17"/>
      <c r="W16" s="17">
        <v>0.25005874066612699</v>
      </c>
      <c r="X16" s="17">
        <v>0.27375767494790798</v>
      </c>
      <c r="Y16" s="17"/>
      <c r="Z16" s="17">
        <v>0.30602671616198301</v>
      </c>
      <c r="AA16" s="17">
        <v>0.216324194083474</v>
      </c>
      <c r="AB16" s="17">
        <v>0.23157203533121501</v>
      </c>
      <c r="AC16" s="17"/>
      <c r="AD16" s="17">
        <v>0.26461878460974397</v>
      </c>
      <c r="AE16" s="17">
        <v>0.25264786885928098</v>
      </c>
      <c r="AF16" s="17"/>
      <c r="AG16" s="17">
        <v>0.26685782382834</v>
      </c>
      <c r="AH16" s="17">
        <v>0.247154943161077</v>
      </c>
      <c r="AI16" s="17">
        <v>0.26574258194164702</v>
      </c>
      <c r="AJ16" s="17"/>
      <c r="AK16" s="17">
        <v>0.31175553863194799</v>
      </c>
      <c r="AL16" s="17">
        <v>0.23151048254533099</v>
      </c>
      <c r="AM16" s="17">
        <v>0.24785230848600601</v>
      </c>
      <c r="AN16" s="17"/>
      <c r="AO16" s="17">
        <v>0.178650003573156</v>
      </c>
      <c r="AP16" s="17">
        <v>0.286064743656403</v>
      </c>
      <c r="AQ16" s="17">
        <v>0.241467312572437</v>
      </c>
      <c r="AR16" s="17"/>
      <c r="AS16" s="17">
        <v>0.301860055107465</v>
      </c>
      <c r="AT16" s="17">
        <v>0.20556315473421999</v>
      </c>
      <c r="AU16" s="17">
        <v>0.27830420330828798</v>
      </c>
      <c r="AV16" s="17">
        <v>0.22254188786072501</v>
      </c>
      <c r="AW16" s="17">
        <v>0.288931971257255</v>
      </c>
      <c r="AX16" s="17">
        <v>0.30083553762739701</v>
      </c>
      <c r="AY16" s="17">
        <v>0.25555155213340203</v>
      </c>
      <c r="AZ16" s="17">
        <v>0.39603009822561203</v>
      </c>
      <c r="BA16" s="17">
        <v>0.392950011268351</v>
      </c>
      <c r="BB16" s="17">
        <v>0.19342818448343199</v>
      </c>
      <c r="BC16" s="17">
        <v>0.13656147332817301</v>
      </c>
      <c r="BD16" s="17">
        <v>4.8849824162863799E-2</v>
      </c>
      <c r="BE16" s="17">
        <v>0.224027275307843</v>
      </c>
      <c r="BF16" s="17">
        <v>0.31925373831904302</v>
      </c>
      <c r="BG16" s="17">
        <v>0.17247131015735701</v>
      </c>
    </row>
    <row r="17" spans="2:59" ht="43.5" x14ac:dyDescent="0.35">
      <c r="B17" s="18" t="s">
        <v>372</v>
      </c>
      <c r="C17" s="17">
        <v>0.23177474477136001</v>
      </c>
      <c r="D17" s="17">
        <v>0.27235003735074798</v>
      </c>
      <c r="E17" s="17">
        <v>0.192986580177964</v>
      </c>
      <c r="F17" s="17"/>
      <c r="G17" s="17">
        <v>0.15527808208691801</v>
      </c>
      <c r="H17" s="17">
        <v>0.17890262904922499</v>
      </c>
      <c r="I17" s="17">
        <v>0.182479921547333</v>
      </c>
      <c r="J17" s="17">
        <v>0.17671715809702301</v>
      </c>
      <c r="K17" s="17">
        <v>0.276404138838522</v>
      </c>
      <c r="L17" s="17">
        <v>0.30311996608804298</v>
      </c>
      <c r="M17" s="17"/>
      <c r="N17" s="17">
        <v>0.26017842175313699</v>
      </c>
      <c r="O17" s="17">
        <v>0.18869528147263101</v>
      </c>
      <c r="P17" s="17">
        <v>0.21392476924802301</v>
      </c>
      <c r="Q17" s="17">
        <v>0.25072300484061</v>
      </c>
      <c r="R17" s="17">
        <v>0.241356750562602</v>
      </c>
      <c r="S17" s="17"/>
      <c r="T17" s="17">
        <v>0.28116971830496301</v>
      </c>
      <c r="U17" s="17">
        <v>0.21814341343638</v>
      </c>
      <c r="V17" s="17"/>
      <c r="W17" s="17">
        <v>0.22844830470974301</v>
      </c>
      <c r="X17" s="17">
        <v>0.24698339326379301</v>
      </c>
      <c r="Y17" s="17"/>
      <c r="Z17" s="17">
        <v>0.26672095236221199</v>
      </c>
      <c r="AA17" s="17">
        <v>0.2143291736231</v>
      </c>
      <c r="AB17" s="17">
        <v>0.208882971750638</v>
      </c>
      <c r="AC17" s="17"/>
      <c r="AD17" s="17">
        <v>0.231398045622669</v>
      </c>
      <c r="AE17" s="17">
        <v>0.23270472862331601</v>
      </c>
      <c r="AF17" s="17"/>
      <c r="AG17" s="17">
        <v>0.27339006014660799</v>
      </c>
      <c r="AH17" s="17">
        <v>0.204115787022707</v>
      </c>
      <c r="AI17" s="17">
        <v>0.252684138042645</v>
      </c>
      <c r="AJ17" s="17"/>
      <c r="AK17" s="17">
        <v>0.28742456436236102</v>
      </c>
      <c r="AL17" s="17">
        <v>0.20675582339993101</v>
      </c>
      <c r="AM17" s="17">
        <v>0.21196226316648101</v>
      </c>
      <c r="AN17" s="17"/>
      <c r="AO17" s="17">
        <v>0.39286269935401902</v>
      </c>
      <c r="AP17" s="17">
        <v>0.21382055799309299</v>
      </c>
      <c r="AQ17" s="17">
        <v>0.22341925145757199</v>
      </c>
      <c r="AR17" s="17"/>
      <c r="AS17" s="17">
        <v>0.15586459911891301</v>
      </c>
      <c r="AT17" s="17">
        <v>0.23366703680884901</v>
      </c>
      <c r="AU17" s="17">
        <v>0.20049762148585101</v>
      </c>
      <c r="AV17" s="17">
        <v>0.24283928813171099</v>
      </c>
      <c r="AW17" s="17">
        <v>0.27379038137925599</v>
      </c>
      <c r="AX17" s="17">
        <v>0.18509702644317999</v>
      </c>
      <c r="AY17" s="17">
        <v>0.38526456442809698</v>
      </c>
      <c r="AZ17" s="17">
        <v>0.113314987806373</v>
      </c>
      <c r="BA17" s="17">
        <v>0.27504682979466</v>
      </c>
      <c r="BB17" s="17">
        <v>0.343902953141281</v>
      </c>
      <c r="BC17" s="17">
        <v>0.16838022052499799</v>
      </c>
      <c r="BD17" s="17">
        <v>0.348076305817347</v>
      </c>
      <c r="BE17" s="17">
        <v>0.35953889373862402</v>
      </c>
      <c r="BF17" s="17">
        <v>8.1323839948810803E-2</v>
      </c>
      <c r="BG17" s="17">
        <v>0.23603260713249499</v>
      </c>
    </row>
    <row r="18" spans="2:59" ht="72.5" x14ac:dyDescent="0.35">
      <c r="B18" s="18" t="s">
        <v>373</v>
      </c>
      <c r="C18" s="17">
        <v>0.218217062247064</v>
      </c>
      <c r="D18" s="17">
        <v>0.23747498830155001</v>
      </c>
      <c r="E18" s="17">
        <v>0.200495968854072</v>
      </c>
      <c r="F18" s="17"/>
      <c r="G18" s="17">
        <v>0.24172603680928101</v>
      </c>
      <c r="H18" s="17">
        <v>0.19136667844071401</v>
      </c>
      <c r="I18" s="17">
        <v>0.239711117432612</v>
      </c>
      <c r="J18" s="17">
        <v>0.161986900037878</v>
      </c>
      <c r="K18" s="17">
        <v>0.20458393339113901</v>
      </c>
      <c r="L18" s="17">
        <v>0.25390720130197703</v>
      </c>
      <c r="M18" s="17"/>
      <c r="N18" s="17">
        <v>0.20199952638183599</v>
      </c>
      <c r="O18" s="17">
        <v>0.23357563968268999</v>
      </c>
      <c r="P18" s="17">
        <v>0.18266590216909001</v>
      </c>
      <c r="Q18" s="17">
        <v>0.24940347372521299</v>
      </c>
      <c r="R18" s="17">
        <v>0.249714551202667</v>
      </c>
      <c r="S18" s="17"/>
      <c r="T18" s="17">
        <v>0.25289752291550799</v>
      </c>
      <c r="U18" s="17">
        <v>0.20864643559413701</v>
      </c>
      <c r="V18" s="17"/>
      <c r="W18" s="17">
        <v>0.19663980319844099</v>
      </c>
      <c r="X18" s="17">
        <v>0.24308440946342599</v>
      </c>
      <c r="Y18" s="17"/>
      <c r="Z18" s="17">
        <v>0.247183316129894</v>
      </c>
      <c r="AA18" s="17">
        <v>0.220044454740805</v>
      </c>
      <c r="AB18" s="17">
        <v>0.193018138081746</v>
      </c>
      <c r="AC18" s="17"/>
      <c r="AD18" s="17">
        <v>0.220756505227021</v>
      </c>
      <c r="AE18" s="17">
        <v>0.21194775961517101</v>
      </c>
      <c r="AF18" s="17"/>
      <c r="AG18" s="17">
        <v>0.22686971594713301</v>
      </c>
      <c r="AH18" s="17">
        <v>0.210119977327028</v>
      </c>
      <c r="AI18" s="17">
        <v>0.22370039797521499</v>
      </c>
      <c r="AJ18" s="17"/>
      <c r="AK18" s="17">
        <v>0.25249018398892498</v>
      </c>
      <c r="AL18" s="17">
        <v>0.19547332071281101</v>
      </c>
      <c r="AM18" s="17">
        <v>0.260038185356746</v>
      </c>
      <c r="AN18" s="17"/>
      <c r="AO18" s="17">
        <v>0.18651993207385001</v>
      </c>
      <c r="AP18" s="17">
        <v>0.204068107573319</v>
      </c>
      <c r="AQ18" s="17">
        <v>0.25140033645276599</v>
      </c>
      <c r="AR18" s="17"/>
      <c r="AS18" s="17">
        <v>0.23609957544009899</v>
      </c>
      <c r="AT18" s="17">
        <v>0.25457328179531402</v>
      </c>
      <c r="AU18" s="17">
        <v>0.23700174345866701</v>
      </c>
      <c r="AV18" s="17">
        <v>0.21014853255876001</v>
      </c>
      <c r="AW18" s="17">
        <v>0.16112577221711499</v>
      </c>
      <c r="AX18" s="17">
        <v>0.22581368954515599</v>
      </c>
      <c r="AY18" s="17">
        <v>0.186332917349499</v>
      </c>
      <c r="AZ18" s="17">
        <v>0.203317662237681</v>
      </c>
      <c r="BA18" s="17">
        <v>0.20554170413070499</v>
      </c>
      <c r="BB18" s="17">
        <v>0.30988071905700998</v>
      </c>
      <c r="BC18" s="17">
        <v>0.18489912903848699</v>
      </c>
      <c r="BD18" s="17">
        <v>7.9983414418693902E-2</v>
      </c>
      <c r="BE18" s="17">
        <v>0.25534463381766598</v>
      </c>
      <c r="BF18" s="17">
        <v>5.08463296977225E-2</v>
      </c>
      <c r="BG18" s="17">
        <v>0.33065291692499299</v>
      </c>
    </row>
    <row r="19" spans="2:59" ht="43.5" x14ac:dyDescent="0.35">
      <c r="B19" s="18" t="s">
        <v>374</v>
      </c>
      <c r="C19" s="17">
        <v>0.190205058044811</v>
      </c>
      <c r="D19" s="17">
        <v>0.23833623598630499</v>
      </c>
      <c r="E19" s="17">
        <v>0.14365460873307401</v>
      </c>
      <c r="F19" s="17"/>
      <c r="G19" s="17">
        <v>0.119674323867628</v>
      </c>
      <c r="H19" s="17">
        <v>0.122098990809738</v>
      </c>
      <c r="I19" s="17">
        <v>0.156493167240603</v>
      </c>
      <c r="J19" s="17">
        <v>0.13084366852979501</v>
      </c>
      <c r="K19" s="17">
        <v>0.252977410066966</v>
      </c>
      <c r="L19" s="17">
        <v>0.25104406082776798</v>
      </c>
      <c r="M19" s="17"/>
      <c r="N19" s="17">
        <v>0.188517661109705</v>
      </c>
      <c r="O19" s="17">
        <v>0.18505539572199201</v>
      </c>
      <c r="P19" s="17">
        <v>0.21883013195956799</v>
      </c>
      <c r="Q19" s="17">
        <v>0.16146703768698401</v>
      </c>
      <c r="R19" s="17">
        <v>0.197851894235516</v>
      </c>
      <c r="S19" s="17"/>
      <c r="T19" s="17">
        <v>0.210950636460222</v>
      </c>
      <c r="U19" s="17">
        <v>0.18447998456291301</v>
      </c>
      <c r="V19" s="17"/>
      <c r="W19" s="17">
        <v>0.217279273394652</v>
      </c>
      <c r="X19" s="17">
        <v>0.18399559578522501</v>
      </c>
      <c r="Y19" s="17"/>
      <c r="Z19" s="17">
        <v>0.16935883379970201</v>
      </c>
      <c r="AA19" s="17">
        <v>0.198489190629831</v>
      </c>
      <c r="AB19" s="17">
        <v>0.21630092663258099</v>
      </c>
      <c r="AC19" s="17"/>
      <c r="AD19" s="17">
        <v>0.21622429096016699</v>
      </c>
      <c r="AE19" s="17">
        <v>0.125969536049028</v>
      </c>
      <c r="AF19" s="17"/>
      <c r="AG19" s="17">
        <v>0.212651328805669</v>
      </c>
      <c r="AH19" s="17">
        <v>0.197412549553561</v>
      </c>
      <c r="AI19" s="17">
        <v>0.18520457397213799</v>
      </c>
      <c r="AJ19" s="17"/>
      <c r="AK19" s="17">
        <v>0.20841555681913601</v>
      </c>
      <c r="AL19" s="17">
        <v>0.199669841019678</v>
      </c>
      <c r="AM19" s="17">
        <v>0.10394898419401399</v>
      </c>
      <c r="AN19" s="17"/>
      <c r="AO19" s="17">
        <v>0.15588749794769799</v>
      </c>
      <c r="AP19" s="17">
        <v>0.205813819366061</v>
      </c>
      <c r="AQ19" s="17">
        <v>0.18912430180286599</v>
      </c>
      <c r="AR19" s="17"/>
      <c r="AS19" s="17">
        <v>0.13231278612470401</v>
      </c>
      <c r="AT19" s="17">
        <v>4.5791084752102799E-2</v>
      </c>
      <c r="AU19" s="17">
        <v>0.140659085232514</v>
      </c>
      <c r="AV19" s="17">
        <v>0.25830347180402502</v>
      </c>
      <c r="AW19" s="17">
        <v>0.25729636171342901</v>
      </c>
      <c r="AX19" s="17">
        <v>0.20827152604143301</v>
      </c>
      <c r="AY19" s="17">
        <v>0.227792284789784</v>
      </c>
      <c r="AZ19" s="17">
        <v>0.184994135233781</v>
      </c>
      <c r="BA19" s="17">
        <v>0.25691755581060799</v>
      </c>
      <c r="BB19" s="17">
        <v>0.22510873247407701</v>
      </c>
      <c r="BC19" s="17">
        <v>9.1968711717626203E-2</v>
      </c>
      <c r="BD19" s="17">
        <v>0.217563593341776</v>
      </c>
      <c r="BE19" s="17">
        <v>0.13325880148788399</v>
      </c>
      <c r="BF19" s="17">
        <v>0.477421190498104</v>
      </c>
      <c r="BG19" s="17">
        <v>0.36245420418820601</v>
      </c>
    </row>
    <row r="20" spans="2:59" ht="29" x14ac:dyDescent="0.35">
      <c r="B20" s="18" t="s">
        <v>375</v>
      </c>
      <c r="C20" s="17">
        <v>0.16376312806644699</v>
      </c>
      <c r="D20" s="17">
        <v>0.19885687251565401</v>
      </c>
      <c r="E20" s="17">
        <v>0.129981532909304</v>
      </c>
      <c r="F20" s="17"/>
      <c r="G20" s="17">
        <v>0.128033536688479</v>
      </c>
      <c r="H20" s="17">
        <v>0.14508192017624699</v>
      </c>
      <c r="I20" s="17">
        <v>0.24026794635120199</v>
      </c>
      <c r="J20" s="17">
        <v>0.12824766486329101</v>
      </c>
      <c r="K20" s="17">
        <v>0.15311366535982901</v>
      </c>
      <c r="L20" s="17">
        <v>0.175423151988467</v>
      </c>
      <c r="M20" s="17"/>
      <c r="N20" s="17">
        <v>0.16834857184623001</v>
      </c>
      <c r="O20" s="17">
        <v>0.176563080018874</v>
      </c>
      <c r="P20" s="17">
        <v>0.15155133348886099</v>
      </c>
      <c r="Q20" s="17">
        <v>0.17398704779330099</v>
      </c>
      <c r="R20" s="17">
        <v>0.13337543400890101</v>
      </c>
      <c r="S20" s="17"/>
      <c r="T20" s="17">
        <v>0.16286506995569799</v>
      </c>
      <c r="U20" s="17">
        <v>0.16401096153592601</v>
      </c>
      <c r="V20" s="17"/>
      <c r="W20" s="17">
        <v>0.17564758615506701</v>
      </c>
      <c r="X20" s="17">
        <v>0.165956224906781</v>
      </c>
      <c r="Y20" s="17"/>
      <c r="Z20" s="17">
        <v>0.15093171083002099</v>
      </c>
      <c r="AA20" s="17">
        <v>0.17290356412626101</v>
      </c>
      <c r="AB20" s="17">
        <v>0.19176626747824299</v>
      </c>
      <c r="AC20" s="17"/>
      <c r="AD20" s="17">
        <v>0.164336931024678</v>
      </c>
      <c r="AE20" s="17">
        <v>0.16234654008844601</v>
      </c>
      <c r="AF20" s="17"/>
      <c r="AG20" s="17">
        <v>0.15279941852326201</v>
      </c>
      <c r="AH20" s="17">
        <v>0.16396366953055</v>
      </c>
      <c r="AI20" s="17">
        <v>0.172281454838356</v>
      </c>
      <c r="AJ20" s="17"/>
      <c r="AK20" s="17">
        <v>0.143494146988148</v>
      </c>
      <c r="AL20" s="17">
        <v>0.16002639003535199</v>
      </c>
      <c r="AM20" s="17">
        <v>0.23629033163227001</v>
      </c>
      <c r="AN20" s="17"/>
      <c r="AO20" s="17">
        <v>0.17355432510455901</v>
      </c>
      <c r="AP20" s="17">
        <v>0.14348034777989599</v>
      </c>
      <c r="AQ20" s="17">
        <v>0.19502261387995501</v>
      </c>
      <c r="AR20" s="17"/>
      <c r="AS20" s="17">
        <v>0.27537140288284701</v>
      </c>
      <c r="AT20" s="17">
        <v>0.11779283626605</v>
      </c>
      <c r="AU20" s="17">
        <v>0.16107747689736401</v>
      </c>
      <c r="AV20" s="17">
        <v>9.5109255771198303E-2</v>
      </c>
      <c r="AW20" s="17">
        <v>0.17471031510505</v>
      </c>
      <c r="AX20" s="17">
        <v>0.19712913415026001</v>
      </c>
      <c r="AY20" s="17">
        <v>0.147515445952697</v>
      </c>
      <c r="AZ20" s="17">
        <v>0.189182498683857</v>
      </c>
      <c r="BA20" s="17">
        <v>0.317787536165967</v>
      </c>
      <c r="BB20" s="17">
        <v>0.21584137949232399</v>
      </c>
      <c r="BC20" s="17">
        <v>0.123862840700283</v>
      </c>
      <c r="BD20" s="17">
        <v>7.2998127487479803E-2</v>
      </c>
      <c r="BE20" s="17">
        <v>9.2507567982367395E-2</v>
      </c>
      <c r="BF20" s="17">
        <v>0.18661838282860599</v>
      </c>
      <c r="BG20" s="17">
        <v>9.8204048122408696E-2</v>
      </c>
    </row>
    <row r="21" spans="2:59" ht="43.5" x14ac:dyDescent="0.35">
      <c r="B21" s="18" t="s">
        <v>376</v>
      </c>
      <c r="C21" s="17">
        <v>0.12795997451586699</v>
      </c>
      <c r="D21" s="17">
        <v>0.146704058597699</v>
      </c>
      <c r="E21" s="17">
        <v>0.11017440399189</v>
      </c>
      <c r="F21" s="17"/>
      <c r="G21" s="17">
        <v>0.11319249271342301</v>
      </c>
      <c r="H21" s="17">
        <v>0.14208518457226499</v>
      </c>
      <c r="I21" s="17">
        <v>0.127171485220853</v>
      </c>
      <c r="J21" s="17">
        <v>8.0830966399838694E-2</v>
      </c>
      <c r="K21" s="17">
        <v>9.9726273328912499E-2</v>
      </c>
      <c r="L21" s="17">
        <v>0.17021940872393401</v>
      </c>
      <c r="M21" s="17"/>
      <c r="N21" s="17">
        <v>0.114836471353812</v>
      </c>
      <c r="O21" s="17">
        <v>0.139878634788631</v>
      </c>
      <c r="P21" s="17">
        <v>0.14259053020236001</v>
      </c>
      <c r="Q21" s="17">
        <v>0.13721879704651799</v>
      </c>
      <c r="R21" s="17">
        <v>8.9089824798825698E-2</v>
      </c>
      <c r="S21" s="17"/>
      <c r="T21" s="17">
        <v>0.188047083365423</v>
      </c>
      <c r="U21" s="17">
        <v>0.111377977784315</v>
      </c>
      <c r="V21" s="17"/>
      <c r="W21" s="17">
        <v>0.14515165004737601</v>
      </c>
      <c r="X21" s="17">
        <v>0.119115240014653</v>
      </c>
      <c r="Y21" s="17"/>
      <c r="Z21" s="17">
        <v>0.14331999151126301</v>
      </c>
      <c r="AA21" s="17">
        <v>0.10773883206264</v>
      </c>
      <c r="AB21" s="17">
        <v>0.127997778551455</v>
      </c>
      <c r="AC21" s="17"/>
      <c r="AD21" s="17">
        <v>0.137356052005674</v>
      </c>
      <c r="AE21" s="17">
        <v>0.104763212942072</v>
      </c>
      <c r="AF21" s="17"/>
      <c r="AG21" s="17">
        <v>0.15321283798645499</v>
      </c>
      <c r="AH21" s="17">
        <v>0.12865221739313501</v>
      </c>
      <c r="AI21" s="17">
        <v>0.123767417940692</v>
      </c>
      <c r="AJ21" s="17"/>
      <c r="AK21" s="17">
        <v>0.16613140061023901</v>
      </c>
      <c r="AL21" s="17">
        <v>0.113835322332972</v>
      </c>
      <c r="AM21" s="17">
        <v>9.1821925050207406E-2</v>
      </c>
      <c r="AN21" s="17"/>
      <c r="AO21" s="17">
        <v>0.218821763298924</v>
      </c>
      <c r="AP21" s="17">
        <v>0.123034096554446</v>
      </c>
      <c r="AQ21" s="17">
        <v>0.11792426983254101</v>
      </c>
      <c r="AR21" s="17"/>
      <c r="AS21" s="17">
        <v>0.159801005671627</v>
      </c>
      <c r="AT21" s="17">
        <v>9.9752198334792194E-2</v>
      </c>
      <c r="AU21" s="17">
        <v>0.154544097422361</v>
      </c>
      <c r="AV21" s="17">
        <v>0.12962747605809799</v>
      </c>
      <c r="AW21" s="17">
        <v>9.1022404127029902E-2</v>
      </c>
      <c r="AX21" s="17">
        <v>0.122556482990119</v>
      </c>
      <c r="AY21" s="17">
        <v>0.10693118312613401</v>
      </c>
      <c r="AZ21" s="17">
        <v>0.16684037547839001</v>
      </c>
      <c r="BA21" s="17">
        <v>0.166317474233728</v>
      </c>
      <c r="BB21" s="17">
        <v>7.4851058475405796E-2</v>
      </c>
      <c r="BC21" s="17">
        <v>0.15553464829504601</v>
      </c>
      <c r="BD21" s="17">
        <v>0.210333338684912</v>
      </c>
      <c r="BE21" s="17">
        <v>8.9741463933953006E-2</v>
      </c>
      <c r="BF21" s="17">
        <v>7.2825344684460794E-2</v>
      </c>
      <c r="BG21" s="17">
        <v>0.153347367261748</v>
      </c>
    </row>
    <row r="22" spans="2:59" ht="29" x14ac:dyDescent="0.35">
      <c r="B22" s="18" t="s">
        <v>377</v>
      </c>
      <c r="C22" s="17">
        <v>7.1569102793964806E-2</v>
      </c>
      <c r="D22" s="17">
        <v>0.105205305217344</v>
      </c>
      <c r="E22" s="17">
        <v>3.8647143583295199E-2</v>
      </c>
      <c r="F22" s="17"/>
      <c r="G22" s="17">
        <v>6.9751911320033097E-2</v>
      </c>
      <c r="H22" s="17">
        <v>5.5766915969466903E-2</v>
      </c>
      <c r="I22" s="17">
        <v>7.9073715398179201E-2</v>
      </c>
      <c r="J22" s="17">
        <v>4.2493192270644103E-2</v>
      </c>
      <c r="K22" s="17">
        <v>3.7352939539971299E-2</v>
      </c>
      <c r="L22" s="17">
        <v>0.113197346905121</v>
      </c>
      <c r="M22" s="17"/>
      <c r="N22" s="17">
        <v>9.9185088775668104E-2</v>
      </c>
      <c r="O22" s="17">
        <v>6.0717640953385603E-2</v>
      </c>
      <c r="P22" s="17">
        <v>2.96000588653745E-2</v>
      </c>
      <c r="Q22" s="17">
        <v>6.2050492958891298E-2</v>
      </c>
      <c r="R22" s="17">
        <v>0.13080373105006601</v>
      </c>
      <c r="S22" s="17"/>
      <c r="T22" s="17">
        <v>0.120596088621232</v>
      </c>
      <c r="U22" s="17">
        <v>5.8039323539964001E-2</v>
      </c>
      <c r="V22" s="17"/>
      <c r="W22" s="17">
        <v>9.1568755834628507E-2</v>
      </c>
      <c r="X22" s="17">
        <v>6.2617474545631199E-2</v>
      </c>
      <c r="Y22" s="17"/>
      <c r="Z22" s="17">
        <v>8.2009978889951193E-2</v>
      </c>
      <c r="AA22" s="17">
        <v>0.117187224200166</v>
      </c>
      <c r="AB22" s="17">
        <v>3.1541390348952203E-2</v>
      </c>
      <c r="AC22" s="17"/>
      <c r="AD22" s="17">
        <v>6.8390941135410402E-2</v>
      </c>
      <c r="AE22" s="17">
        <v>7.9415255437601501E-2</v>
      </c>
      <c r="AF22" s="17"/>
      <c r="AG22" s="17">
        <v>3.7981415880474101E-2</v>
      </c>
      <c r="AH22" s="17">
        <v>6.2831962053148199E-2</v>
      </c>
      <c r="AI22" s="17">
        <v>8.3796647313635994E-2</v>
      </c>
      <c r="AJ22" s="17"/>
      <c r="AK22" s="17">
        <v>6.6624906846155504E-2</v>
      </c>
      <c r="AL22" s="17">
        <v>7.7687181958149595E-2</v>
      </c>
      <c r="AM22" s="17">
        <v>5.3631281666985497E-2</v>
      </c>
      <c r="AN22" s="17"/>
      <c r="AO22" s="17">
        <v>3.85230303914307E-2</v>
      </c>
      <c r="AP22" s="17">
        <v>7.2922992037994502E-2</v>
      </c>
      <c r="AQ22" s="17">
        <v>7.3480946106643005E-2</v>
      </c>
      <c r="AR22" s="17"/>
      <c r="AS22" s="17">
        <v>7.0865342888166399E-2</v>
      </c>
      <c r="AT22" s="17">
        <v>1.38459163532002E-2</v>
      </c>
      <c r="AU22" s="17">
        <v>4.9368333420142498E-2</v>
      </c>
      <c r="AV22" s="17">
        <v>6.2041080374541403E-2</v>
      </c>
      <c r="AW22" s="17">
        <v>4.5106461343806602E-2</v>
      </c>
      <c r="AX22" s="17">
        <v>9.4127257487582897E-2</v>
      </c>
      <c r="AY22" s="17">
        <v>8.3944758111838894E-2</v>
      </c>
      <c r="AZ22" s="17">
        <v>0.14924671505241599</v>
      </c>
      <c r="BA22" s="17">
        <v>4.21277527244482E-2</v>
      </c>
      <c r="BB22" s="17">
        <v>6.9401765579325495E-2</v>
      </c>
      <c r="BC22" s="17">
        <v>3.8695645750620802E-2</v>
      </c>
      <c r="BD22" s="17">
        <v>7.3280122801048106E-2</v>
      </c>
      <c r="BE22" s="17">
        <v>0.13325880148788399</v>
      </c>
      <c r="BF22" s="17">
        <v>0</v>
      </c>
      <c r="BG22" s="17">
        <v>0.17059619126220699</v>
      </c>
    </row>
    <row r="23" spans="2:59" x14ac:dyDescent="0.35">
      <c r="B23" s="18" t="s">
        <v>133</v>
      </c>
      <c r="C23" s="17">
        <v>1.4132259790444799E-2</v>
      </c>
      <c r="D23" s="17">
        <v>4.3665957285054496E-3</v>
      </c>
      <c r="E23" s="17">
        <v>2.3912718369154502E-2</v>
      </c>
      <c r="F23" s="17"/>
      <c r="G23" s="17">
        <v>4.26140191521183E-2</v>
      </c>
      <c r="H23" s="17">
        <v>0</v>
      </c>
      <c r="I23" s="17">
        <v>6.35277737654492E-2</v>
      </c>
      <c r="J23" s="17">
        <v>1.2374368502693999E-2</v>
      </c>
      <c r="K23" s="17">
        <v>0</v>
      </c>
      <c r="L23" s="17">
        <v>0</v>
      </c>
      <c r="M23" s="17"/>
      <c r="N23" s="17">
        <v>1.2114461142554199E-2</v>
      </c>
      <c r="O23" s="17">
        <v>0</v>
      </c>
      <c r="P23" s="17">
        <v>3.02932222032994E-2</v>
      </c>
      <c r="Q23" s="17">
        <v>1.45994403769756E-2</v>
      </c>
      <c r="R23" s="17">
        <v>1.01165440170126E-2</v>
      </c>
      <c r="S23" s="17"/>
      <c r="T23" s="17">
        <v>1.88344987139959E-3</v>
      </c>
      <c r="U23" s="17">
        <v>1.7512514389672499E-2</v>
      </c>
      <c r="V23" s="17"/>
      <c r="W23" s="17">
        <v>1.0754730810636399E-3</v>
      </c>
      <c r="X23" s="17">
        <v>2.0120411133375999E-2</v>
      </c>
      <c r="Y23" s="17"/>
      <c r="Z23" s="17">
        <v>1.4728339803558199E-2</v>
      </c>
      <c r="AA23" s="17">
        <v>7.0702430172002798E-3</v>
      </c>
      <c r="AB23" s="17">
        <v>1.52891962137011E-3</v>
      </c>
      <c r="AC23" s="17"/>
      <c r="AD23" s="17">
        <v>5.09653319649236E-3</v>
      </c>
      <c r="AE23" s="17">
        <v>3.6439397601227601E-2</v>
      </c>
      <c r="AF23" s="17"/>
      <c r="AG23" s="17">
        <v>6.2623106196985799E-3</v>
      </c>
      <c r="AH23" s="17">
        <v>1.12487698729129E-2</v>
      </c>
      <c r="AI23" s="17">
        <v>1.2801873774413299E-2</v>
      </c>
      <c r="AJ23" s="17"/>
      <c r="AK23" s="17">
        <v>1.39685048930624E-2</v>
      </c>
      <c r="AL23" s="17">
        <v>6.4706268087111104E-3</v>
      </c>
      <c r="AM23" s="17">
        <v>3.6078036968989702E-2</v>
      </c>
      <c r="AN23" s="17"/>
      <c r="AO23" s="17">
        <v>3.6004214952195697E-2</v>
      </c>
      <c r="AP23" s="17">
        <v>6.7360908569416697E-3</v>
      </c>
      <c r="AQ23" s="17">
        <v>1.48727694043894E-2</v>
      </c>
      <c r="AR23" s="17"/>
      <c r="AS23" s="17">
        <v>7.4782172013687406E-2</v>
      </c>
      <c r="AT23" s="17">
        <v>0</v>
      </c>
      <c r="AU23" s="17">
        <v>0</v>
      </c>
      <c r="AV23" s="17">
        <v>1.1883792771492201E-2</v>
      </c>
      <c r="AW23" s="17">
        <v>0</v>
      </c>
      <c r="AX23" s="17">
        <v>3.3477443774487997E-2</v>
      </c>
      <c r="AY23" s="17">
        <v>0</v>
      </c>
      <c r="AZ23" s="17">
        <v>0</v>
      </c>
      <c r="BA23" s="17">
        <v>0</v>
      </c>
      <c r="BB23" s="17">
        <v>0</v>
      </c>
      <c r="BC23" s="17">
        <v>0</v>
      </c>
      <c r="BD23" s="17">
        <v>1.424947371591E-2</v>
      </c>
      <c r="BE23" s="17">
        <v>0</v>
      </c>
      <c r="BF23" s="17">
        <v>0</v>
      </c>
      <c r="BG23" s="17">
        <v>0</v>
      </c>
    </row>
    <row r="24" spans="2:59" x14ac:dyDescent="0.35">
      <c r="B24" s="18" t="s">
        <v>378</v>
      </c>
      <c r="C24" s="19">
        <v>2.6318555852336799E-3</v>
      </c>
      <c r="D24" s="19">
        <v>5.3009961519558998E-3</v>
      </c>
      <c r="E24" s="19">
        <v>0</v>
      </c>
      <c r="F24" s="19"/>
      <c r="G24" s="19">
        <v>0</v>
      </c>
      <c r="H24" s="19">
        <v>0</v>
      </c>
      <c r="I24" s="19">
        <v>0</v>
      </c>
      <c r="J24" s="19">
        <v>0</v>
      </c>
      <c r="K24" s="19">
        <v>1.02713925417624E-2</v>
      </c>
      <c r="L24" s="19">
        <v>2.5372336406518201E-3</v>
      </c>
      <c r="M24" s="19"/>
      <c r="N24" s="19">
        <v>0</v>
      </c>
      <c r="O24" s="19">
        <v>0</v>
      </c>
      <c r="P24" s="19">
        <v>0</v>
      </c>
      <c r="Q24" s="19">
        <v>9.3351046403457403E-3</v>
      </c>
      <c r="R24" s="19">
        <v>7.4729899011524298E-3</v>
      </c>
      <c r="S24" s="19"/>
      <c r="T24" s="19">
        <v>3.4968875512963299E-3</v>
      </c>
      <c r="U24" s="19">
        <v>2.3931362075073699E-3</v>
      </c>
      <c r="V24" s="19"/>
      <c r="W24" s="19">
        <v>1.99676587417274E-3</v>
      </c>
      <c r="X24" s="19">
        <v>3.2989406974635199E-3</v>
      </c>
      <c r="Y24" s="19"/>
      <c r="Z24" s="19">
        <v>0</v>
      </c>
      <c r="AA24" s="19">
        <v>8.9772010774489906E-3</v>
      </c>
      <c r="AB24" s="19">
        <v>2.2587952705901602E-3</v>
      </c>
      <c r="AC24" s="19"/>
      <c r="AD24" s="19">
        <v>3.6979146962077001E-3</v>
      </c>
      <c r="AE24" s="19">
        <v>0</v>
      </c>
      <c r="AF24" s="19"/>
      <c r="AG24" s="19">
        <v>6.5840888658957398E-3</v>
      </c>
      <c r="AH24" s="19">
        <v>0</v>
      </c>
      <c r="AI24" s="19">
        <v>4.1087278564139003E-3</v>
      </c>
      <c r="AJ24" s="19"/>
      <c r="AK24" s="19">
        <v>0</v>
      </c>
      <c r="AL24" s="19">
        <v>0</v>
      </c>
      <c r="AM24" s="19">
        <v>2.5233250747726199E-2</v>
      </c>
      <c r="AN24" s="19"/>
      <c r="AO24" s="19">
        <v>0</v>
      </c>
      <c r="AP24" s="19">
        <v>3.5744393461344501E-3</v>
      </c>
      <c r="AQ24" s="19">
        <v>2.04079475019403E-3</v>
      </c>
      <c r="AR24" s="19"/>
      <c r="AS24" s="19">
        <v>0</v>
      </c>
      <c r="AT24" s="19">
        <v>0</v>
      </c>
      <c r="AU24" s="19">
        <v>0</v>
      </c>
      <c r="AV24" s="19">
        <v>0</v>
      </c>
      <c r="AW24" s="19">
        <v>2.1475836333065702E-2</v>
      </c>
      <c r="AX24" s="19">
        <v>0</v>
      </c>
      <c r="AY24" s="19">
        <v>0</v>
      </c>
      <c r="AZ24" s="19">
        <v>0</v>
      </c>
      <c r="BA24" s="19">
        <v>0</v>
      </c>
      <c r="BB24" s="19">
        <v>0</v>
      </c>
      <c r="BC24" s="19">
        <v>0</v>
      </c>
      <c r="BD24" s="19">
        <v>0</v>
      </c>
      <c r="BE24" s="19">
        <v>0</v>
      </c>
      <c r="BF24" s="19">
        <v>0</v>
      </c>
      <c r="BG24" s="19">
        <v>4.9631022801069298E-2</v>
      </c>
    </row>
    <row r="25" spans="2:59" x14ac:dyDescent="0.35">
      <c r="B25" s="16"/>
    </row>
    <row r="26" spans="2:59" x14ac:dyDescent="0.35">
      <c r="B26" t="s">
        <v>87</v>
      </c>
    </row>
    <row r="27" spans="2:59" x14ac:dyDescent="0.35">
      <c r="B27" t="s">
        <v>88</v>
      </c>
    </row>
    <row r="29" spans="2:59" x14ac:dyDescent="0.35">
      <c r="B2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29" x14ac:dyDescent="0.35">
      <c r="B9" s="18" t="s">
        <v>380</v>
      </c>
      <c r="C9" s="17">
        <v>6.3477068204728496E-2</v>
      </c>
      <c r="D9" s="17">
        <v>7.6340837667045497E-2</v>
      </c>
      <c r="E9" s="17">
        <v>5.1754920204004101E-2</v>
      </c>
      <c r="F9" s="17"/>
      <c r="G9" s="17">
        <v>4.4442520365237E-2</v>
      </c>
      <c r="H9" s="17">
        <v>6.5377917619359294E-2</v>
      </c>
      <c r="I9" s="17">
        <v>4.2618854166035898E-2</v>
      </c>
      <c r="J9" s="17">
        <v>8.6579891840494305E-2</v>
      </c>
      <c r="K9" s="17">
        <v>8.2832884697673095E-2</v>
      </c>
      <c r="L9" s="17">
        <v>5.1743062782620197E-2</v>
      </c>
      <c r="M9" s="17"/>
      <c r="N9" s="17">
        <v>4.1720714131507602E-2</v>
      </c>
      <c r="O9" s="17">
        <v>6.8329531176868394E-2</v>
      </c>
      <c r="P9" s="17">
        <v>9.26131621761732E-2</v>
      </c>
      <c r="Q9" s="17">
        <v>6.3143344920554095E-2</v>
      </c>
      <c r="R9" s="17">
        <v>5.6077646503784703E-2</v>
      </c>
      <c r="S9" s="17"/>
      <c r="T9" s="17">
        <v>6.5195098090001194E-2</v>
      </c>
      <c r="U9" s="17">
        <v>6.3044410311860297E-2</v>
      </c>
      <c r="V9" s="17"/>
      <c r="W9" s="17">
        <v>6.0000396490463098E-2</v>
      </c>
      <c r="X9" s="17">
        <v>6.7151029805689905E-2</v>
      </c>
      <c r="Y9" s="17"/>
      <c r="Z9" s="17">
        <v>4.4811929074175999E-2</v>
      </c>
      <c r="AA9" s="17">
        <v>6.25953784904454E-2</v>
      </c>
      <c r="AB9" s="17">
        <v>8.7328069765019903E-2</v>
      </c>
      <c r="AC9" s="17"/>
      <c r="AD9" s="17">
        <v>6.7840370825598503E-2</v>
      </c>
      <c r="AE9" s="17">
        <v>5.5286161380951E-2</v>
      </c>
      <c r="AF9" s="17"/>
      <c r="AG9" s="17">
        <v>0.13831593168768599</v>
      </c>
      <c r="AH9" s="17">
        <v>4.9238337960226801E-2</v>
      </c>
      <c r="AI9" s="17">
        <v>6.0681849716712297E-2</v>
      </c>
      <c r="AJ9" s="17"/>
      <c r="AK9" s="17">
        <v>4.44089595608562E-2</v>
      </c>
      <c r="AL9" s="17">
        <v>6.6160377396592099E-2</v>
      </c>
      <c r="AM9" s="17">
        <v>9.93305600235104E-2</v>
      </c>
      <c r="AN9" s="17"/>
      <c r="AO9" s="17">
        <v>0.12622086324759199</v>
      </c>
      <c r="AP9" s="17">
        <v>3.4075412703415797E-2</v>
      </c>
      <c r="AQ9" s="17">
        <v>9.0885334932723799E-2</v>
      </c>
      <c r="AR9" s="17"/>
      <c r="AS9" s="17">
        <v>7.8979214501386202E-2</v>
      </c>
      <c r="AT9" s="17">
        <v>2.1337718636956701E-2</v>
      </c>
      <c r="AU9" s="17">
        <v>5.7230642810992299E-2</v>
      </c>
      <c r="AV9" s="17">
        <v>9.34697949461257E-2</v>
      </c>
      <c r="AW9" s="17">
        <v>6.4267681136948696E-2</v>
      </c>
      <c r="AX9" s="17">
        <v>6.8523447702861701E-2</v>
      </c>
      <c r="AY9" s="17">
        <v>4.0484474195293697E-2</v>
      </c>
      <c r="AZ9" s="17">
        <v>8.3862049055819302E-2</v>
      </c>
      <c r="BA9" s="17">
        <v>7.4367376157449705E-2</v>
      </c>
      <c r="BB9" s="17">
        <v>5.3821087172687403E-2</v>
      </c>
      <c r="BC9" s="17">
        <v>4.6309896367281903E-2</v>
      </c>
      <c r="BD9" s="17">
        <v>9.3805943884302301E-2</v>
      </c>
      <c r="BE9" s="17">
        <v>0.18260181440356499</v>
      </c>
      <c r="BF9" s="17">
        <v>0</v>
      </c>
      <c r="BG9" s="17">
        <v>9.99893631635487E-2</v>
      </c>
    </row>
    <row r="10" spans="2:59" ht="29" x14ac:dyDescent="0.35">
      <c r="B10" s="18" t="s">
        <v>381</v>
      </c>
      <c r="C10" s="17">
        <v>0.12588726390293101</v>
      </c>
      <c r="D10" s="17">
        <v>0.116733323861292</v>
      </c>
      <c r="E10" s="17">
        <v>0.13493355342544</v>
      </c>
      <c r="F10" s="17"/>
      <c r="G10" s="17">
        <v>0.11413420517841801</v>
      </c>
      <c r="H10" s="17">
        <v>0.156607106134838</v>
      </c>
      <c r="I10" s="17">
        <v>0.13606003583162199</v>
      </c>
      <c r="J10" s="17">
        <v>0.16179318947328</v>
      </c>
      <c r="K10" s="17">
        <v>0.104873882238643</v>
      </c>
      <c r="L10" s="17">
        <v>9.8371770784164203E-2</v>
      </c>
      <c r="M10" s="17"/>
      <c r="N10" s="17">
        <v>0.132265746886155</v>
      </c>
      <c r="O10" s="17">
        <v>0.17634236863674799</v>
      </c>
      <c r="P10" s="17">
        <v>0.110395101819573</v>
      </c>
      <c r="Q10" s="17">
        <v>8.3209169088386895E-2</v>
      </c>
      <c r="R10" s="17">
        <v>0.137860266976503</v>
      </c>
      <c r="S10" s="17"/>
      <c r="T10" s="17">
        <v>0.120755042437967</v>
      </c>
      <c r="U10" s="17">
        <v>0.127179730433227</v>
      </c>
      <c r="V10" s="17"/>
      <c r="W10" s="17">
        <v>0.15423206087536001</v>
      </c>
      <c r="X10" s="17">
        <v>0.108387895346406</v>
      </c>
      <c r="Y10" s="17"/>
      <c r="Z10" s="17">
        <v>0.115954226691176</v>
      </c>
      <c r="AA10" s="17">
        <v>0.106225872143089</v>
      </c>
      <c r="AB10" s="17">
        <v>0.16454595742073799</v>
      </c>
      <c r="AC10" s="17"/>
      <c r="AD10" s="17">
        <v>0.141422301922493</v>
      </c>
      <c r="AE10" s="17">
        <v>9.6724480576043298E-2</v>
      </c>
      <c r="AF10" s="17"/>
      <c r="AG10" s="17">
        <v>0.149702772113432</v>
      </c>
      <c r="AH10" s="17">
        <v>0.150275912185523</v>
      </c>
      <c r="AI10" s="17">
        <v>0.10088152886112001</v>
      </c>
      <c r="AJ10" s="17"/>
      <c r="AK10" s="17">
        <v>0.105956781334532</v>
      </c>
      <c r="AL10" s="17">
        <v>0.143873513818077</v>
      </c>
      <c r="AM10" s="17">
        <v>0.117225384277342</v>
      </c>
      <c r="AN10" s="17"/>
      <c r="AO10" s="17">
        <v>0.149720390924412</v>
      </c>
      <c r="AP10" s="17">
        <v>0.124907040832267</v>
      </c>
      <c r="AQ10" s="17">
        <v>0.123705546259658</v>
      </c>
      <c r="AR10" s="17"/>
      <c r="AS10" s="17">
        <v>0.18427143341549401</v>
      </c>
      <c r="AT10" s="17">
        <v>0.18676700276894201</v>
      </c>
      <c r="AU10" s="17">
        <v>0.14464210000804401</v>
      </c>
      <c r="AV10" s="17">
        <v>0.129659081098878</v>
      </c>
      <c r="AW10" s="17">
        <v>9.5425859256360004E-2</v>
      </c>
      <c r="AX10" s="17">
        <v>0.104582183168531</v>
      </c>
      <c r="AY10" s="17">
        <v>7.7619062689987098E-2</v>
      </c>
      <c r="AZ10" s="17">
        <v>6.0162366907319798E-2</v>
      </c>
      <c r="BA10" s="17">
        <v>0.347423147831595</v>
      </c>
      <c r="BB10" s="17">
        <v>0.1191165280969</v>
      </c>
      <c r="BC10" s="17">
        <v>3.6520035783936103E-2</v>
      </c>
      <c r="BD10" s="17">
        <v>0.139122554299661</v>
      </c>
      <c r="BE10" s="17">
        <v>0.29279004968559302</v>
      </c>
      <c r="BF10" s="17">
        <v>6.7218967789105494E-2</v>
      </c>
      <c r="BG10" s="17">
        <v>0.15088848121844201</v>
      </c>
    </row>
    <row r="11" spans="2:59" ht="29" x14ac:dyDescent="0.35">
      <c r="B11" s="18" t="s">
        <v>382</v>
      </c>
      <c r="C11" s="17">
        <v>0.34474142067867602</v>
      </c>
      <c r="D11" s="17">
        <v>0.40296796132600499</v>
      </c>
      <c r="E11" s="17">
        <v>0.28779901248108197</v>
      </c>
      <c r="F11" s="17"/>
      <c r="G11" s="17">
        <v>0.32896971443970502</v>
      </c>
      <c r="H11" s="17">
        <v>0.41108399214862801</v>
      </c>
      <c r="I11" s="17">
        <v>0.34233887689311399</v>
      </c>
      <c r="J11" s="17">
        <v>0.29948233591849999</v>
      </c>
      <c r="K11" s="17">
        <v>0.326054230129808</v>
      </c>
      <c r="L11" s="17">
        <v>0.36341568052765999</v>
      </c>
      <c r="M11" s="17"/>
      <c r="N11" s="17">
        <v>0.35059366455233398</v>
      </c>
      <c r="O11" s="17">
        <v>0.28664067809583799</v>
      </c>
      <c r="P11" s="17">
        <v>0.359873479800221</v>
      </c>
      <c r="Q11" s="17">
        <v>0.370496002369894</v>
      </c>
      <c r="R11" s="17">
        <v>0.35275960169078802</v>
      </c>
      <c r="S11" s="17"/>
      <c r="T11" s="17">
        <v>0.39645036519739402</v>
      </c>
      <c r="U11" s="17">
        <v>0.33171936374608901</v>
      </c>
      <c r="V11" s="17"/>
      <c r="W11" s="17">
        <v>0.405511511961335</v>
      </c>
      <c r="X11" s="17">
        <v>0.31726964528308799</v>
      </c>
      <c r="Y11" s="17"/>
      <c r="Z11" s="17">
        <v>0.30035370189947402</v>
      </c>
      <c r="AA11" s="17">
        <v>0.37993448720068301</v>
      </c>
      <c r="AB11" s="17">
        <v>0.41465938756654802</v>
      </c>
      <c r="AC11" s="17"/>
      <c r="AD11" s="17">
        <v>0.34884231769778401</v>
      </c>
      <c r="AE11" s="17">
        <v>0.33704310857518799</v>
      </c>
      <c r="AF11" s="17"/>
      <c r="AG11" s="17">
        <v>0.413860895369425</v>
      </c>
      <c r="AH11" s="17">
        <v>0.409050094938123</v>
      </c>
      <c r="AI11" s="17">
        <v>0.29103080898640099</v>
      </c>
      <c r="AJ11" s="17"/>
      <c r="AK11" s="17">
        <v>0.38912598247866298</v>
      </c>
      <c r="AL11" s="17">
        <v>0.34382836674447598</v>
      </c>
      <c r="AM11" s="17">
        <v>0.32080182352877101</v>
      </c>
      <c r="AN11" s="17"/>
      <c r="AO11" s="17">
        <v>0.43103763690300501</v>
      </c>
      <c r="AP11" s="17">
        <v>0.35684757246237397</v>
      </c>
      <c r="AQ11" s="17">
        <v>0.32874538095824601</v>
      </c>
      <c r="AR11" s="17"/>
      <c r="AS11" s="17">
        <v>0.32000315017374997</v>
      </c>
      <c r="AT11" s="17">
        <v>0.26975734004674101</v>
      </c>
      <c r="AU11" s="17">
        <v>0.322399813983553</v>
      </c>
      <c r="AV11" s="17">
        <v>0.194989470046291</v>
      </c>
      <c r="AW11" s="17">
        <v>0.38478245396051702</v>
      </c>
      <c r="AX11" s="17">
        <v>0.45602932779538902</v>
      </c>
      <c r="AY11" s="17">
        <v>0.37410145255522398</v>
      </c>
      <c r="AZ11" s="17">
        <v>0.46084139102675198</v>
      </c>
      <c r="BA11" s="17">
        <v>0.26920295439731701</v>
      </c>
      <c r="BB11" s="17">
        <v>0.39661666260724499</v>
      </c>
      <c r="BC11" s="17">
        <v>0.50945882037499501</v>
      </c>
      <c r="BD11" s="17">
        <v>0.29835621588454803</v>
      </c>
      <c r="BE11" s="17">
        <v>0.175017349086416</v>
      </c>
      <c r="BF11" s="17">
        <v>0.67949369439572804</v>
      </c>
      <c r="BG11" s="17">
        <v>0.35966352823908099</v>
      </c>
    </row>
    <row r="12" spans="2:59" ht="29" x14ac:dyDescent="0.35">
      <c r="B12" s="18" t="s">
        <v>383</v>
      </c>
      <c r="C12" s="17">
        <v>0.17215713513349801</v>
      </c>
      <c r="D12" s="17">
        <v>0.18567770093737701</v>
      </c>
      <c r="E12" s="17">
        <v>0.16027087356059699</v>
      </c>
      <c r="F12" s="17"/>
      <c r="G12" s="17">
        <v>0.22004718881822899</v>
      </c>
      <c r="H12" s="17">
        <v>0.12861849723601201</v>
      </c>
      <c r="I12" s="17">
        <v>0.15353131383670299</v>
      </c>
      <c r="J12" s="17">
        <v>0.11682387143106999</v>
      </c>
      <c r="K12" s="17">
        <v>0.17785698874226499</v>
      </c>
      <c r="L12" s="17">
        <v>0.22202174952769699</v>
      </c>
      <c r="M12" s="17"/>
      <c r="N12" s="17">
        <v>0.197917851929443</v>
      </c>
      <c r="O12" s="17">
        <v>0.15895939286591601</v>
      </c>
      <c r="P12" s="17">
        <v>0.13818056329438999</v>
      </c>
      <c r="Q12" s="17">
        <v>0.17376244984397399</v>
      </c>
      <c r="R12" s="17">
        <v>0.190835526158428</v>
      </c>
      <c r="S12" s="17"/>
      <c r="T12" s="17">
        <v>0.17520436035737899</v>
      </c>
      <c r="U12" s="17">
        <v>0.17138974100621299</v>
      </c>
      <c r="V12" s="17"/>
      <c r="W12" s="17">
        <v>0.15822366482992101</v>
      </c>
      <c r="X12" s="17">
        <v>0.18800301455114399</v>
      </c>
      <c r="Y12" s="17"/>
      <c r="Z12" s="17">
        <v>0.24578297041445599</v>
      </c>
      <c r="AA12" s="17">
        <v>0.174514161566071</v>
      </c>
      <c r="AB12" s="17">
        <v>0.12862527223652001</v>
      </c>
      <c r="AC12" s="17"/>
      <c r="AD12" s="17">
        <v>0.191490565703235</v>
      </c>
      <c r="AE12" s="17">
        <v>0.135863909075043</v>
      </c>
      <c r="AF12" s="17"/>
      <c r="AG12" s="17">
        <v>0.14036278896461399</v>
      </c>
      <c r="AH12" s="17">
        <v>0.135848239240589</v>
      </c>
      <c r="AI12" s="17">
        <v>0.21358715621059499</v>
      </c>
      <c r="AJ12" s="17"/>
      <c r="AK12" s="17">
        <v>0.193579758425593</v>
      </c>
      <c r="AL12" s="17">
        <v>0.17149449065525901</v>
      </c>
      <c r="AM12" s="17">
        <v>0.138926192688161</v>
      </c>
      <c r="AN12" s="17"/>
      <c r="AO12" s="17">
        <v>0.109007478136326</v>
      </c>
      <c r="AP12" s="17">
        <v>0.20726133248818901</v>
      </c>
      <c r="AQ12" s="17">
        <v>0.147430733957366</v>
      </c>
      <c r="AR12" s="17"/>
      <c r="AS12" s="17">
        <v>8.5213939305118294E-2</v>
      </c>
      <c r="AT12" s="17">
        <v>0.17009217958508299</v>
      </c>
      <c r="AU12" s="17">
        <v>0.137538668846718</v>
      </c>
      <c r="AV12" s="17">
        <v>0.22596784147893101</v>
      </c>
      <c r="AW12" s="17">
        <v>0.192414839714699</v>
      </c>
      <c r="AX12" s="17">
        <v>0.107878316878428</v>
      </c>
      <c r="AY12" s="17">
        <v>0.14512277541468099</v>
      </c>
      <c r="AZ12" s="17">
        <v>0.20027902675357701</v>
      </c>
      <c r="BA12" s="17">
        <v>0.22778567409407899</v>
      </c>
      <c r="BB12" s="17">
        <v>0.22530597596362401</v>
      </c>
      <c r="BC12" s="17">
        <v>0.25161874164756498</v>
      </c>
      <c r="BD12" s="17">
        <v>0.14505523895709399</v>
      </c>
      <c r="BE12" s="17">
        <v>9.9515617624270206E-2</v>
      </c>
      <c r="BF12" s="17">
        <v>0.25328733781516599</v>
      </c>
      <c r="BG12" s="17">
        <v>0.19560292129829299</v>
      </c>
    </row>
    <row r="13" spans="2:59" ht="29" x14ac:dyDescent="0.35">
      <c r="B13" s="18" t="s">
        <v>384</v>
      </c>
      <c r="C13" s="17">
        <v>5.2294379453242897E-2</v>
      </c>
      <c r="D13" s="17">
        <v>5.4481047388480398E-2</v>
      </c>
      <c r="E13" s="17">
        <v>5.0472762975546398E-2</v>
      </c>
      <c r="F13" s="17"/>
      <c r="G13" s="17">
        <v>9.1124525832155606E-2</v>
      </c>
      <c r="H13" s="17">
        <v>3.6137114533166897E-2</v>
      </c>
      <c r="I13" s="17">
        <v>2.77722505617044E-2</v>
      </c>
      <c r="J13" s="17">
        <v>6.4401245560630802E-2</v>
      </c>
      <c r="K13" s="17">
        <v>4.1532156308042599E-2</v>
      </c>
      <c r="L13" s="17">
        <v>5.9559014759185201E-2</v>
      </c>
      <c r="M13" s="17"/>
      <c r="N13" s="17">
        <v>6.18394774362762E-2</v>
      </c>
      <c r="O13" s="17">
        <v>4.8395567824874003E-2</v>
      </c>
      <c r="P13" s="17">
        <v>8.0478313328367607E-2</v>
      </c>
      <c r="Q13" s="17">
        <v>3.3868833532676001E-2</v>
      </c>
      <c r="R13" s="17">
        <v>2.31807669517585E-2</v>
      </c>
      <c r="S13" s="17"/>
      <c r="T13" s="17">
        <v>7.2915762722381094E-2</v>
      </c>
      <c r="U13" s="17">
        <v>4.7101219363459998E-2</v>
      </c>
      <c r="V13" s="17"/>
      <c r="W13" s="17">
        <v>5.1665680206188301E-2</v>
      </c>
      <c r="X13" s="17">
        <v>5.5374746717452697E-2</v>
      </c>
      <c r="Y13" s="17"/>
      <c r="Z13" s="17">
        <v>8.2106606805182294E-2</v>
      </c>
      <c r="AA13" s="17">
        <v>2.3761667795819699E-2</v>
      </c>
      <c r="AB13" s="17">
        <v>3.5202360344288801E-2</v>
      </c>
      <c r="AC13" s="17"/>
      <c r="AD13" s="17">
        <v>5.87306481203069E-2</v>
      </c>
      <c r="AE13" s="17">
        <v>4.0212046063722598E-2</v>
      </c>
      <c r="AF13" s="17"/>
      <c r="AG13" s="17">
        <v>1.5313053047776399E-2</v>
      </c>
      <c r="AH13" s="17">
        <v>2.47703462571418E-2</v>
      </c>
      <c r="AI13" s="17">
        <v>9.1647992983411794E-2</v>
      </c>
      <c r="AJ13" s="17"/>
      <c r="AK13" s="17">
        <v>5.8060398759389099E-2</v>
      </c>
      <c r="AL13" s="17">
        <v>5.6955079014419402E-2</v>
      </c>
      <c r="AM13" s="17">
        <v>4.1193824293968902E-2</v>
      </c>
      <c r="AN13" s="17"/>
      <c r="AO13" s="17">
        <v>4.7355970376478998E-2</v>
      </c>
      <c r="AP13" s="17">
        <v>4.3814472411251401E-2</v>
      </c>
      <c r="AQ13" s="17">
        <v>6.8181880026056199E-2</v>
      </c>
      <c r="AR13" s="17"/>
      <c r="AS13" s="17">
        <v>5.3846456914125401E-2</v>
      </c>
      <c r="AT13" s="17">
        <v>8.5379376189082604E-2</v>
      </c>
      <c r="AU13" s="17">
        <v>2.98952958193511E-2</v>
      </c>
      <c r="AV13" s="17">
        <v>6.6983017376787898E-2</v>
      </c>
      <c r="AW13" s="17">
        <v>0.101050202182453</v>
      </c>
      <c r="AX13" s="17">
        <v>1.40120255480135E-2</v>
      </c>
      <c r="AY13" s="17">
        <v>8.9021936688156694E-2</v>
      </c>
      <c r="AZ13" s="17">
        <v>7.0851313325450596E-2</v>
      </c>
      <c r="BA13" s="17">
        <v>0</v>
      </c>
      <c r="BB13" s="17">
        <v>2.3459708594602301E-2</v>
      </c>
      <c r="BC13" s="17">
        <v>4.9115430029721399E-3</v>
      </c>
      <c r="BD13" s="17">
        <v>1.8316176561889899E-2</v>
      </c>
      <c r="BE13" s="17">
        <v>0</v>
      </c>
      <c r="BF13" s="17">
        <v>0</v>
      </c>
      <c r="BG13" s="17">
        <v>3.4506864698971601E-2</v>
      </c>
    </row>
    <row r="14" spans="2:59" x14ac:dyDescent="0.35">
      <c r="B14" s="18" t="s">
        <v>133</v>
      </c>
      <c r="C14" s="19">
        <v>0.24144273262692401</v>
      </c>
      <c r="D14" s="19">
        <v>0.16379912881980099</v>
      </c>
      <c r="E14" s="19">
        <v>0.31476887735332998</v>
      </c>
      <c r="F14" s="19"/>
      <c r="G14" s="19">
        <v>0.20128184536625601</v>
      </c>
      <c r="H14" s="19">
        <v>0.20217537232799701</v>
      </c>
      <c r="I14" s="19">
        <v>0.29767866871081999</v>
      </c>
      <c r="J14" s="19">
        <v>0.27091946577602499</v>
      </c>
      <c r="K14" s="19">
        <v>0.26684985788356902</v>
      </c>
      <c r="L14" s="19">
        <v>0.204888721618673</v>
      </c>
      <c r="M14" s="19"/>
      <c r="N14" s="19">
        <v>0.21566254506428501</v>
      </c>
      <c r="O14" s="19">
        <v>0.26133246139975602</v>
      </c>
      <c r="P14" s="19">
        <v>0.21845937958127501</v>
      </c>
      <c r="Q14" s="19">
        <v>0.27552020024451501</v>
      </c>
      <c r="R14" s="19">
        <v>0.23928619171873799</v>
      </c>
      <c r="S14" s="19"/>
      <c r="T14" s="19">
        <v>0.16947937119487699</v>
      </c>
      <c r="U14" s="19">
        <v>0.25956553513915098</v>
      </c>
      <c r="V14" s="19"/>
      <c r="W14" s="19">
        <v>0.17036668563673299</v>
      </c>
      <c r="X14" s="19">
        <v>0.26381366829621899</v>
      </c>
      <c r="Y14" s="19"/>
      <c r="Z14" s="19">
        <v>0.21099056511553499</v>
      </c>
      <c r="AA14" s="19">
        <v>0.25296843280389197</v>
      </c>
      <c r="AB14" s="19">
        <v>0.169638952666885</v>
      </c>
      <c r="AC14" s="19"/>
      <c r="AD14" s="19">
        <v>0.19167379573058299</v>
      </c>
      <c r="AE14" s="19">
        <v>0.33487029432905202</v>
      </c>
      <c r="AF14" s="19"/>
      <c r="AG14" s="19">
        <v>0.142444558817068</v>
      </c>
      <c r="AH14" s="19">
        <v>0.230817069418396</v>
      </c>
      <c r="AI14" s="19">
        <v>0.24217066324176001</v>
      </c>
      <c r="AJ14" s="19"/>
      <c r="AK14" s="19">
        <v>0.208868119440967</v>
      </c>
      <c r="AL14" s="19">
        <v>0.21768817237117599</v>
      </c>
      <c r="AM14" s="19">
        <v>0.282522215188246</v>
      </c>
      <c r="AN14" s="19"/>
      <c r="AO14" s="19">
        <v>0.13665766041218599</v>
      </c>
      <c r="AP14" s="19">
        <v>0.233094169102502</v>
      </c>
      <c r="AQ14" s="19">
        <v>0.24105112386595001</v>
      </c>
      <c r="AR14" s="19"/>
      <c r="AS14" s="19">
        <v>0.27768580569012602</v>
      </c>
      <c r="AT14" s="19">
        <v>0.26666638277319499</v>
      </c>
      <c r="AU14" s="19">
        <v>0.30829347853134198</v>
      </c>
      <c r="AV14" s="19">
        <v>0.28893079505298602</v>
      </c>
      <c r="AW14" s="19">
        <v>0.16205896374902301</v>
      </c>
      <c r="AX14" s="19">
        <v>0.24897469890677801</v>
      </c>
      <c r="AY14" s="19">
        <v>0.273650298456658</v>
      </c>
      <c r="AZ14" s="19">
        <v>0.124003852931081</v>
      </c>
      <c r="BA14" s="19">
        <v>8.12208475195592E-2</v>
      </c>
      <c r="BB14" s="19">
        <v>0.181680037564942</v>
      </c>
      <c r="BC14" s="19">
        <v>0.15118096282325</v>
      </c>
      <c r="BD14" s="19">
        <v>0.30534387041250499</v>
      </c>
      <c r="BE14" s="19">
        <v>0.25007516920015599</v>
      </c>
      <c r="BF14" s="19">
        <v>0</v>
      </c>
      <c r="BG14" s="19">
        <v>0.159348841381664</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386</v>
      </c>
      <c r="C9" s="17">
        <v>5.3618193413712503E-2</v>
      </c>
      <c r="D9" s="17">
        <v>4.9759091775319002E-2</v>
      </c>
      <c r="E9" s="17">
        <v>5.7434164950978001E-2</v>
      </c>
      <c r="F9" s="17"/>
      <c r="G9" s="17">
        <v>1.1696851358006201E-2</v>
      </c>
      <c r="H9" s="17">
        <v>7.4868234052005295E-2</v>
      </c>
      <c r="I9" s="17">
        <v>4.9140464609361001E-2</v>
      </c>
      <c r="J9" s="17">
        <v>2.90722462375868E-2</v>
      </c>
      <c r="K9" s="17">
        <v>4.5183217263491303E-2</v>
      </c>
      <c r="L9" s="17">
        <v>8.1002549875684907E-2</v>
      </c>
      <c r="M9" s="17"/>
      <c r="N9" s="17">
        <v>4.5714302824333697E-2</v>
      </c>
      <c r="O9" s="17">
        <v>6.1853452432118101E-2</v>
      </c>
      <c r="P9" s="17">
        <v>7.3957945894861196E-2</v>
      </c>
      <c r="Q9" s="17">
        <v>4.5891056775090297E-2</v>
      </c>
      <c r="R9" s="17">
        <v>3.7540543190493297E-2</v>
      </c>
      <c r="S9" s="17"/>
      <c r="T9" s="17">
        <v>9.2134708764956094E-2</v>
      </c>
      <c r="U9" s="17">
        <v>4.3918435269022803E-2</v>
      </c>
      <c r="V9" s="17"/>
      <c r="W9" s="17">
        <v>6.2801048520009797E-2</v>
      </c>
      <c r="X9" s="17">
        <v>4.1121424567177503E-2</v>
      </c>
      <c r="Y9" s="17"/>
      <c r="Z9" s="17">
        <v>7.5657632065973202E-2</v>
      </c>
      <c r="AA9" s="17">
        <v>3.4621884016078498E-2</v>
      </c>
      <c r="AB9" s="17">
        <v>5.6876403729337402E-2</v>
      </c>
      <c r="AC9" s="17"/>
      <c r="AD9" s="17">
        <v>6.2813611340870296E-2</v>
      </c>
      <c r="AE9" s="17">
        <v>3.6356312221519603E-2</v>
      </c>
      <c r="AF9" s="17"/>
      <c r="AG9" s="17">
        <v>0.102693596903725</v>
      </c>
      <c r="AH9" s="17">
        <v>5.7531983361431803E-2</v>
      </c>
      <c r="AI9" s="17">
        <v>4.2971635013332697E-2</v>
      </c>
      <c r="AJ9" s="17"/>
      <c r="AK9" s="17">
        <v>8.2762189104775605E-2</v>
      </c>
      <c r="AL9" s="17">
        <v>3.7974524182462999E-2</v>
      </c>
      <c r="AM9" s="17">
        <v>5.9609473669654002E-2</v>
      </c>
      <c r="AN9" s="17"/>
      <c r="AO9" s="17">
        <v>0.19748333409445901</v>
      </c>
      <c r="AP9" s="17">
        <v>4.6197780038696498E-2</v>
      </c>
      <c r="AQ9" s="17">
        <v>3.4608848452135098E-2</v>
      </c>
      <c r="AR9" s="17"/>
      <c r="AS9" s="17">
        <v>6.4465520490087996E-2</v>
      </c>
      <c r="AT9" s="17">
        <v>4.8914978573614099E-2</v>
      </c>
      <c r="AU9" s="17">
        <v>8.2361113017485305E-2</v>
      </c>
      <c r="AV9" s="17">
        <v>2.9469687965213799E-2</v>
      </c>
      <c r="AW9" s="17">
        <v>2.7850210146572501E-2</v>
      </c>
      <c r="AX9" s="17">
        <v>4.7201772178408603E-2</v>
      </c>
      <c r="AY9" s="17">
        <v>4.0427705459184497E-2</v>
      </c>
      <c r="AZ9" s="17">
        <v>0</v>
      </c>
      <c r="BA9" s="17">
        <v>0.13592883264229</v>
      </c>
      <c r="BB9" s="17">
        <v>7.54909647688837E-2</v>
      </c>
      <c r="BC9" s="17">
        <v>8.2739087374097395E-2</v>
      </c>
      <c r="BD9" s="17">
        <v>5.2102539754821299E-2</v>
      </c>
      <c r="BE9" s="17">
        <v>0.105279323745995</v>
      </c>
      <c r="BF9" s="17">
        <v>0</v>
      </c>
      <c r="BG9" s="17">
        <v>0.134321035851621</v>
      </c>
    </row>
    <row r="10" spans="2:59" x14ac:dyDescent="0.35">
      <c r="B10" s="18" t="s">
        <v>387</v>
      </c>
      <c r="C10" s="17">
        <v>0.33635333010426199</v>
      </c>
      <c r="D10" s="17">
        <v>0.37392667208089397</v>
      </c>
      <c r="E10" s="17">
        <v>0.30067645517657599</v>
      </c>
      <c r="F10" s="17"/>
      <c r="G10" s="17">
        <v>0.44263549737044899</v>
      </c>
      <c r="H10" s="17">
        <v>0.37139579783392701</v>
      </c>
      <c r="I10" s="17">
        <v>0.29218954236264799</v>
      </c>
      <c r="J10" s="17">
        <v>0.30984165133177799</v>
      </c>
      <c r="K10" s="17">
        <v>0.29125246599495602</v>
      </c>
      <c r="L10" s="17">
        <v>0.35870311118655002</v>
      </c>
      <c r="M10" s="17"/>
      <c r="N10" s="17">
        <v>0.37355869358175497</v>
      </c>
      <c r="O10" s="17">
        <v>0.310179751084945</v>
      </c>
      <c r="P10" s="17">
        <v>0.36461505922668103</v>
      </c>
      <c r="Q10" s="17">
        <v>0.298996675704849</v>
      </c>
      <c r="R10" s="17">
        <v>0.31882522074854702</v>
      </c>
      <c r="S10" s="17"/>
      <c r="T10" s="17">
        <v>0.33069905618367101</v>
      </c>
      <c r="U10" s="17">
        <v>0.33777726705736899</v>
      </c>
      <c r="V10" s="17"/>
      <c r="W10" s="17">
        <v>0.37017552546841198</v>
      </c>
      <c r="X10" s="17">
        <v>0.32174177400395698</v>
      </c>
      <c r="Y10" s="17"/>
      <c r="Z10" s="17">
        <v>0.335400400860978</v>
      </c>
      <c r="AA10" s="17">
        <v>0.335599336069347</v>
      </c>
      <c r="AB10" s="17">
        <v>0.37439858899074102</v>
      </c>
      <c r="AC10" s="17"/>
      <c r="AD10" s="17">
        <v>0.37230647741511003</v>
      </c>
      <c r="AE10" s="17">
        <v>0.26886113319906901</v>
      </c>
      <c r="AF10" s="17"/>
      <c r="AG10" s="17">
        <v>0.44064323183958298</v>
      </c>
      <c r="AH10" s="17">
        <v>0.37897082356163098</v>
      </c>
      <c r="AI10" s="17">
        <v>0.28549411790900298</v>
      </c>
      <c r="AJ10" s="17"/>
      <c r="AK10" s="17">
        <v>0.39138955441840301</v>
      </c>
      <c r="AL10" s="17">
        <v>0.34826062821512899</v>
      </c>
      <c r="AM10" s="17">
        <v>0.26160229720954098</v>
      </c>
      <c r="AN10" s="17"/>
      <c r="AO10" s="17">
        <v>0.28036625153892702</v>
      </c>
      <c r="AP10" s="17">
        <v>0.39733863097255501</v>
      </c>
      <c r="AQ10" s="17">
        <v>0.29163509620573602</v>
      </c>
      <c r="AR10" s="17"/>
      <c r="AS10" s="17">
        <v>0.28895528766564099</v>
      </c>
      <c r="AT10" s="17">
        <v>0.32863797636088499</v>
      </c>
      <c r="AU10" s="17">
        <v>0.39237502106056699</v>
      </c>
      <c r="AV10" s="17">
        <v>0.341121737006082</v>
      </c>
      <c r="AW10" s="17">
        <v>0.34179165583951998</v>
      </c>
      <c r="AX10" s="17">
        <v>0.35360626595885303</v>
      </c>
      <c r="AY10" s="17">
        <v>0.291460754298071</v>
      </c>
      <c r="AZ10" s="17">
        <v>0.42686348734072799</v>
      </c>
      <c r="BA10" s="17">
        <v>0.441918105396646</v>
      </c>
      <c r="BB10" s="17">
        <v>0.25850341233526303</v>
      </c>
      <c r="BC10" s="17">
        <v>0.290717044176376</v>
      </c>
      <c r="BD10" s="17">
        <v>0.41301215203010999</v>
      </c>
      <c r="BE10" s="17">
        <v>0.43456217231549299</v>
      </c>
      <c r="BF10" s="17">
        <v>0.31531099937791002</v>
      </c>
      <c r="BG10" s="17">
        <v>0.290287236614371</v>
      </c>
    </row>
    <row r="11" spans="2:59" x14ac:dyDescent="0.35">
      <c r="B11" s="18" t="s">
        <v>388</v>
      </c>
      <c r="C11" s="17">
        <v>0.38719871965261798</v>
      </c>
      <c r="D11" s="17">
        <v>0.363296749369863</v>
      </c>
      <c r="E11" s="17">
        <v>0.40900065533233099</v>
      </c>
      <c r="F11" s="17"/>
      <c r="G11" s="17">
        <v>0.32469272275890199</v>
      </c>
      <c r="H11" s="17">
        <v>0.37192037782080301</v>
      </c>
      <c r="I11" s="17">
        <v>0.388081107678241</v>
      </c>
      <c r="J11" s="17">
        <v>0.36658778092143801</v>
      </c>
      <c r="K11" s="17">
        <v>0.39645491209804501</v>
      </c>
      <c r="L11" s="17">
        <v>0.420687324648368</v>
      </c>
      <c r="M11" s="17"/>
      <c r="N11" s="17">
        <v>0.412029863349828</v>
      </c>
      <c r="O11" s="17">
        <v>0.36949672995306898</v>
      </c>
      <c r="P11" s="17">
        <v>0.29981392098707199</v>
      </c>
      <c r="Q11" s="17">
        <v>0.43995807552646299</v>
      </c>
      <c r="R11" s="17">
        <v>0.40556793599942098</v>
      </c>
      <c r="S11" s="17"/>
      <c r="T11" s="17">
        <v>0.40895191282349302</v>
      </c>
      <c r="U11" s="17">
        <v>0.38172053164136999</v>
      </c>
      <c r="V11" s="17"/>
      <c r="W11" s="17">
        <v>0.39350929352952602</v>
      </c>
      <c r="X11" s="17">
        <v>0.40066807939900401</v>
      </c>
      <c r="Y11" s="17"/>
      <c r="Z11" s="17">
        <v>0.40893708939876799</v>
      </c>
      <c r="AA11" s="17">
        <v>0.396356236263402</v>
      </c>
      <c r="AB11" s="17">
        <v>0.40029615351699699</v>
      </c>
      <c r="AC11" s="17"/>
      <c r="AD11" s="17">
        <v>0.37874010655352902</v>
      </c>
      <c r="AE11" s="17">
        <v>0.40307745137790002</v>
      </c>
      <c r="AF11" s="17"/>
      <c r="AG11" s="17">
        <v>0.34948446488642199</v>
      </c>
      <c r="AH11" s="17">
        <v>0.404917524719347</v>
      </c>
      <c r="AI11" s="17">
        <v>0.40524287823261201</v>
      </c>
      <c r="AJ11" s="17"/>
      <c r="AK11" s="17">
        <v>0.34834288056093499</v>
      </c>
      <c r="AL11" s="17">
        <v>0.429046078761466</v>
      </c>
      <c r="AM11" s="17">
        <v>0.36145814314878499</v>
      </c>
      <c r="AN11" s="17"/>
      <c r="AO11" s="17">
        <v>0.418465956643856</v>
      </c>
      <c r="AP11" s="17">
        <v>0.38163015006867201</v>
      </c>
      <c r="AQ11" s="17">
        <v>0.40510952131378503</v>
      </c>
      <c r="AR11" s="17"/>
      <c r="AS11" s="17">
        <v>0.357629931626607</v>
      </c>
      <c r="AT11" s="17">
        <v>0.29792438988958603</v>
      </c>
      <c r="AU11" s="17">
        <v>0.33324138969978401</v>
      </c>
      <c r="AV11" s="17">
        <v>0.39556686684299702</v>
      </c>
      <c r="AW11" s="17">
        <v>0.35418561519959202</v>
      </c>
      <c r="AX11" s="17">
        <v>0.39119172510658801</v>
      </c>
      <c r="AY11" s="17">
        <v>0.51461431769967103</v>
      </c>
      <c r="AZ11" s="17">
        <v>0.42056827804220998</v>
      </c>
      <c r="BA11" s="17">
        <v>0.32697791987007202</v>
      </c>
      <c r="BB11" s="17">
        <v>0.53908790002962503</v>
      </c>
      <c r="BC11" s="17">
        <v>0.41813006542009601</v>
      </c>
      <c r="BD11" s="17">
        <v>0.36454272938395099</v>
      </c>
      <c r="BE11" s="17">
        <v>0.38496204591643302</v>
      </c>
      <c r="BF11" s="17">
        <v>0.39745723399948402</v>
      </c>
      <c r="BG11" s="17">
        <v>0.368420414591557</v>
      </c>
    </row>
    <row r="12" spans="2:59" x14ac:dyDescent="0.35">
      <c r="B12" s="18" t="s">
        <v>389</v>
      </c>
      <c r="C12" s="17">
        <v>0.10873386226948201</v>
      </c>
      <c r="D12" s="17">
        <v>0.131259786644641</v>
      </c>
      <c r="E12" s="17">
        <v>8.8197069906409006E-2</v>
      </c>
      <c r="F12" s="17"/>
      <c r="G12" s="17">
        <v>8.9626968330644499E-2</v>
      </c>
      <c r="H12" s="17">
        <v>9.5424256694270196E-2</v>
      </c>
      <c r="I12" s="17">
        <v>0.13014636719275499</v>
      </c>
      <c r="J12" s="17">
        <v>0.143781558183525</v>
      </c>
      <c r="K12" s="17">
        <v>0.13882544258044799</v>
      </c>
      <c r="L12" s="17">
        <v>6.6260791406029695E-2</v>
      </c>
      <c r="M12" s="17"/>
      <c r="N12" s="17">
        <v>9.7952393432307897E-2</v>
      </c>
      <c r="O12" s="17">
        <v>0.13880749598914699</v>
      </c>
      <c r="P12" s="17">
        <v>9.6227329845648302E-2</v>
      </c>
      <c r="Q12" s="17">
        <v>0.114361847710945</v>
      </c>
      <c r="R12" s="17">
        <v>9.2171014797825801E-2</v>
      </c>
      <c r="S12" s="17"/>
      <c r="T12" s="17">
        <v>9.2793532902931894E-2</v>
      </c>
      <c r="U12" s="17">
        <v>0.11274817504394299</v>
      </c>
      <c r="V12" s="17"/>
      <c r="W12" s="17">
        <v>9.5672150647390999E-2</v>
      </c>
      <c r="X12" s="17">
        <v>0.11587036226559599</v>
      </c>
      <c r="Y12" s="17"/>
      <c r="Z12" s="17">
        <v>8.5779790085464394E-2</v>
      </c>
      <c r="AA12" s="17">
        <v>0.10548987206388601</v>
      </c>
      <c r="AB12" s="17">
        <v>0.11513255388308601</v>
      </c>
      <c r="AC12" s="17"/>
      <c r="AD12" s="17">
        <v>0.108954700172186</v>
      </c>
      <c r="AE12" s="17">
        <v>0.108319299530799</v>
      </c>
      <c r="AF12" s="17"/>
      <c r="AG12" s="17">
        <v>6.5973973584722304E-2</v>
      </c>
      <c r="AH12" s="17">
        <v>5.6670693067560299E-2</v>
      </c>
      <c r="AI12" s="17">
        <v>0.17014221182803699</v>
      </c>
      <c r="AJ12" s="17"/>
      <c r="AK12" s="17">
        <v>7.7491681114991801E-2</v>
      </c>
      <c r="AL12" s="17">
        <v>9.2811784895743099E-2</v>
      </c>
      <c r="AM12" s="17">
        <v>0.21971513137413301</v>
      </c>
      <c r="AN12" s="17"/>
      <c r="AO12" s="17">
        <v>6.2229229734960402E-2</v>
      </c>
      <c r="AP12" s="17">
        <v>8.10538577411683E-2</v>
      </c>
      <c r="AQ12" s="17">
        <v>0.15602794404364401</v>
      </c>
      <c r="AR12" s="17"/>
      <c r="AS12" s="17">
        <v>8.4520135056222606E-2</v>
      </c>
      <c r="AT12" s="17">
        <v>0.12835999147751601</v>
      </c>
      <c r="AU12" s="17">
        <v>0.10814462377230701</v>
      </c>
      <c r="AV12" s="17">
        <v>0.10608082059503</v>
      </c>
      <c r="AW12" s="17">
        <v>0.191455462594285</v>
      </c>
      <c r="AX12" s="17">
        <v>5.8948700429907401E-2</v>
      </c>
      <c r="AY12" s="17">
        <v>8.1689236465701504E-2</v>
      </c>
      <c r="AZ12" s="17">
        <v>9.6622835595796E-2</v>
      </c>
      <c r="BA12" s="17">
        <v>6.9017141986798397E-2</v>
      </c>
      <c r="BB12" s="17">
        <v>9.6991286517540604E-2</v>
      </c>
      <c r="BC12" s="17">
        <v>0.12619661348169101</v>
      </c>
      <c r="BD12" s="17">
        <v>9.3805943884302301E-2</v>
      </c>
      <c r="BE12" s="17">
        <v>7.5196458022078694E-2</v>
      </c>
      <c r="BF12" s="17">
        <v>0.25070385151130298</v>
      </c>
      <c r="BG12" s="17">
        <v>0.11304787460250899</v>
      </c>
    </row>
    <row r="13" spans="2:59" x14ac:dyDescent="0.35">
      <c r="B13" s="18" t="s">
        <v>133</v>
      </c>
      <c r="C13" s="19">
        <v>0.114095894559927</v>
      </c>
      <c r="D13" s="19">
        <v>8.1757700129282102E-2</v>
      </c>
      <c r="E13" s="19">
        <v>0.14469165463370601</v>
      </c>
      <c r="F13" s="19"/>
      <c r="G13" s="19">
        <v>0.13134796018199801</v>
      </c>
      <c r="H13" s="19">
        <v>8.6391333598994396E-2</v>
      </c>
      <c r="I13" s="19">
        <v>0.14044251815699399</v>
      </c>
      <c r="J13" s="19">
        <v>0.15071676332567199</v>
      </c>
      <c r="K13" s="19">
        <v>0.12828396206306</v>
      </c>
      <c r="L13" s="19">
        <v>7.3346222883366799E-2</v>
      </c>
      <c r="M13" s="19"/>
      <c r="N13" s="19">
        <v>7.0744746811774506E-2</v>
      </c>
      <c r="O13" s="19">
        <v>0.11966257054072101</v>
      </c>
      <c r="P13" s="19">
        <v>0.165385744045737</v>
      </c>
      <c r="Q13" s="19">
        <v>0.100792344282652</v>
      </c>
      <c r="R13" s="19">
        <v>0.14589528526371301</v>
      </c>
      <c r="S13" s="19"/>
      <c r="T13" s="19">
        <v>7.5420789324947404E-2</v>
      </c>
      <c r="U13" s="19">
        <v>0.123835590988296</v>
      </c>
      <c r="V13" s="19"/>
      <c r="W13" s="19">
        <v>7.7841981834660803E-2</v>
      </c>
      <c r="X13" s="19">
        <v>0.120598359764266</v>
      </c>
      <c r="Y13" s="19"/>
      <c r="Z13" s="19">
        <v>9.4225087588816397E-2</v>
      </c>
      <c r="AA13" s="19">
        <v>0.12793267158728699</v>
      </c>
      <c r="AB13" s="19">
        <v>5.32962998798387E-2</v>
      </c>
      <c r="AC13" s="19"/>
      <c r="AD13" s="19">
        <v>7.7185104518305098E-2</v>
      </c>
      <c r="AE13" s="19">
        <v>0.183385803670712</v>
      </c>
      <c r="AF13" s="19"/>
      <c r="AG13" s="19">
        <v>4.1204732785547302E-2</v>
      </c>
      <c r="AH13" s="19">
        <v>0.10190897529003</v>
      </c>
      <c r="AI13" s="19">
        <v>9.6149157017015097E-2</v>
      </c>
      <c r="AJ13" s="19"/>
      <c r="AK13" s="19">
        <v>0.100013694800894</v>
      </c>
      <c r="AL13" s="19">
        <v>9.1906983945198903E-2</v>
      </c>
      <c r="AM13" s="19">
        <v>9.7614954597886397E-2</v>
      </c>
      <c r="AN13" s="19"/>
      <c r="AO13" s="19">
        <v>4.1455227987797397E-2</v>
      </c>
      <c r="AP13" s="19">
        <v>9.3779581178908805E-2</v>
      </c>
      <c r="AQ13" s="19">
        <v>0.11261858998469899</v>
      </c>
      <c r="AR13" s="19"/>
      <c r="AS13" s="19">
        <v>0.20442912516144199</v>
      </c>
      <c r="AT13" s="19">
        <v>0.19616266369839999</v>
      </c>
      <c r="AU13" s="19">
        <v>8.3877852449856904E-2</v>
      </c>
      <c r="AV13" s="19">
        <v>0.127760887590677</v>
      </c>
      <c r="AW13" s="19">
        <v>8.4717056220030701E-2</v>
      </c>
      <c r="AX13" s="19">
        <v>0.14905153632624199</v>
      </c>
      <c r="AY13" s="19">
        <v>7.1807986077371794E-2</v>
      </c>
      <c r="AZ13" s="19">
        <v>5.5945399021265697E-2</v>
      </c>
      <c r="BA13" s="19">
        <v>2.6158000104194699E-2</v>
      </c>
      <c r="BB13" s="19">
        <v>2.99264363486887E-2</v>
      </c>
      <c r="BC13" s="19">
        <v>8.2217189547739905E-2</v>
      </c>
      <c r="BD13" s="19">
        <v>7.6536634946814897E-2</v>
      </c>
      <c r="BE13" s="19">
        <v>0</v>
      </c>
      <c r="BF13" s="19">
        <v>3.6527915111302503E-2</v>
      </c>
      <c r="BG13" s="19">
        <v>9.3923438339942295E-2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386</v>
      </c>
      <c r="C9" s="17">
        <v>6.01880461384178E-2</v>
      </c>
      <c r="D9" s="17">
        <v>7.4476574223096503E-2</v>
      </c>
      <c r="E9" s="17">
        <v>4.7125067407492199E-2</v>
      </c>
      <c r="F9" s="17"/>
      <c r="G9" s="17">
        <v>4.8601562138457802E-2</v>
      </c>
      <c r="H9" s="17">
        <v>9.6065190708793394E-2</v>
      </c>
      <c r="I9" s="17">
        <v>5.2564938198753901E-2</v>
      </c>
      <c r="J9" s="17">
        <v>4.1249294599841502E-2</v>
      </c>
      <c r="K9" s="17">
        <v>3.2534751222254799E-2</v>
      </c>
      <c r="L9" s="17">
        <v>8.1636740992080695E-2</v>
      </c>
      <c r="M9" s="17"/>
      <c r="N9" s="17">
        <v>4.06317609072952E-2</v>
      </c>
      <c r="O9" s="17">
        <v>8.0174477793499802E-2</v>
      </c>
      <c r="P9" s="17">
        <v>9.7439043442790294E-2</v>
      </c>
      <c r="Q9" s="17">
        <v>3.8114596275358598E-2</v>
      </c>
      <c r="R9" s="17">
        <v>5.1274686035152998E-2</v>
      </c>
      <c r="S9" s="17"/>
      <c r="T9" s="17">
        <v>8.9713424488635202E-2</v>
      </c>
      <c r="U9" s="17">
        <v>5.2752559659023202E-2</v>
      </c>
      <c r="V9" s="17"/>
      <c r="W9" s="17">
        <v>6.9269445174581099E-2</v>
      </c>
      <c r="X9" s="17">
        <v>5.6619842624857503E-2</v>
      </c>
      <c r="Y9" s="17"/>
      <c r="Z9" s="17">
        <v>6.6138904942347795E-2</v>
      </c>
      <c r="AA9" s="17">
        <v>5.8071917149542497E-2</v>
      </c>
      <c r="AB9" s="17">
        <v>6.9646250793956394E-2</v>
      </c>
      <c r="AC9" s="17"/>
      <c r="AD9" s="17">
        <v>6.9682610588508997E-2</v>
      </c>
      <c r="AE9" s="17">
        <v>4.2364599199149498E-2</v>
      </c>
      <c r="AF9" s="17"/>
      <c r="AG9" s="17">
        <v>0.136262566247948</v>
      </c>
      <c r="AH9" s="17">
        <v>6.6350867526085905E-2</v>
      </c>
      <c r="AI9" s="17">
        <v>3.67443246937482E-2</v>
      </c>
      <c r="AJ9" s="17"/>
      <c r="AK9" s="17">
        <v>9.0156117557426294E-2</v>
      </c>
      <c r="AL9" s="17">
        <v>5.1980897108440297E-2</v>
      </c>
      <c r="AM9" s="17">
        <v>4.3877793300065797E-2</v>
      </c>
      <c r="AN9" s="17"/>
      <c r="AO9" s="17">
        <v>0.19423489220205001</v>
      </c>
      <c r="AP9" s="17">
        <v>5.9720955339200597E-2</v>
      </c>
      <c r="AQ9" s="17">
        <v>4.0550087132840501E-2</v>
      </c>
      <c r="AR9" s="17"/>
      <c r="AS9" s="17">
        <v>7.91612050075641E-2</v>
      </c>
      <c r="AT9" s="17">
        <v>5.6371516456368898E-2</v>
      </c>
      <c r="AU9" s="17">
        <v>6.4463995348566505E-2</v>
      </c>
      <c r="AV9" s="17">
        <v>7.6662828758469095E-2</v>
      </c>
      <c r="AW9" s="17">
        <v>1.2471208094098201E-2</v>
      </c>
      <c r="AX9" s="17">
        <v>6.8445264739601705E-2</v>
      </c>
      <c r="AY9" s="17">
        <v>4.2461582046046699E-2</v>
      </c>
      <c r="AZ9" s="17">
        <v>4.0395329967875301E-2</v>
      </c>
      <c r="BA9" s="17">
        <v>9.3358864626088903E-2</v>
      </c>
      <c r="BB9" s="17">
        <v>4.3532672699972699E-2</v>
      </c>
      <c r="BC9" s="17">
        <v>8.2739087374097395E-2</v>
      </c>
      <c r="BD9" s="17">
        <v>4.0567148672492899E-2</v>
      </c>
      <c r="BE9" s="17">
        <v>0.105279323745995</v>
      </c>
      <c r="BF9" s="17">
        <v>0</v>
      </c>
      <c r="BG9" s="17">
        <v>0.134321035851621</v>
      </c>
    </row>
    <row r="10" spans="2:59" x14ac:dyDescent="0.35">
      <c r="B10" s="18" t="s">
        <v>387</v>
      </c>
      <c r="C10" s="17">
        <v>0.36956894317202599</v>
      </c>
      <c r="D10" s="17">
        <v>0.38389090760639999</v>
      </c>
      <c r="E10" s="17">
        <v>0.35568949196509703</v>
      </c>
      <c r="F10" s="17"/>
      <c r="G10" s="17">
        <v>0.43279307925515798</v>
      </c>
      <c r="H10" s="17">
        <v>0.39069210617642403</v>
      </c>
      <c r="I10" s="17">
        <v>0.33184964504129799</v>
      </c>
      <c r="J10" s="17">
        <v>0.30837500169198601</v>
      </c>
      <c r="K10" s="17">
        <v>0.38217424067994599</v>
      </c>
      <c r="L10" s="17">
        <v>0.39575687047622798</v>
      </c>
      <c r="M10" s="17"/>
      <c r="N10" s="17">
        <v>0.43703996712846099</v>
      </c>
      <c r="O10" s="17">
        <v>0.35241253026563202</v>
      </c>
      <c r="P10" s="17">
        <v>0.33929501238946302</v>
      </c>
      <c r="Q10" s="17">
        <v>0.351861764831642</v>
      </c>
      <c r="R10" s="17">
        <v>0.32617560102645998</v>
      </c>
      <c r="S10" s="17"/>
      <c r="T10" s="17">
        <v>0.34290050221309198</v>
      </c>
      <c r="U10" s="17">
        <v>0.37628495642085302</v>
      </c>
      <c r="V10" s="17"/>
      <c r="W10" s="17">
        <v>0.41925799781315098</v>
      </c>
      <c r="X10" s="17">
        <v>0.33853261931626899</v>
      </c>
      <c r="Y10" s="17"/>
      <c r="Z10" s="17">
        <v>0.38726150641872598</v>
      </c>
      <c r="AA10" s="17">
        <v>0.38679293966099998</v>
      </c>
      <c r="AB10" s="17">
        <v>0.39037903871479901</v>
      </c>
      <c r="AC10" s="17"/>
      <c r="AD10" s="17">
        <v>0.39934571384898898</v>
      </c>
      <c r="AE10" s="17">
        <v>0.31367120347333799</v>
      </c>
      <c r="AF10" s="17"/>
      <c r="AG10" s="17">
        <v>0.43250893317104</v>
      </c>
      <c r="AH10" s="17">
        <v>0.416014971590071</v>
      </c>
      <c r="AI10" s="17">
        <v>0.33425347943783701</v>
      </c>
      <c r="AJ10" s="17"/>
      <c r="AK10" s="17">
        <v>0.40893871199965598</v>
      </c>
      <c r="AL10" s="17">
        <v>0.37594529483615402</v>
      </c>
      <c r="AM10" s="17">
        <v>0.34310253086426901</v>
      </c>
      <c r="AN10" s="17"/>
      <c r="AO10" s="17">
        <v>0.28048936417597298</v>
      </c>
      <c r="AP10" s="17">
        <v>0.42302289124324799</v>
      </c>
      <c r="AQ10" s="17">
        <v>0.33749781909538901</v>
      </c>
      <c r="AR10" s="17"/>
      <c r="AS10" s="17">
        <v>0.32010684074791401</v>
      </c>
      <c r="AT10" s="17">
        <v>0.26419672262925098</v>
      </c>
      <c r="AU10" s="17">
        <v>0.39463711701252502</v>
      </c>
      <c r="AV10" s="17">
        <v>0.44502957567839901</v>
      </c>
      <c r="AW10" s="17">
        <v>0.36333850532624101</v>
      </c>
      <c r="AX10" s="17">
        <v>0.34499306045436801</v>
      </c>
      <c r="AY10" s="17">
        <v>0.32205144559100002</v>
      </c>
      <c r="AZ10" s="17">
        <v>0.49873778664826002</v>
      </c>
      <c r="BA10" s="17">
        <v>0.55491450140174803</v>
      </c>
      <c r="BB10" s="17">
        <v>0.40578433424680199</v>
      </c>
      <c r="BC10" s="17">
        <v>0.218884583324754</v>
      </c>
      <c r="BD10" s="17">
        <v>0.414513110705932</v>
      </c>
      <c r="BE10" s="17">
        <v>0.32455206350441701</v>
      </c>
      <c r="BF10" s="17">
        <v>0.33476834607184303</v>
      </c>
      <c r="BG10" s="17">
        <v>0.36421715395159798</v>
      </c>
    </row>
    <row r="11" spans="2:59" x14ac:dyDescent="0.35">
      <c r="B11" s="18" t="s">
        <v>388</v>
      </c>
      <c r="C11" s="17">
        <v>0.33594753798750399</v>
      </c>
      <c r="D11" s="17">
        <v>0.32101129518890598</v>
      </c>
      <c r="E11" s="17">
        <v>0.349186009805246</v>
      </c>
      <c r="F11" s="17"/>
      <c r="G11" s="17">
        <v>0.28687683170429101</v>
      </c>
      <c r="H11" s="17">
        <v>0.33100672066285802</v>
      </c>
      <c r="I11" s="17">
        <v>0.35072712671428402</v>
      </c>
      <c r="J11" s="17">
        <v>0.33019206845724097</v>
      </c>
      <c r="K11" s="17">
        <v>0.304446628666102</v>
      </c>
      <c r="L11" s="17">
        <v>0.368226118374476</v>
      </c>
      <c r="M11" s="17"/>
      <c r="N11" s="17">
        <v>0.33793459411807297</v>
      </c>
      <c r="O11" s="17">
        <v>0.30625224790358702</v>
      </c>
      <c r="P11" s="17">
        <v>0.29527874059130199</v>
      </c>
      <c r="Q11" s="17">
        <v>0.370244540095098</v>
      </c>
      <c r="R11" s="17">
        <v>0.38625200061759302</v>
      </c>
      <c r="S11" s="17"/>
      <c r="T11" s="17">
        <v>0.37217877116004999</v>
      </c>
      <c r="U11" s="17">
        <v>0.32682329100273</v>
      </c>
      <c r="V11" s="17"/>
      <c r="W11" s="17">
        <v>0.34582455357874098</v>
      </c>
      <c r="X11" s="17">
        <v>0.34583344359116902</v>
      </c>
      <c r="Y11" s="17"/>
      <c r="Z11" s="17">
        <v>0.34651650945548201</v>
      </c>
      <c r="AA11" s="17">
        <v>0.33097643447575598</v>
      </c>
      <c r="AB11" s="17">
        <v>0.35734534406950702</v>
      </c>
      <c r="AC11" s="17"/>
      <c r="AD11" s="17">
        <v>0.33019314500762698</v>
      </c>
      <c r="AE11" s="17">
        <v>0.34674983634291001</v>
      </c>
      <c r="AF11" s="17"/>
      <c r="AG11" s="17">
        <v>0.31678979365568699</v>
      </c>
      <c r="AH11" s="17">
        <v>0.34729076277879001</v>
      </c>
      <c r="AI11" s="17">
        <v>0.35078013554834597</v>
      </c>
      <c r="AJ11" s="17"/>
      <c r="AK11" s="17">
        <v>0.35413624254148901</v>
      </c>
      <c r="AL11" s="17">
        <v>0.35460630554735401</v>
      </c>
      <c r="AM11" s="17">
        <v>0.2766772778023</v>
      </c>
      <c r="AN11" s="17"/>
      <c r="AO11" s="17">
        <v>0.391074286407328</v>
      </c>
      <c r="AP11" s="17">
        <v>0.343480047318729</v>
      </c>
      <c r="AQ11" s="17">
        <v>0.33266457007585098</v>
      </c>
      <c r="AR11" s="17"/>
      <c r="AS11" s="17">
        <v>0.29250427847162602</v>
      </c>
      <c r="AT11" s="17">
        <v>0.35468578401235701</v>
      </c>
      <c r="AU11" s="17">
        <v>0.30809381894365401</v>
      </c>
      <c r="AV11" s="17">
        <v>0.27470605679063198</v>
      </c>
      <c r="AW11" s="17">
        <v>0.35374855714980702</v>
      </c>
      <c r="AX11" s="17">
        <v>0.38356401166515303</v>
      </c>
      <c r="AY11" s="17">
        <v>0.43749087767275502</v>
      </c>
      <c r="AZ11" s="17">
        <v>0.28861469773815501</v>
      </c>
      <c r="BA11" s="17">
        <v>0.17323456253967201</v>
      </c>
      <c r="BB11" s="17">
        <v>0.42329940473990701</v>
      </c>
      <c r="BC11" s="17">
        <v>0.47159495042237998</v>
      </c>
      <c r="BD11" s="17">
        <v>0.35970186925221198</v>
      </c>
      <c r="BE11" s="17">
        <v>0.24644840878443899</v>
      </c>
      <c r="BF11" s="17">
        <v>0.48422599529675397</v>
      </c>
      <c r="BG11" s="17">
        <v>0.257220624077871</v>
      </c>
    </row>
    <row r="12" spans="2:59" x14ac:dyDescent="0.35">
      <c r="B12" s="18" t="s">
        <v>389</v>
      </c>
      <c r="C12" s="17">
        <v>0.114806744143508</v>
      </c>
      <c r="D12" s="17">
        <v>0.14098106324717699</v>
      </c>
      <c r="E12" s="17">
        <v>9.0896189936754995E-2</v>
      </c>
      <c r="F12" s="17"/>
      <c r="G12" s="17">
        <v>9.1622028366764002E-2</v>
      </c>
      <c r="H12" s="17">
        <v>8.3298040759719805E-2</v>
      </c>
      <c r="I12" s="17">
        <v>0.12101308276136701</v>
      </c>
      <c r="J12" s="17">
        <v>0.14767473441964399</v>
      </c>
      <c r="K12" s="17">
        <v>0.155491189446301</v>
      </c>
      <c r="L12" s="17">
        <v>8.4918034465765499E-2</v>
      </c>
      <c r="M12" s="17"/>
      <c r="N12" s="17">
        <v>0.105380565481868</v>
      </c>
      <c r="O12" s="17">
        <v>0.11409355040858001</v>
      </c>
      <c r="P12" s="17">
        <v>0.113398050857368</v>
      </c>
      <c r="Q12" s="17">
        <v>0.129510398713029</v>
      </c>
      <c r="R12" s="17">
        <v>0.110873403613119</v>
      </c>
      <c r="S12" s="17"/>
      <c r="T12" s="17">
        <v>0.110662266366322</v>
      </c>
      <c r="U12" s="17">
        <v>0.11585046348592901</v>
      </c>
      <c r="V12" s="17"/>
      <c r="W12" s="17">
        <v>9.5400333857294503E-2</v>
      </c>
      <c r="X12" s="17">
        <v>0.130945681711305</v>
      </c>
      <c r="Y12" s="17"/>
      <c r="Z12" s="17">
        <v>0.11080064035840299</v>
      </c>
      <c r="AA12" s="17">
        <v>0.101588328202818</v>
      </c>
      <c r="AB12" s="17">
        <v>0.10657934101264301</v>
      </c>
      <c r="AC12" s="17"/>
      <c r="AD12" s="17">
        <v>0.118375195856218</v>
      </c>
      <c r="AE12" s="17">
        <v>0.10810795241997399</v>
      </c>
      <c r="AF12" s="17"/>
      <c r="AG12" s="17">
        <v>7.2833485909375301E-2</v>
      </c>
      <c r="AH12" s="17">
        <v>5.3375614144424897E-2</v>
      </c>
      <c r="AI12" s="17">
        <v>0.187171413326046</v>
      </c>
      <c r="AJ12" s="17"/>
      <c r="AK12" s="17">
        <v>6.8302626093560803E-2</v>
      </c>
      <c r="AL12" s="17">
        <v>0.10847698165273501</v>
      </c>
      <c r="AM12" s="17">
        <v>0.233271102335186</v>
      </c>
      <c r="AN12" s="17"/>
      <c r="AO12" s="17">
        <v>9.2363039853099002E-2</v>
      </c>
      <c r="AP12" s="17">
        <v>8.5925859711234495E-2</v>
      </c>
      <c r="AQ12" s="17">
        <v>0.161064255203475</v>
      </c>
      <c r="AR12" s="17"/>
      <c r="AS12" s="17">
        <v>7.9326521523853499E-2</v>
      </c>
      <c r="AT12" s="17">
        <v>0.135961441636302</v>
      </c>
      <c r="AU12" s="17">
        <v>0.13651453301490701</v>
      </c>
      <c r="AV12" s="17">
        <v>9.12176969525689E-2</v>
      </c>
      <c r="AW12" s="17">
        <v>0.185616905730841</v>
      </c>
      <c r="AX12" s="17">
        <v>6.1107946484737302E-2</v>
      </c>
      <c r="AY12" s="17">
        <v>9.9633719819815794E-2</v>
      </c>
      <c r="AZ12" s="17">
        <v>0.108218233868091</v>
      </c>
      <c r="BA12" s="17">
        <v>0.137710147414943</v>
      </c>
      <c r="BB12" s="17">
        <v>8.8649710736777396E-2</v>
      </c>
      <c r="BC12" s="17">
        <v>0.14456418933102899</v>
      </c>
      <c r="BD12" s="17">
        <v>0.110443670532058</v>
      </c>
      <c r="BE12" s="17">
        <v>0.15251894867964799</v>
      </c>
      <c r="BF12" s="17">
        <v>0.14447774352010101</v>
      </c>
      <c r="BG12" s="17">
        <v>0.150317747778968</v>
      </c>
    </row>
    <row r="13" spans="2:59" x14ac:dyDescent="0.35">
      <c r="B13" s="18" t="s">
        <v>133</v>
      </c>
      <c r="C13" s="19">
        <v>0.119488728558545</v>
      </c>
      <c r="D13" s="19">
        <v>7.9640159734421095E-2</v>
      </c>
      <c r="E13" s="19">
        <v>0.15710324088541</v>
      </c>
      <c r="F13" s="19"/>
      <c r="G13" s="19">
        <v>0.140106498535329</v>
      </c>
      <c r="H13" s="19">
        <v>9.8937941692203796E-2</v>
      </c>
      <c r="I13" s="19">
        <v>0.14384520728429701</v>
      </c>
      <c r="J13" s="19">
        <v>0.172508900831288</v>
      </c>
      <c r="K13" s="19">
        <v>0.12535318998539499</v>
      </c>
      <c r="L13" s="19">
        <v>6.94622356914497E-2</v>
      </c>
      <c r="M13" s="19"/>
      <c r="N13" s="19">
        <v>7.9013112364302501E-2</v>
      </c>
      <c r="O13" s="19">
        <v>0.14706719362870199</v>
      </c>
      <c r="P13" s="19">
        <v>0.154589152719076</v>
      </c>
      <c r="Q13" s="19">
        <v>0.110268700084872</v>
      </c>
      <c r="R13" s="19">
        <v>0.12542430870767601</v>
      </c>
      <c r="S13" s="19"/>
      <c r="T13" s="19">
        <v>8.4545035771901603E-2</v>
      </c>
      <c r="U13" s="19">
        <v>0.12828872943146499</v>
      </c>
      <c r="V13" s="19"/>
      <c r="W13" s="19">
        <v>7.0247669576233004E-2</v>
      </c>
      <c r="X13" s="19">
        <v>0.12806841275639999</v>
      </c>
      <c r="Y13" s="19"/>
      <c r="Z13" s="19">
        <v>8.9282438825041402E-2</v>
      </c>
      <c r="AA13" s="19">
        <v>0.12257038051088399</v>
      </c>
      <c r="AB13" s="19">
        <v>7.6050025409094196E-2</v>
      </c>
      <c r="AC13" s="19"/>
      <c r="AD13" s="19">
        <v>8.2403334698656697E-2</v>
      </c>
      <c r="AE13" s="19">
        <v>0.18910640856462799</v>
      </c>
      <c r="AF13" s="19"/>
      <c r="AG13" s="19">
        <v>4.16052210159501E-2</v>
      </c>
      <c r="AH13" s="19">
        <v>0.116967783960629</v>
      </c>
      <c r="AI13" s="19">
        <v>9.1050646994022197E-2</v>
      </c>
      <c r="AJ13" s="19"/>
      <c r="AK13" s="19">
        <v>7.8466301807867095E-2</v>
      </c>
      <c r="AL13" s="19">
        <v>0.10899052085531701</v>
      </c>
      <c r="AM13" s="19">
        <v>0.10307129569817899</v>
      </c>
      <c r="AN13" s="19"/>
      <c r="AO13" s="19">
        <v>4.18384173615498E-2</v>
      </c>
      <c r="AP13" s="19">
        <v>8.7850246387587094E-2</v>
      </c>
      <c r="AQ13" s="19">
        <v>0.128223268492444</v>
      </c>
      <c r="AR13" s="19"/>
      <c r="AS13" s="19">
        <v>0.228901154249043</v>
      </c>
      <c r="AT13" s="19">
        <v>0.188784535265722</v>
      </c>
      <c r="AU13" s="19">
        <v>9.62905356803479E-2</v>
      </c>
      <c r="AV13" s="19">
        <v>0.112383841819931</v>
      </c>
      <c r="AW13" s="19">
        <v>8.4824823699012397E-2</v>
      </c>
      <c r="AX13" s="19">
        <v>0.14188971665614</v>
      </c>
      <c r="AY13" s="19">
        <v>9.8362374870382893E-2</v>
      </c>
      <c r="AZ13" s="19">
        <v>6.4033951777618295E-2</v>
      </c>
      <c r="BA13" s="19">
        <v>4.0781924017548203E-2</v>
      </c>
      <c r="BB13" s="19">
        <v>3.8733877576540697E-2</v>
      </c>
      <c r="BC13" s="19">
        <v>8.2217189547739905E-2</v>
      </c>
      <c r="BD13" s="19">
        <v>7.4774200837304697E-2</v>
      </c>
      <c r="BE13" s="19">
        <v>0.17120125528550001</v>
      </c>
      <c r="BF13" s="19">
        <v>3.6527915111302503E-2</v>
      </c>
      <c r="BG13" s="19">
        <v>9.3923438339942295E-2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392</v>
      </c>
      <c r="C9" s="17">
        <v>0.44211160310648501</v>
      </c>
      <c r="D9" s="17">
        <v>0.49523488254784698</v>
      </c>
      <c r="E9" s="17">
        <v>0.392384385236352</v>
      </c>
      <c r="F9" s="17"/>
      <c r="G9" s="17">
        <v>0.41433171598636998</v>
      </c>
      <c r="H9" s="17">
        <v>0.426294473581597</v>
      </c>
      <c r="I9" s="17">
        <v>0.43039090679985698</v>
      </c>
      <c r="J9" s="17">
        <v>0.385388231162131</v>
      </c>
      <c r="K9" s="17">
        <v>0.46608728163378998</v>
      </c>
      <c r="L9" s="17">
        <v>0.487989735227914</v>
      </c>
      <c r="M9" s="17"/>
      <c r="N9" s="17">
        <v>0.46882650660196301</v>
      </c>
      <c r="O9" s="17">
        <v>0.41671722042931397</v>
      </c>
      <c r="P9" s="17">
        <v>0.44780644199784703</v>
      </c>
      <c r="Q9" s="17">
        <v>0.40924617352985898</v>
      </c>
      <c r="R9" s="17">
        <v>0.48091692113731899</v>
      </c>
      <c r="S9" s="17"/>
      <c r="T9" s="17">
        <v>0.49777160737151399</v>
      </c>
      <c r="U9" s="17">
        <v>0.428094536017737</v>
      </c>
      <c r="V9" s="17"/>
      <c r="W9" s="17">
        <v>0.48114120349360601</v>
      </c>
      <c r="X9" s="17">
        <v>0.42854931273332098</v>
      </c>
      <c r="Y9" s="17"/>
      <c r="Z9" s="17">
        <v>0.60384747904278002</v>
      </c>
      <c r="AA9" s="17">
        <v>0.43874039148656302</v>
      </c>
      <c r="AB9" s="17">
        <v>0.334448841757504</v>
      </c>
      <c r="AC9" s="17"/>
      <c r="AD9" s="17">
        <v>0.50213911576450698</v>
      </c>
      <c r="AE9" s="17">
        <v>0.329426372269359</v>
      </c>
      <c r="AF9" s="17"/>
      <c r="AG9" s="17">
        <v>0.21314640042418101</v>
      </c>
      <c r="AH9" s="17">
        <v>0.42314352907140201</v>
      </c>
      <c r="AI9" s="17">
        <v>0.54298916546677101</v>
      </c>
      <c r="AJ9" s="17"/>
      <c r="AK9" s="17">
        <v>0.52113454038089901</v>
      </c>
      <c r="AL9" s="17">
        <v>0.46201568820243</v>
      </c>
      <c r="AM9" s="17">
        <v>0.302542171531057</v>
      </c>
      <c r="AN9" s="17"/>
      <c r="AO9" s="17">
        <v>0.37656392003761702</v>
      </c>
      <c r="AP9" s="17">
        <v>0.45954941438282498</v>
      </c>
      <c r="AQ9" s="17">
        <v>0.44179034105467002</v>
      </c>
      <c r="AR9" s="17"/>
      <c r="AS9" s="17">
        <v>0.36622165619879299</v>
      </c>
      <c r="AT9" s="17">
        <v>0.43653735862742499</v>
      </c>
      <c r="AU9" s="17">
        <v>0.433445769344739</v>
      </c>
      <c r="AV9" s="17">
        <v>0.43965741432454197</v>
      </c>
      <c r="AW9" s="17">
        <v>0.44475480008790802</v>
      </c>
      <c r="AX9" s="17">
        <v>0.511974420095199</v>
      </c>
      <c r="AY9" s="17">
        <v>0.46405474809510899</v>
      </c>
      <c r="AZ9" s="17">
        <v>0.48710130582636302</v>
      </c>
      <c r="BA9" s="17">
        <v>0.49405601131253102</v>
      </c>
      <c r="BB9" s="17">
        <v>0.43557640896137501</v>
      </c>
      <c r="BC9" s="17">
        <v>0.49567827282647198</v>
      </c>
      <c r="BD9" s="17">
        <v>0.39620695684319401</v>
      </c>
      <c r="BE9" s="17">
        <v>0.236964448328395</v>
      </c>
      <c r="BF9" s="17">
        <v>0.44252584736695999</v>
      </c>
      <c r="BG9" s="17">
        <v>0.50749628732184804</v>
      </c>
    </row>
    <row r="10" spans="2:59" ht="29" x14ac:dyDescent="0.35">
      <c r="B10" s="18" t="s">
        <v>393</v>
      </c>
      <c r="C10" s="17">
        <v>0.36058009032153399</v>
      </c>
      <c r="D10" s="17">
        <v>0.33353172040336698</v>
      </c>
      <c r="E10" s="17">
        <v>0.387263421652013</v>
      </c>
      <c r="F10" s="17"/>
      <c r="G10" s="17">
        <v>0.38699826704262802</v>
      </c>
      <c r="H10" s="17">
        <v>0.41742354433434797</v>
      </c>
      <c r="I10" s="17">
        <v>0.38385664525164298</v>
      </c>
      <c r="J10" s="17">
        <v>0.37780560177834399</v>
      </c>
      <c r="K10" s="17">
        <v>0.29817801413606398</v>
      </c>
      <c r="L10" s="17">
        <v>0.341195438552921</v>
      </c>
      <c r="M10" s="17"/>
      <c r="N10" s="17">
        <v>0.393159695199778</v>
      </c>
      <c r="O10" s="17">
        <v>0.339126292908706</v>
      </c>
      <c r="P10" s="17">
        <v>0.356825917082362</v>
      </c>
      <c r="Q10" s="17">
        <v>0.35504159757688902</v>
      </c>
      <c r="R10" s="17">
        <v>0.33712677890786202</v>
      </c>
      <c r="S10" s="17"/>
      <c r="T10" s="17">
        <v>0.376244708760057</v>
      </c>
      <c r="U10" s="17">
        <v>0.35663521086146599</v>
      </c>
      <c r="V10" s="17"/>
      <c r="W10" s="17">
        <v>0.35764846956281998</v>
      </c>
      <c r="X10" s="17">
        <v>0.36982002689299698</v>
      </c>
      <c r="Y10" s="17"/>
      <c r="Z10" s="17">
        <v>0.247357492408566</v>
      </c>
      <c r="AA10" s="17">
        <v>0.34763237335012798</v>
      </c>
      <c r="AB10" s="17">
        <v>0.48915702033339598</v>
      </c>
      <c r="AC10" s="17"/>
      <c r="AD10" s="17">
        <v>0.35403554883882299</v>
      </c>
      <c r="AE10" s="17">
        <v>0.37286567629781497</v>
      </c>
      <c r="AF10" s="17"/>
      <c r="AG10" s="17">
        <v>0.65313518320631303</v>
      </c>
      <c r="AH10" s="17">
        <v>0.39419553071878599</v>
      </c>
      <c r="AI10" s="17">
        <v>0.26171150123296799</v>
      </c>
      <c r="AJ10" s="17"/>
      <c r="AK10" s="17">
        <v>0.33115779799035999</v>
      </c>
      <c r="AL10" s="17">
        <v>0.34539826468639001</v>
      </c>
      <c r="AM10" s="17">
        <v>0.47862754237430699</v>
      </c>
      <c r="AN10" s="17"/>
      <c r="AO10" s="17">
        <v>0.48156891087679599</v>
      </c>
      <c r="AP10" s="17">
        <v>0.35694836382952999</v>
      </c>
      <c r="AQ10" s="17">
        <v>0.359300249218589</v>
      </c>
      <c r="AR10" s="17"/>
      <c r="AS10" s="17">
        <v>0.29187485837870097</v>
      </c>
      <c r="AT10" s="17">
        <v>0.32593421235056802</v>
      </c>
      <c r="AU10" s="17">
        <v>0.39334813673008201</v>
      </c>
      <c r="AV10" s="17">
        <v>0.381176858641672</v>
      </c>
      <c r="AW10" s="17">
        <v>0.37282089668433999</v>
      </c>
      <c r="AX10" s="17">
        <v>0.33160754612994597</v>
      </c>
      <c r="AY10" s="17">
        <v>0.34146332053223399</v>
      </c>
      <c r="AZ10" s="17">
        <v>0.36228525583763399</v>
      </c>
      <c r="BA10" s="17">
        <v>0.40592385361984301</v>
      </c>
      <c r="BB10" s="17">
        <v>0.43190964366839102</v>
      </c>
      <c r="BC10" s="17">
        <v>0.31902730980018601</v>
      </c>
      <c r="BD10" s="17">
        <v>0.45999156563902999</v>
      </c>
      <c r="BE10" s="17">
        <v>0.64728965088471602</v>
      </c>
      <c r="BF10" s="17">
        <v>0.43687004040219202</v>
      </c>
      <c r="BG10" s="17">
        <v>0.35437093712274398</v>
      </c>
    </row>
    <row r="11" spans="2:59" x14ac:dyDescent="0.35">
      <c r="B11" s="18" t="s">
        <v>133</v>
      </c>
      <c r="C11" s="19">
        <v>0.19730830657198101</v>
      </c>
      <c r="D11" s="19">
        <v>0.17123339704878601</v>
      </c>
      <c r="E11" s="19">
        <v>0.22035219311163501</v>
      </c>
      <c r="F11" s="19"/>
      <c r="G11" s="19">
        <v>0.19867001697100201</v>
      </c>
      <c r="H11" s="19">
        <v>0.156281982084054</v>
      </c>
      <c r="I11" s="19">
        <v>0.18575244794849899</v>
      </c>
      <c r="J11" s="19">
        <v>0.23680616705952401</v>
      </c>
      <c r="K11" s="19">
        <v>0.235734704230146</v>
      </c>
      <c r="L11" s="19">
        <v>0.17081482621916499</v>
      </c>
      <c r="M11" s="19"/>
      <c r="N11" s="19">
        <v>0.13801379819826001</v>
      </c>
      <c r="O11" s="19">
        <v>0.244156486661981</v>
      </c>
      <c r="P11" s="19">
        <v>0.195367640919791</v>
      </c>
      <c r="Q11" s="19">
        <v>0.235712228893252</v>
      </c>
      <c r="R11" s="19">
        <v>0.18195629995481899</v>
      </c>
      <c r="S11" s="19"/>
      <c r="T11" s="19">
        <v>0.12598368386842901</v>
      </c>
      <c r="U11" s="19">
        <v>0.21527025312079701</v>
      </c>
      <c r="V11" s="19"/>
      <c r="W11" s="19">
        <v>0.16121032694357401</v>
      </c>
      <c r="X11" s="19">
        <v>0.20163066037368199</v>
      </c>
      <c r="Y11" s="19"/>
      <c r="Z11" s="19">
        <v>0.14879502854865401</v>
      </c>
      <c r="AA11" s="19">
        <v>0.213627235163309</v>
      </c>
      <c r="AB11" s="19">
        <v>0.1763941379091</v>
      </c>
      <c r="AC11" s="19"/>
      <c r="AD11" s="19">
        <v>0.14382533539667</v>
      </c>
      <c r="AE11" s="19">
        <v>0.29770795143282602</v>
      </c>
      <c r="AF11" s="19"/>
      <c r="AG11" s="19">
        <v>0.13371841636950599</v>
      </c>
      <c r="AH11" s="19">
        <v>0.18266094020981199</v>
      </c>
      <c r="AI11" s="19">
        <v>0.19529933330026</v>
      </c>
      <c r="AJ11" s="19"/>
      <c r="AK11" s="19">
        <v>0.14770766162874099</v>
      </c>
      <c r="AL11" s="19">
        <v>0.19258604711117999</v>
      </c>
      <c r="AM11" s="19">
        <v>0.21883028609463701</v>
      </c>
      <c r="AN11" s="19"/>
      <c r="AO11" s="19">
        <v>0.141867169085587</v>
      </c>
      <c r="AP11" s="19">
        <v>0.183502221787644</v>
      </c>
      <c r="AQ11" s="19">
        <v>0.19890940972674201</v>
      </c>
      <c r="AR11" s="19"/>
      <c r="AS11" s="19">
        <v>0.34190348542250598</v>
      </c>
      <c r="AT11" s="19">
        <v>0.23752842902200699</v>
      </c>
      <c r="AU11" s="19">
        <v>0.17320609392517899</v>
      </c>
      <c r="AV11" s="19">
        <v>0.179165727033786</v>
      </c>
      <c r="AW11" s="19">
        <v>0.18242430322775199</v>
      </c>
      <c r="AX11" s="19">
        <v>0.156418033774854</v>
      </c>
      <c r="AY11" s="19">
        <v>0.19448193137265701</v>
      </c>
      <c r="AZ11" s="19">
        <v>0.15061343833600299</v>
      </c>
      <c r="BA11" s="19">
        <v>0.100020135067626</v>
      </c>
      <c r="BB11" s="19">
        <v>0.132513947370234</v>
      </c>
      <c r="BC11" s="19">
        <v>0.18529441737334201</v>
      </c>
      <c r="BD11" s="19">
        <v>0.143801477517776</v>
      </c>
      <c r="BE11" s="19">
        <v>0.115745900786889</v>
      </c>
      <c r="BF11" s="19">
        <v>0.12060411223084801</v>
      </c>
      <c r="BG11" s="19">
        <v>0.13813277555540801</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392</v>
      </c>
      <c r="C9" s="17">
        <v>0.12890000908313701</v>
      </c>
      <c r="D9" s="17">
        <v>0.14927207941939799</v>
      </c>
      <c r="E9" s="17">
        <v>0.11045279146398</v>
      </c>
      <c r="F9" s="17"/>
      <c r="G9" s="17">
        <v>0.198658897450468</v>
      </c>
      <c r="H9" s="17">
        <v>0.23085209392478301</v>
      </c>
      <c r="I9" s="17">
        <v>0.16869915901771801</v>
      </c>
      <c r="J9" s="17">
        <v>7.6900422624451806E-2</v>
      </c>
      <c r="K9" s="17">
        <v>6.2614691965391406E-2</v>
      </c>
      <c r="L9" s="17">
        <v>0.117248392146297</v>
      </c>
      <c r="M9" s="17"/>
      <c r="N9" s="17">
        <v>0.113405605801553</v>
      </c>
      <c r="O9" s="17">
        <v>0.111061760204928</v>
      </c>
      <c r="P9" s="17">
        <v>0.14222288521520199</v>
      </c>
      <c r="Q9" s="17">
        <v>0.12889174387556801</v>
      </c>
      <c r="R9" s="17">
        <v>0.175114997151915</v>
      </c>
      <c r="S9" s="17"/>
      <c r="T9" s="17">
        <v>0.18308330974092901</v>
      </c>
      <c r="U9" s="17">
        <v>0.115254825787899</v>
      </c>
      <c r="V9" s="17"/>
      <c r="W9" s="17">
        <v>0.18827770973600499</v>
      </c>
      <c r="X9" s="17">
        <v>9.8884777896055306E-2</v>
      </c>
      <c r="Y9" s="17"/>
      <c r="Z9" s="17">
        <v>0.16894923419309099</v>
      </c>
      <c r="AA9" s="17">
        <v>0.13606348397748999</v>
      </c>
      <c r="AB9" s="17">
        <v>9.6948896304354798E-2</v>
      </c>
      <c r="AC9" s="17"/>
      <c r="AD9" s="17">
        <v>0.14629777740432501</v>
      </c>
      <c r="AE9" s="17">
        <v>9.6240459278153404E-2</v>
      </c>
      <c r="AF9" s="17"/>
      <c r="AG9" s="17">
        <v>0.14795730682025801</v>
      </c>
      <c r="AH9" s="17">
        <v>0.12957912543405201</v>
      </c>
      <c r="AI9" s="17">
        <v>0.12826338669079901</v>
      </c>
      <c r="AJ9" s="17"/>
      <c r="AK9" s="17">
        <v>0.149469074683658</v>
      </c>
      <c r="AL9" s="17">
        <v>0.11984962233292699</v>
      </c>
      <c r="AM9" s="17">
        <v>0.12828010740757101</v>
      </c>
      <c r="AN9" s="17"/>
      <c r="AO9" s="17">
        <v>0.26914254225467898</v>
      </c>
      <c r="AP9" s="17">
        <v>0.13233922346370799</v>
      </c>
      <c r="AQ9" s="17">
        <v>0.101359974555521</v>
      </c>
      <c r="AR9" s="17"/>
      <c r="AS9" s="17">
        <v>0.18113107842816001</v>
      </c>
      <c r="AT9" s="17">
        <v>0.13700454156070699</v>
      </c>
      <c r="AU9" s="17">
        <v>0.163311949853751</v>
      </c>
      <c r="AV9" s="17">
        <v>0.154894246747318</v>
      </c>
      <c r="AW9" s="17">
        <v>8.1649880000718295E-2</v>
      </c>
      <c r="AX9" s="17">
        <v>0.110302480428269</v>
      </c>
      <c r="AY9" s="17">
        <v>0.123968048951879</v>
      </c>
      <c r="AZ9" s="17">
        <v>6.2383052185310997E-2</v>
      </c>
      <c r="BA9" s="17">
        <v>8.6816803444356397E-2</v>
      </c>
      <c r="BB9" s="17">
        <v>0.14781144712507099</v>
      </c>
      <c r="BC9" s="17">
        <v>0.115849971238386</v>
      </c>
      <c r="BD9" s="17">
        <v>0.20324026856807301</v>
      </c>
      <c r="BE9" s="17">
        <v>0.37739739931236399</v>
      </c>
      <c r="BF9" s="17">
        <v>7.5441521060841801E-2</v>
      </c>
      <c r="BG9" s="17">
        <v>0.15128487365225701</v>
      </c>
    </row>
    <row r="10" spans="2:59" ht="29" x14ac:dyDescent="0.35">
      <c r="B10" s="18" t="s">
        <v>395</v>
      </c>
      <c r="C10" s="17">
        <v>0.80223684679879903</v>
      </c>
      <c r="D10" s="17">
        <v>0.79239672620106205</v>
      </c>
      <c r="E10" s="17">
        <v>0.81264890557494296</v>
      </c>
      <c r="F10" s="17"/>
      <c r="G10" s="17">
        <v>0.70873477344524305</v>
      </c>
      <c r="H10" s="17">
        <v>0.660023227912785</v>
      </c>
      <c r="I10" s="17">
        <v>0.72703331094445101</v>
      </c>
      <c r="J10" s="17">
        <v>0.87062963953140204</v>
      </c>
      <c r="K10" s="17">
        <v>0.85750359727279801</v>
      </c>
      <c r="L10" s="17">
        <v>0.85376779091174204</v>
      </c>
      <c r="M10" s="17"/>
      <c r="N10" s="17">
        <v>0.85495668828132199</v>
      </c>
      <c r="O10" s="17">
        <v>0.78393851700168105</v>
      </c>
      <c r="P10" s="17">
        <v>0.76231818055461698</v>
      </c>
      <c r="Q10" s="17">
        <v>0.81709493270632705</v>
      </c>
      <c r="R10" s="17">
        <v>0.74609306588867597</v>
      </c>
      <c r="S10" s="17"/>
      <c r="T10" s="17">
        <v>0.76981023051263597</v>
      </c>
      <c r="U10" s="17">
        <v>0.81040296288064395</v>
      </c>
      <c r="V10" s="17"/>
      <c r="W10" s="17">
        <v>0.75426602323052705</v>
      </c>
      <c r="X10" s="17">
        <v>0.84078380902546901</v>
      </c>
      <c r="Y10" s="17"/>
      <c r="Z10" s="17">
        <v>0.77872829427661505</v>
      </c>
      <c r="AA10" s="17">
        <v>0.80799203196820002</v>
      </c>
      <c r="AB10" s="17">
        <v>0.85108201271300798</v>
      </c>
      <c r="AC10" s="17"/>
      <c r="AD10" s="17">
        <v>0.81644395786507096</v>
      </c>
      <c r="AE10" s="17">
        <v>0.77556688299150001</v>
      </c>
      <c r="AF10" s="17"/>
      <c r="AG10" s="17">
        <v>0.81900770703102699</v>
      </c>
      <c r="AH10" s="17">
        <v>0.81610779256246202</v>
      </c>
      <c r="AI10" s="17">
        <v>0.81010714172346299</v>
      </c>
      <c r="AJ10" s="17"/>
      <c r="AK10" s="17">
        <v>0.81932350809350196</v>
      </c>
      <c r="AL10" s="17">
        <v>0.82691917829319095</v>
      </c>
      <c r="AM10" s="17">
        <v>0.77085349071125298</v>
      </c>
      <c r="AN10" s="17"/>
      <c r="AO10" s="17">
        <v>0.71292703284331604</v>
      </c>
      <c r="AP10" s="17">
        <v>0.81510633983890302</v>
      </c>
      <c r="AQ10" s="17">
        <v>0.82061135799296103</v>
      </c>
      <c r="AR10" s="17"/>
      <c r="AS10" s="17">
        <v>0.62438439645287602</v>
      </c>
      <c r="AT10" s="17">
        <v>0.72361199604586801</v>
      </c>
      <c r="AU10" s="17">
        <v>0.80050160041079599</v>
      </c>
      <c r="AV10" s="17">
        <v>0.78761835317828999</v>
      </c>
      <c r="AW10" s="17">
        <v>0.85898458589530502</v>
      </c>
      <c r="AX10" s="17">
        <v>0.80397095610229896</v>
      </c>
      <c r="AY10" s="17">
        <v>0.83401016069133804</v>
      </c>
      <c r="AZ10" s="17">
        <v>0.90417248712610798</v>
      </c>
      <c r="BA10" s="17">
        <v>0.91318319655564395</v>
      </c>
      <c r="BB10" s="17">
        <v>0.83144907755447905</v>
      </c>
      <c r="BC10" s="17">
        <v>0.88415002876161497</v>
      </c>
      <c r="BD10" s="17">
        <v>0.78677908710645905</v>
      </c>
      <c r="BE10" s="17">
        <v>0.482537540298556</v>
      </c>
      <c r="BF10" s="17">
        <v>0.81833237094795597</v>
      </c>
      <c r="BG10" s="17">
        <v>0.84871512634774304</v>
      </c>
    </row>
    <row r="11" spans="2:59" x14ac:dyDescent="0.35">
      <c r="B11" s="18" t="s">
        <v>133</v>
      </c>
      <c r="C11" s="19">
        <v>6.8863144118064198E-2</v>
      </c>
      <c r="D11" s="19">
        <v>5.8331194379540298E-2</v>
      </c>
      <c r="E11" s="19">
        <v>7.6898302961076997E-2</v>
      </c>
      <c r="F11" s="19"/>
      <c r="G11" s="19">
        <v>9.2606329104288995E-2</v>
      </c>
      <c r="H11" s="19">
        <v>0.109124678162432</v>
      </c>
      <c r="I11" s="19">
        <v>0.104267530037831</v>
      </c>
      <c r="J11" s="19">
        <v>5.2469937844146101E-2</v>
      </c>
      <c r="K11" s="19">
        <v>7.9881710761810901E-2</v>
      </c>
      <c r="L11" s="19">
        <v>2.8983816941961199E-2</v>
      </c>
      <c r="M11" s="19"/>
      <c r="N11" s="19">
        <v>3.1637705917124698E-2</v>
      </c>
      <c r="O11" s="19">
        <v>0.104999722793391</v>
      </c>
      <c r="P11" s="19">
        <v>9.54589342301813E-2</v>
      </c>
      <c r="Q11" s="19">
        <v>5.4013323418105101E-2</v>
      </c>
      <c r="R11" s="19">
        <v>7.8791936959409198E-2</v>
      </c>
      <c r="S11" s="19"/>
      <c r="T11" s="19">
        <v>4.7106459746435098E-2</v>
      </c>
      <c r="U11" s="19">
        <v>7.4342211331457395E-2</v>
      </c>
      <c r="V11" s="19"/>
      <c r="W11" s="19">
        <v>5.7456267033467401E-2</v>
      </c>
      <c r="X11" s="19">
        <v>6.0331413078476101E-2</v>
      </c>
      <c r="Y11" s="19"/>
      <c r="Z11" s="19">
        <v>5.2322471530294103E-2</v>
      </c>
      <c r="AA11" s="19">
        <v>5.5944484054310198E-2</v>
      </c>
      <c r="AB11" s="19">
        <v>5.1969090982637502E-2</v>
      </c>
      <c r="AC11" s="19"/>
      <c r="AD11" s="19">
        <v>3.7258264730603799E-2</v>
      </c>
      <c r="AE11" s="19">
        <v>0.12819265773034599</v>
      </c>
      <c r="AF11" s="19"/>
      <c r="AG11" s="19">
        <v>3.3034986148714897E-2</v>
      </c>
      <c r="AH11" s="19">
        <v>5.4313082003486203E-2</v>
      </c>
      <c r="AI11" s="19">
        <v>6.1629471585738498E-2</v>
      </c>
      <c r="AJ11" s="19"/>
      <c r="AK11" s="19">
        <v>3.1207417222839699E-2</v>
      </c>
      <c r="AL11" s="19">
        <v>5.3231199373881502E-2</v>
      </c>
      <c r="AM11" s="19">
        <v>0.100866401881176</v>
      </c>
      <c r="AN11" s="19"/>
      <c r="AO11" s="19">
        <v>1.7930424902004399E-2</v>
      </c>
      <c r="AP11" s="19">
        <v>5.25544366973889E-2</v>
      </c>
      <c r="AQ11" s="19">
        <v>7.8028667451517597E-2</v>
      </c>
      <c r="AR11" s="19"/>
      <c r="AS11" s="19">
        <v>0.194484525118964</v>
      </c>
      <c r="AT11" s="19">
        <v>0.139383462393425</v>
      </c>
      <c r="AU11" s="19">
        <v>3.6186449735452798E-2</v>
      </c>
      <c r="AV11" s="19">
        <v>5.7487400074391397E-2</v>
      </c>
      <c r="AW11" s="19">
        <v>5.9365534103976998E-2</v>
      </c>
      <c r="AX11" s="19">
        <v>8.5726563469431305E-2</v>
      </c>
      <c r="AY11" s="19">
        <v>4.2021790356783002E-2</v>
      </c>
      <c r="AZ11" s="19">
        <v>3.3444460688580598E-2</v>
      </c>
      <c r="BA11" s="19">
        <v>0</v>
      </c>
      <c r="BB11" s="19">
        <v>2.0739475320450399E-2</v>
      </c>
      <c r="BC11" s="19">
        <v>0</v>
      </c>
      <c r="BD11" s="19">
        <v>9.98064432546872E-3</v>
      </c>
      <c r="BE11" s="19">
        <v>0.14006506038908101</v>
      </c>
      <c r="BF11" s="19">
        <v>0.106226107991202</v>
      </c>
      <c r="BG11" s="19">
        <v>0</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392</v>
      </c>
      <c r="C9" s="17">
        <v>0.19172485834230699</v>
      </c>
      <c r="D9" s="17">
        <v>0.222461831025071</v>
      </c>
      <c r="E9" s="17">
        <v>0.16388070694214499</v>
      </c>
      <c r="F9" s="17"/>
      <c r="G9" s="17">
        <v>0.29317645915530399</v>
      </c>
      <c r="H9" s="17">
        <v>0.222572670877941</v>
      </c>
      <c r="I9" s="17">
        <v>0.18040110975762</v>
      </c>
      <c r="J9" s="17">
        <v>0.174851296024612</v>
      </c>
      <c r="K9" s="17">
        <v>0.11636577824993601</v>
      </c>
      <c r="L9" s="17">
        <v>0.211751867601807</v>
      </c>
      <c r="M9" s="17"/>
      <c r="N9" s="17">
        <v>0.21001501100289</v>
      </c>
      <c r="O9" s="17">
        <v>0.18432290172061799</v>
      </c>
      <c r="P9" s="17">
        <v>0.194854707664434</v>
      </c>
      <c r="Q9" s="17">
        <v>0.15433282759286601</v>
      </c>
      <c r="R9" s="17">
        <v>0.233247322703035</v>
      </c>
      <c r="S9" s="17"/>
      <c r="T9" s="17">
        <v>0.27114730947398202</v>
      </c>
      <c r="U9" s="17">
        <v>0.17172360536782699</v>
      </c>
      <c r="V9" s="17"/>
      <c r="W9" s="17">
        <v>0.223755720284608</v>
      </c>
      <c r="X9" s="17">
        <v>0.17739593597014999</v>
      </c>
      <c r="Y9" s="17"/>
      <c r="Z9" s="17">
        <v>0.288708506634347</v>
      </c>
      <c r="AA9" s="17">
        <v>0.19461553101884799</v>
      </c>
      <c r="AB9" s="17">
        <v>0.11908956537205</v>
      </c>
      <c r="AC9" s="17"/>
      <c r="AD9" s="17">
        <v>0.229104632598159</v>
      </c>
      <c r="AE9" s="17">
        <v>0.121554559688471</v>
      </c>
      <c r="AF9" s="17"/>
      <c r="AG9" s="17">
        <v>0.150146305592437</v>
      </c>
      <c r="AH9" s="17">
        <v>0.171805299238415</v>
      </c>
      <c r="AI9" s="17">
        <v>0.22487505863601401</v>
      </c>
      <c r="AJ9" s="17"/>
      <c r="AK9" s="17">
        <v>0.23723796692058</v>
      </c>
      <c r="AL9" s="17">
        <v>0.19630011909529099</v>
      </c>
      <c r="AM9" s="17">
        <v>0.123823100828466</v>
      </c>
      <c r="AN9" s="17"/>
      <c r="AO9" s="17">
        <v>0.22986892104391199</v>
      </c>
      <c r="AP9" s="17">
        <v>0.21723568442326099</v>
      </c>
      <c r="AQ9" s="17">
        <v>0.162970774638522</v>
      </c>
      <c r="AR9" s="17"/>
      <c r="AS9" s="17">
        <v>0.152203769728505</v>
      </c>
      <c r="AT9" s="17">
        <v>0.24005178674507199</v>
      </c>
      <c r="AU9" s="17">
        <v>0.18282018270074901</v>
      </c>
      <c r="AV9" s="17">
        <v>0.203634606781424</v>
      </c>
      <c r="AW9" s="17">
        <v>0.19957298160702999</v>
      </c>
      <c r="AX9" s="17">
        <v>0.174581868681288</v>
      </c>
      <c r="AY9" s="17">
        <v>0.176303456749592</v>
      </c>
      <c r="AZ9" s="17">
        <v>0.20588825146793199</v>
      </c>
      <c r="BA9" s="17">
        <v>0.20102052966749701</v>
      </c>
      <c r="BB9" s="17">
        <v>0.115117139863732</v>
      </c>
      <c r="BC9" s="17">
        <v>0.26450827062377402</v>
      </c>
      <c r="BD9" s="17">
        <v>0.19009500597788601</v>
      </c>
      <c r="BE9" s="17">
        <v>0.28330608922954897</v>
      </c>
      <c r="BF9" s="17">
        <v>0.29208873063942298</v>
      </c>
      <c r="BG9" s="17">
        <v>0.15345789650105099</v>
      </c>
    </row>
    <row r="10" spans="2:59" ht="29" x14ac:dyDescent="0.35">
      <c r="B10" s="18" t="s">
        <v>397</v>
      </c>
      <c r="C10" s="17">
        <v>0.70896771668221203</v>
      </c>
      <c r="D10" s="17">
        <v>0.69342547547933198</v>
      </c>
      <c r="E10" s="17">
        <v>0.72430751649881098</v>
      </c>
      <c r="F10" s="17"/>
      <c r="G10" s="17">
        <v>0.58455965753574202</v>
      </c>
      <c r="H10" s="17">
        <v>0.658786276460678</v>
      </c>
      <c r="I10" s="17">
        <v>0.69874797723822801</v>
      </c>
      <c r="J10" s="17">
        <v>0.73902454877888701</v>
      </c>
      <c r="K10" s="17">
        <v>0.76708976781981197</v>
      </c>
      <c r="L10" s="17">
        <v>0.717711909267715</v>
      </c>
      <c r="M10" s="17"/>
      <c r="N10" s="17">
        <v>0.73357975360832794</v>
      </c>
      <c r="O10" s="17">
        <v>0.67681458376285497</v>
      </c>
      <c r="P10" s="17">
        <v>0.71709046072144</v>
      </c>
      <c r="Q10" s="17">
        <v>0.73910684578368901</v>
      </c>
      <c r="R10" s="17">
        <v>0.62724386357433304</v>
      </c>
      <c r="S10" s="17"/>
      <c r="T10" s="17">
        <v>0.65143691379525503</v>
      </c>
      <c r="U10" s="17">
        <v>0.72345591398626197</v>
      </c>
      <c r="V10" s="17"/>
      <c r="W10" s="17">
        <v>0.70899814676857997</v>
      </c>
      <c r="X10" s="17">
        <v>0.715993612277804</v>
      </c>
      <c r="Y10" s="17"/>
      <c r="Z10" s="17">
        <v>0.62992315216361205</v>
      </c>
      <c r="AA10" s="17">
        <v>0.70414904159928204</v>
      </c>
      <c r="AB10" s="17">
        <v>0.80662800705496296</v>
      </c>
      <c r="AC10" s="17"/>
      <c r="AD10" s="17">
        <v>0.708953544016522</v>
      </c>
      <c r="AE10" s="17">
        <v>0.70899432198424905</v>
      </c>
      <c r="AF10" s="17"/>
      <c r="AG10" s="17">
        <v>0.76542772860269304</v>
      </c>
      <c r="AH10" s="17">
        <v>0.73002931720511</v>
      </c>
      <c r="AI10" s="17">
        <v>0.692545328968452</v>
      </c>
      <c r="AJ10" s="17"/>
      <c r="AK10" s="17">
        <v>0.69512468600107102</v>
      </c>
      <c r="AL10" s="17">
        <v>0.72371448702463903</v>
      </c>
      <c r="AM10" s="17">
        <v>0.72225866435335195</v>
      </c>
      <c r="AN10" s="17"/>
      <c r="AO10" s="17">
        <v>0.71358265791706699</v>
      </c>
      <c r="AP10" s="17">
        <v>0.68552452779206396</v>
      </c>
      <c r="AQ10" s="17">
        <v>0.754365019957421</v>
      </c>
      <c r="AR10" s="17"/>
      <c r="AS10" s="17">
        <v>0.63116384625077704</v>
      </c>
      <c r="AT10" s="17">
        <v>0.64110719645570902</v>
      </c>
      <c r="AU10" s="17">
        <v>0.73589824555245897</v>
      </c>
      <c r="AV10" s="17">
        <v>0.67688465965698696</v>
      </c>
      <c r="AW10" s="17">
        <v>0.73598585309890496</v>
      </c>
      <c r="AX10" s="17">
        <v>0.70641277318815998</v>
      </c>
      <c r="AY10" s="17">
        <v>0.72673820607815698</v>
      </c>
      <c r="AZ10" s="17">
        <v>0.69718807740705802</v>
      </c>
      <c r="BA10" s="17">
        <v>0.74768765488959499</v>
      </c>
      <c r="BB10" s="17">
        <v>0.855585021863008</v>
      </c>
      <c r="BC10" s="17">
        <v>0.70487932986910895</v>
      </c>
      <c r="BD10" s="17">
        <v>0.75590738090322995</v>
      </c>
      <c r="BE10" s="17">
        <v>0.57662885038137002</v>
      </c>
      <c r="BF10" s="17">
        <v>0.544707655685708</v>
      </c>
      <c r="BG10" s="17">
        <v>0.76321388430187898</v>
      </c>
    </row>
    <row r="11" spans="2:59" x14ac:dyDescent="0.35">
      <c r="B11" s="18" t="s">
        <v>133</v>
      </c>
      <c r="C11" s="19">
        <v>9.9307424975480896E-2</v>
      </c>
      <c r="D11" s="19">
        <v>8.4112693495597204E-2</v>
      </c>
      <c r="E11" s="19">
        <v>0.11181177655904399</v>
      </c>
      <c r="F11" s="19"/>
      <c r="G11" s="19">
        <v>0.12226388330895401</v>
      </c>
      <c r="H11" s="19">
        <v>0.118641052661382</v>
      </c>
      <c r="I11" s="19">
        <v>0.120850913004152</v>
      </c>
      <c r="J11" s="19">
        <v>8.6124155196501503E-2</v>
      </c>
      <c r="K11" s="19">
        <v>0.11654445393025201</v>
      </c>
      <c r="L11" s="19">
        <v>7.0536223130477804E-2</v>
      </c>
      <c r="M11" s="19"/>
      <c r="N11" s="19">
        <v>5.6405235388782102E-2</v>
      </c>
      <c r="O11" s="19">
        <v>0.13886251451652601</v>
      </c>
      <c r="P11" s="19">
        <v>8.8054831614125598E-2</v>
      </c>
      <c r="Q11" s="19">
        <v>0.106560326623445</v>
      </c>
      <c r="R11" s="19">
        <v>0.13950881372263199</v>
      </c>
      <c r="S11" s="19"/>
      <c r="T11" s="19">
        <v>7.7415776730762706E-2</v>
      </c>
      <c r="U11" s="19">
        <v>0.104820480645911</v>
      </c>
      <c r="V11" s="19"/>
      <c r="W11" s="19">
        <v>6.7246132946812295E-2</v>
      </c>
      <c r="X11" s="19">
        <v>0.106610451752046</v>
      </c>
      <c r="Y11" s="19"/>
      <c r="Z11" s="19">
        <v>8.1368341202040798E-2</v>
      </c>
      <c r="AA11" s="19">
        <v>0.10123542738187</v>
      </c>
      <c r="AB11" s="19">
        <v>7.4282427572987003E-2</v>
      </c>
      <c r="AC11" s="19"/>
      <c r="AD11" s="19">
        <v>6.1941823385318902E-2</v>
      </c>
      <c r="AE11" s="19">
        <v>0.16945111832727999</v>
      </c>
      <c r="AF11" s="19"/>
      <c r="AG11" s="19">
        <v>8.4425965804869302E-2</v>
      </c>
      <c r="AH11" s="19">
        <v>9.81653835564755E-2</v>
      </c>
      <c r="AI11" s="19">
        <v>8.2579612395534394E-2</v>
      </c>
      <c r="AJ11" s="19"/>
      <c r="AK11" s="19">
        <v>6.7637347078349896E-2</v>
      </c>
      <c r="AL11" s="19">
        <v>7.9985393880070102E-2</v>
      </c>
      <c r="AM11" s="19">
        <v>0.15391823481818201</v>
      </c>
      <c r="AN11" s="19"/>
      <c r="AO11" s="19">
        <v>5.6548421039021197E-2</v>
      </c>
      <c r="AP11" s="19">
        <v>9.7239787784674805E-2</v>
      </c>
      <c r="AQ11" s="19">
        <v>8.2664205404056904E-2</v>
      </c>
      <c r="AR11" s="19"/>
      <c r="AS11" s="19">
        <v>0.21663238402071899</v>
      </c>
      <c r="AT11" s="19">
        <v>0.118841016799218</v>
      </c>
      <c r="AU11" s="19">
        <v>8.1281571746791598E-2</v>
      </c>
      <c r="AV11" s="19">
        <v>0.119480733561589</v>
      </c>
      <c r="AW11" s="19">
        <v>6.44411652940656E-2</v>
      </c>
      <c r="AX11" s="19">
        <v>0.11900535813055201</v>
      </c>
      <c r="AY11" s="19">
        <v>9.6958337172251399E-2</v>
      </c>
      <c r="AZ11" s="19">
        <v>9.6923671125009603E-2</v>
      </c>
      <c r="BA11" s="19">
        <v>5.1291815442908097E-2</v>
      </c>
      <c r="BB11" s="19">
        <v>2.92978382732593E-2</v>
      </c>
      <c r="BC11" s="19">
        <v>3.0612399507117399E-2</v>
      </c>
      <c r="BD11" s="19">
        <v>5.3997613118884E-2</v>
      </c>
      <c r="BE11" s="19">
        <v>0.14006506038908101</v>
      </c>
      <c r="BF11" s="19">
        <v>0.16320361367486899</v>
      </c>
      <c r="BG11" s="19">
        <v>8.3328219197069994E-2</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392</v>
      </c>
      <c r="C9" s="17">
        <v>0.185322240928354</v>
      </c>
      <c r="D9" s="17">
        <v>0.16935671536387201</v>
      </c>
      <c r="E9" s="17">
        <v>0.20095894909873399</v>
      </c>
      <c r="F9" s="17"/>
      <c r="G9" s="17">
        <v>0.29247556546319697</v>
      </c>
      <c r="H9" s="17">
        <v>0.24333665326573201</v>
      </c>
      <c r="I9" s="17">
        <v>0.17290280767637201</v>
      </c>
      <c r="J9" s="17">
        <v>0.152951385410381</v>
      </c>
      <c r="K9" s="17">
        <v>0.14862074805855799</v>
      </c>
      <c r="L9" s="17">
        <v>0.178770224853012</v>
      </c>
      <c r="M9" s="17"/>
      <c r="N9" s="17">
        <v>0.17566887211905999</v>
      </c>
      <c r="O9" s="17">
        <v>0.181311038311429</v>
      </c>
      <c r="P9" s="17">
        <v>0.21030078065265401</v>
      </c>
      <c r="Q9" s="17">
        <v>0.16138487732840801</v>
      </c>
      <c r="R9" s="17">
        <v>0.22152245805246601</v>
      </c>
      <c r="S9" s="17"/>
      <c r="T9" s="17">
        <v>0.18908271480443201</v>
      </c>
      <c r="U9" s="17">
        <v>0.18437522672484299</v>
      </c>
      <c r="V9" s="17"/>
      <c r="W9" s="17">
        <v>0.22388376889559899</v>
      </c>
      <c r="X9" s="17">
        <v>0.16768548905025199</v>
      </c>
      <c r="Y9" s="17"/>
      <c r="Z9" s="17">
        <v>0.21409906742151999</v>
      </c>
      <c r="AA9" s="17">
        <v>0.19469321269714199</v>
      </c>
      <c r="AB9" s="17">
        <v>0.173977259170771</v>
      </c>
      <c r="AC9" s="17"/>
      <c r="AD9" s="17">
        <v>0.20347746110481699</v>
      </c>
      <c r="AE9" s="17">
        <v>0.15124078251213199</v>
      </c>
      <c r="AF9" s="17"/>
      <c r="AG9" s="17">
        <v>0.248225471517524</v>
      </c>
      <c r="AH9" s="17">
        <v>0.21633528633224</v>
      </c>
      <c r="AI9" s="17">
        <v>0.14758386834050799</v>
      </c>
      <c r="AJ9" s="17"/>
      <c r="AK9" s="17">
        <v>0.24297791420220699</v>
      </c>
      <c r="AL9" s="17">
        <v>0.15928080051686599</v>
      </c>
      <c r="AM9" s="17">
        <v>0.172727764345977</v>
      </c>
      <c r="AN9" s="17"/>
      <c r="AO9" s="17">
        <v>0.20197695676774399</v>
      </c>
      <c r="AP9" s="17">
        <v>0.21129784406726601</v>
      </c>
      <c r="AQ9" s="17">
        <v>0.154425718336094</v>
      </c>
      <c r="AR9" s="17"/>
      <c r="AS9" s="17">
        <v>0.13663595773665699</v>
      </c>
      <c r="AT9" s="17">
        <v>0.174512708977032</v>
      </c>
      <c r="AU9" s="17">
        <v>0.28404215899030699</v>
      </c>
      <c r="AV9" s="17">
        <v>0.20689502365003101</v>
      </c>
      <c r="AW9" s="17">
        <v>0.121598517580774</v>
      </c>
      <c r="AX9" s="17">
        <v>0.144588479560638</v>
      </c>
      <c r="AY9" s="17">
        <v>0.129333497585954</v>
      </c>
      <c r="AZ9" s="17">
        <v>0.12404839910156699</v>
      </c>
      <c r="BA9" s="17">
        <v>0.213548244381806</v>
      </c>
      <c r="BB9" s="17">
        <v>0.220346537800544</v>
      </c>
      <c r="BC9" s="17">
        <v>0.18041288178724499</v>
      </c>
      <c r="BD9" s="17">
        <v>0.41413928989299098</v>
      </c>
      <c r="BE9" s="17">
        <v>0.105279323745995</v>
      </c>
      <c r="BF9" s="17">
        <v>0.26081646943182901</v>
      </c>
      <c r="BG9" s="17">
        <v>0.23731235630634101</v>
      </c>
    </row>
    <row r="10" spans="2:59" ht="29" x14ac:dyDescent="0.35">
      <c r="B10" s="18" t="s">
        <v>399</v>
      </c>
      <c r="C10" s="17">
        <v>0.72869659994647495</v>
      </c>
      <c r="D10" s="17">
        <v>0.77622777426381395</v>
      </c>
      <c r="E10" s="17">
        <v>0.68329965059303199</v>
      </c>
      <c r="F10" s="17"/>
      <c r="G10" s="17">
        <v>0.62667705722479805</v>
      </c>
      <c r="H10" s="17">
        <v>0.63299908596231502</v>
      </c>
      <c r="I10" s="17">
        <v>0.72097770861241395</v>
      </c>
      <c r="J10" s="17">
        <v>0.76582379329176398</v>
      </c>
      <c r="K10" s="17">
        <v>0.77021410644527899</v>
      </c>
      <c r="L10" s="17">
        <v>0.75533758112885097</v>
      </c>
      <c r="M10" s="17"/>
      <c r="N10" s="17">
        <v>0.77640071654966702</v>
      </c>
      <c r="O10" s="17">
        <v>0.70309608169769999</v>
      </c>
      <c r="P10" s="17">
        <v>0.71725210712691401</v>
      </c>
      <c r="Q10" s="17">
        <v>0.74495867820641704</v>
      </c>
      <c r="R10" s="17">
        <v>0.64311325101406902</v>
      </c>
      <c r="S10" s="17"/>
      <c r="T10" s="17">
        <v>0.74001901117667901</v>
      </c>
      <c r="U10" s="17">
        <v>0.72584523477114204</v>
      </c>
      <c r="V10" s="17"/>
      <c r="W10" s="17">
        <v>0.70425509068245296</v>
      </c>
      <c r="X10" s="17">
        <v>0.74455923184730899</v>
      </c>
      <c r="Y10" s="17"/>
      <c r="Z10" s="17">
        <v>0.72123092126696597</v>
      </c>
      <c r="AA10" s="17">
        <v>0.73182117956249504</v>
      </c>
      <c r="AB10" s="17">
        <v>0.75319076365964299</v>
      </c>
      <c r="AC10" s="17"/>
      <c r="AD10" s="17">
        <v>0.73288285860177804</v>
      </c>
      <c r="AE10" s="17">
        <v>0.72083804472689905</v>
      </c>
      <c r="AF10" s="17"/>
      <c r="AG10" s="17">
        <v>0.66938937456776204</v>
      </c>
      <c r="AH10" s="17">
        <v>0.69655823870987599</v>
      </c>
      <c r="AI10" s="17">
        <v>0.79161782152224502</v>
      </c>
      <c r="AJ10" s="17"/>
      <c r="AK10" s="17">
        <v>0.71296309682576298</v>
      </c>
      <c r="AL10" s="17">
        <v>0.76192729855598296</v>
      </c>
      <c r="AM10" s="17">
        <v>0.74386769794252905</v>
      </c>
      <c r="AN10" s="17"/>
      <c r="AO10" s="17">
        <v>0.76017890966067203</v>
      </c>
      <c r="AP10" s="17">
        <v>0.70166454697538405</v>
      </c>
      <c r="AQ10" s="17">
        <v>0.77636966918180095</v>
      </c>
      <c r="AR10" s="17"/>
      <c r="AS10" s="17">
        <v>0.68841802666392704</v>
      </c>
      <c r="AT10" s="17">
        <v>0.72675791831905501</v>
      </c>
      <c r="AU10" s="17">
        <v>0.62748164052839295</v>
      </c>
      <c r="AV10" s="17">
        <v>0.69682448651684303</v>
      </c>
      <c r="AW10" s="17">
        <v>0.83596052104493301</v>
      </c>
      <c r="AX10" s="17">
        <v>0.74042458460053295</v>
      </c>
      <c r="AY10" s="17">
        <v>0.81919757869440701</v>
      </c>
      <c r="AZ10" s="17">
        <v>0.82852530065129104</v>
      </c>
      <c r="BA10" s="17">
        <v>0.72278301844866999</v>
      </c>
      <c r="BB10" s="17">
        <v>0.74838005597888801</v>
      </c>
      <c r="BC10" s="17">
        <v>0.67097637956989298</v>
      </c>
      <c r="BD10" s="17">
        <v>0.58586071010700902</v>
      </c>
      <c r="BE10" s="17">
        <v>0.75465561586492402</v>
      </c>
      <c r="BF10" s="17">
        <v>0.57597991689330197</v>
      </c>
      <c r="BG10" s="17">
        <v>0.66876420535371695</v>
      </c>
    </row>
    <row r="11" spans="2:59" x14ac:dyDescent="0.35">
      <c r="B11" s="18" t="s">
        <v>133</v>
      </c>
      <c r="C11" s="19">
        <v>8.5981159125171597E-2</v>
      </c>
      <c r="D11" s="19">
        <v>5.4415510372313902E-2</v>
      </c>
      <c r="E11" s="19">
        <v>0.115741400308234</v>
      </c>
      <c r="F11" s="19"/>
      <c r="G11" s="19">
        <v>8.0847377312005406E-2</v>
      </c>
      <c r="H11" s="19">
        <v>0.123664260771952</v>
      </c>
      <c r="I11" s="19">
        <v>0.106119483711214</v>
      </c>
      <c r="J11" s="19">
        <v>8.1224821297854799E-2</v>
      </c>
      <c r="K11" s="19">
        <v>8.1165145496162799E-2</v>
      </c>
      <c r="L11" s="19">
        <v>6.5892194018136396E-2</v>
      </c>
      <c r="M11" s="19"/>
      <c r="N11" s="19">
        <v>4.79304113312728E-2</v>
      </c>
      <c r="O11" s="19">
        <v>0.11559287999087101</v>
      </c>
      <c r="P11" s="19">
        <v>7.2447112220431806E-2</v>
      </c>
      <c r="Q11" s="19">
        <v>9.3656444465175404E-2</v>
      </c>
      <c r="R11" s="19">
        <v>0.135364290933466</v>
      </c>
      <c r="S11" s="19"/>
      <c r="T11" s="19">
        <v>7.0898274018889401E-2</v>
      </c>
      <c r="U11" s="19">
        <v>8.9779538504015294E-2</v>
      </c>
      <c r="V11" s="19"/>
      <c r="W11" s="19">
        <v>7.1861140421947495E-2</v>
      </c>
      <c r="X11" s="19">
        <v>8.7755279102438494E-2</v>
      </c>
      <c r="Y11" s="19"/>
      <c r="Z11" s="19">
        <v>6.4670011311514203E-2</v>
      </c>
      <c r="AA11" s="19">
        <v>7.3485607740362696E-2</v>
      </c>
      <c r="AB11" s="19">
        <v>7.2831977169586101E-2</v>
      </c>
      <c r="AC11" s="19"/>
      <c r="AD11" s="19">
        <v>6.3639680293404402E-2</v>
      </c>
      <c r="AE11" s="19">
        <v>0.12792117276096901</v>
      </c>
      <c r="AF11" s="19"/>
      <c r="AG11" s="19">
        <v>8.2385153914713696E-2</v>
      </c>
      <c r="AH11" s="19">
        <v>8.7106474957884095E-2</v>
      </c>
      <c r="AI11" s="19">
        <v>6.0798310137246701E-2</v>
      </c>
      <c r="AJ11" s="19"/>
      <c r="AK11" s="19">
        <v>4.4058988972029402E-2</v>
      </c>
      <c r="AL11" s="19">
        <v>7.8791900927150299E-2</v>
      </c>
      <c r="AM11" s="19">
        <v>8.3404537711493795E-2</v>
      </c>
      <c r="AN11" s="19"/>
      <c r="AO11" s="19">
        <v>3.7844133571583997E-2</v>
      </c>
      <c r="AP11" s="19">
        <v>8.7037608957349494E-2</v>
      </c>
      <c r="AQ11" s="19">
        <v>6.9204612482105105E-2</v>
      </c>
      <c r="AR11" s="19"/>
      <c r="AS11" s="19">
        <v>0.174946015599415</v>
      </c>
      <c r="AT11" s="19">
        <v>9.8729372703912799E-2</v>
      </c>
      <c r="AU11" s="19">
        <v>8.8476200481300393E-2</v>
      </c>
      <c r="AV11" s="19">
        <v>9.6280489833126606E-2</v>
      </c>
      <c r="AW11" s="19">
        <v>4.2440961374292298E-2</v>
      </c>
      <c r="AX11" s="19">
        <v>0.114986935838829</v>
      </c>
      <c r="AY11" s="19">
        <v>5.1468923719639501E-2</v>
      </c>
      <c r="AZ11" s="19">
        <v>4.7426300247142297E-2</v>
      </c>
      <c r="BA11" s="19">
        <v>6.3668737169524106E-2</v>
      </c>
      <c r="BB11" s="19">
        <v>3.1273406220568303E-2</v>
      </c>
      <c r="BC11" s="19">
        <v>0.14861073864286201</v>
      </c>
      <c r="BD11" s="19">
        <v>0</v>
      </c>
      <c r="BE11" s="19">
        <v>0.14006506038908101</v>
      </c>
      <c r="BF11" s="19">
        <v>0.16320361367486899</v>
      </c>
      <c r="BG11" s="19">
        <v>9.3923438339942295E-2</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392</v>
      </c>
      <c r="C9" s="17">
        <v>0.13030212683909401</v>
      </c>
      <c r="D9" s="17">
        <v>0.14711384053413701</v>
      </c>
      <c r="E9" s="17">
        <v>0.11517745224984</v>
      </c>
      <c r="F9" s="17"/>
      <c r="G9" s="17">
        <v>0.17173718258726101</v>
      </c>
      <c r="H9" s="17">
        <v>0.183766272800337</v>
      </c>
      <c r="I9" s="17">
        <v>0.126838645498833</v>
      </c>
      <c r="J9" s="17">
        <v>8.3711308657109601E-2</v>
      </c>
      <c r="K9" s="17">
        <v>8.2799477340106606E-2</v>
      </c>
      <c r="L9" s="17">
        <v>0.15699405213987</v>
      </c>
      <c r="M9" s="17"/>
      <c r="N9" s="17">
        <v>0.13314190446045299</v>
      </c>
      <c r="O9" s="17">
        <v>0.108928227289321</v>
      </c>
      <c r="P9" s="17">
        <v>0.16371428372168001</v>
      </c>
      <c r="Q9" s="17">
        <v>0.135782490630836</v>
      </c>
      <c r="R9" s="17">
        <v>8.9102601843107795E-2</v>
      </c>
      <c r="S9" s="17"/>
      <c r="T9" s="17">
        <v>0.190128701875066</v>
      </c>
      <c r="U9" s="17">
        <v>0.115235776646661</v>
      </c>
      <c r="V9" s="17"/>
      <c r="W9" s="17">
        <v>0.16270712910853399</v>
      </c>
      <c r="X9" s="17">
        <v>0.113008141664173</v>
      </c>
      <c r="Y9" s="17"/>
      <c r="Z9" s="17">
        <v>0.15511233039817099</v>
      </c>
      <c r="AA9" s="17">
        <v>0.112940955191819</v>
      </c>
      <c r="AB9" s="17">
        <v>0.13727985615336699</v>
      </c>
      <c r="AC9" s="17"/>
      <c r="AD9" s="17">
        <v>0.15289261554796399</v>
      </c>
      <c r="AE9" s="17">
        <v>8.7894665290837004E-2</v>
      </c>
      <c r="AF9" s="17"/>
      <c r="AG9" s="17">
        <v>0.232271538504398</v>
      </c>
      <c r="AH9" s="17">
        <v>0.141914807924749</v>
      </c>
      <c r="AI9" s="17">
        <v>9.8566475055082994E-2</v>
      </c>
      <c r="AJ9" s="17"/>
      <c r="AK9" s="17">
        <v>0.153052346549538</v>
      </c>
      <c r="AL9" s="17">
        <v>0.108789287825744</v>
      </c>
      <c r="AM9" s="17">
        <v>0.17311954377438399</v>
      </c>
      <c r="AN9" s="17"/>
      <c r="AO9" s="17">
        <v>0.14283246361948801</v>
      </c>
      <c r="AP9" s="17">
        <v>0.14028662658010699</v>
      </c>
      <c r="AQ9" s="17">
        <v>0.117832708515084</v>
      </c>
      <c r="AR9" s="17"/>
      <c r="AS9" s="17">
        <v>0.153549168682687</v>
      </c>
      <c r="AT9" s="17">
        <v>8.0121211063244796E-2</v>
      </c>
      <c r="AU9" s="17">
        <v>0.18324627266496499</v>
      </c>
      <c r="AV9" s="17">
        <v>0.124015440755237</v>
      </c>
      <c r="AW9" s="17">
        <v>5.3376522463732597E-2</v>
      </c>
      <c r="AX9" s="17">
        <v>0.10356677993803</v>
      </c>
      <c r="AY9" s="17">
        <v>0.13451740583865199</v>
      </c>
      <c r="AZ9" s="17">
        <v>0.186747440056554</v>
      </c>
      <c r="BA9" s="17">
        <v>0.124206906637802</v>
      </c>
      <c r="BB9" s="17">
        <v>0.149876419272434</v>
      </c>
      <c r="BC9" s="17">
        <v>5.4746637754726699E-2</v>
      </c>
      <c r="BD9" s="17">
        <v>0.19637149051741801</v>
      </c>
      <c r="BE9" s="17">
        <v>0.21307784524304399</v>
      </c>
      <c r="BF9" s="17">
        <v>0.35364448423598499</v>
      </c>
      <c r="BG9" s="17">
        <v>0.175316271976247</v>
      </c>
    </row>
    <row r="10" spans="2:59" ht="29" x14ac:dyDescent="0.35">
      <c r="B10" s="18" t="s">
        <v>401</v>
      </c>
      <c r="C10" s="17">
        <v>0.795280793100136</v>
      </c>
      <c r="D10" s="17">
        <v>0.79594844894121997</v>
      </c>
      <c r="E10" s="17">
        <v>0.79381540231004999</v>
      </c>
      <c r="F10" s="17"/>
      <c r="G10" s="17">
        <v>0.73496881733881103</v>
      </c>
      <c r="H10" s="17">
        <v>0.68258504405264397</v>
      </c>
      <c r="I10" s="17">
        <v>0.80818055782975395</v>
      </c>
      <c r="J10" s="17">
        <v>0.84986421343514296</v>
      </c>
      <c r="K10" s="17">
        <v>0.842709565990439</v>
      </c>
      <c r="L10" s="17">
        <v>0.79040221263184796</v>
      </c>
      <c r="M10" s="17"/>
      <c r="N10" s="17">
        <v>0.82839531043439696</v>
      </c>
      <c r="O10" s="17">
        <v>0.78329885757740803</v>
      </c>
      <c r="P10" s="17">
        <v>0.76856038737733101</v>
      </c>
      <c r="Q10" s="17">
        <v>0.79132129569894305</v>
      </c>
      <c r="R10" s="17">
        <v>0.79206845001310699</v>
      </c>
      <c r="S10" s="17"/>
      <c r="T10" s="17">
        <v>0.754435847560467</v>
      </c>
      <c r="U10" s="17">
        <v>0.80556692852944101</v>
      </c>
      <c r="V10" s="17"/>
      <c r="W10" s="17">
        <v>0.76630041949974503</v>
      </c>
      <c r="X10" s="17">
        <v>0.82002639452975601</v>
      </c>
      <c r="Y10" s="17"/>
      <c r="Z10" s="17">
        <v>0.77069253683453498</v>
      </c>
      <c r="AA10" s="17">
        <v>0.81209946563933699</v>
      </c>
      <c r="AB10" s="17">
        <v>0.81323727065694495</v>
      </c>
      <c r="AC10" s="17"/>
      <c r="AD10" s="17">
        <v>0.79147153427539296</v>
      </c>
      <c r="AE10" s="17">
        <v>0.80243163428907305</v>
      </c>
      <c r="AF10" s="17"/>
      <c r="AG10" s="17">
        <v>0.68472072641738002</v>
      </c>
      <c r="AH10" s="17">
        <v>0.79542293450863599</v>
      </c>
      <c r="AI10" s="17">
        <v>0.84235199574474495</v>
      </c>
      <c r="AJ10" s="17"/>
      <c r="AK10" s="17">
        <v>0.80233884475619999</v>
      </c>
      <c r="AL10" s="17">
        <v>0.83020474791742205</v>
      </c>
      <c r="AM10" s="17">
        <v>0.73995710898140399</v>
      </c>
      <c r="AN10" s="17"/>
      <c r="AO10" s="17">
        <v>0.80575227716349196</v>
      </c>
      <c r="AP10" s="17">
        <v>0.78192321206439896</v>
      </c>
      <c r="AQ10" s="17">
        <v>0.82596761900944804</v>
      </c>
      <c r="AR10" s="17"/>
      <c r="AS10" s="17">
        <v>0.68066257862997104</v>
      </c>
      <c r="AT10" s="17">
        <v>0.83610041629616205</v>
      </c>
      <c r="AU10" s="17">
        <v>0.74130115867292301</v>
      </c>
      <c r="AV10" s="17">
        <v>0.75885824948689895</v>
      </c>
      <c r="AW10" s="17">
        <v>0.93824128713391597</v>
      </c>
      <c r="AX10" s="17">
        <v>0.80729824008158402</v>
      </c>
      <c r="AY10" s="17">
        <v>0.81325963823784198</v>
      </c>
      <c r="AZ10" s="17">
        <v>0.76582625969630402</v>
      </c>
      <c r="BA10" s="17">
        <v>0.87579309336219802</v>
      </c>
      <c r="BB10" s="17">
        <v>0.80239796277617403</v>
      </c>
      <c r="BC10" s="17">
        <v>0.91738982674526504</v>
      </c>
      <c r="BD10" s="17">
        <v>0.76409166095942205</v>
      </c>
      <c r="BE10" s="17">
        <v>0.40573258322189198</v>
      </c>
      <c r="BF10" s="17">
        <v>0.54012940777281304</v>
      </c>
      <c r="BG10" s="17">
        <v>0.824683728023753</v>
      </c>
    </row>
    <row r="11" spans="2:59" x14ac:dyDescent="0.35">
      <c r="B11" s="18" t="s">
        <v>133</v>
      </c>
      <c r="C11" s="19">
        <v>7.4417080060770399E-2</v>
      </c>
      <c r="D11" s="19">
        <v>5.6937710524643102E-2</v>
      </c>
      <c r="E11" s="19">
        <v>9.1007145440109793E-2</v>
      </c>
      <c r="F11" s="19"/>
      <c r="G11" s="19">
        <v>9.3294000073927394E-2</v>
      </c>
      <c r="H11" s="19">
        <v>0.133648683147019</v>
      </c>
      <c r="I11" s="19">
        <v>6.4980796671413099E-2</v>
      </c>
      <c r="J11" s="19">
        <v>6.6424477907747304E-2</v>
      </c>
      <c r="K11" s="19">
        <v>7.4490956669454697E-2</v>
      </c>
      <c r="L11" s="19">
        <v>5.2603735228282197E-2</v>
      </c>
      <c r="M11" s="19"/>
      <c r="N11" s="19">
        <v>3.8462785105149902E-2</v>
      </c>
      <c r="O11" s="19">
        <v>0.10777291513327</v>
      </c>
      <c r="P11" s="19">
        <v>6.7725328900988702E-2</v>
      </c>
      <c r="Q11" s="19">
        <v>7.2896213670220505E-2</v>
      </c>
      <c r="R11" s="19">
        <v>0.118828948143785</v>
      </c>
      <c r="S11" s="19"/>
      <c r="T11" s="19">
        <v>5.5435450564466998E-2</v>
      </c>
      <c r="U11" s="19">
        <v>7.9197294823898104E-2</v>
      </c>
      <c r="V11" s="19"/>
      <c r="W11" s="19">
        <v>7.0992451391720807E-2</v>
      </c>
      <c r="X11" s="19">
        <v>6.6965463806071504E-2</v>
      </c>
      <c r="Y11" s="19"/>
      <c r="Z11" s="19">
        <v>7.4195132767294003E-2</v>
      </c>
      <c r="AA11" s="19">
        <v>7.4959579168843896E-2</v>
      </c>
      <c r="AB11" s="19">
        <v>4.9482873189688102E-2</v>
      </c>
      <c r="AC11" s="19"/>
      <c r="AD11" s="19">
        <v>5.5635850176642403E-2</v>
      </c>
      <c r="AE11" s="19">
        <v>0.10967370042009</v>
      </c>
      <c r="AF11" s="19"/>
      <c r="AG11" s="19">
        <v>8.3007735078221803E-2</v>
      </c>
      <c r="AH11" s="19">
        <v>6.2662257566614296E-2</v>
      </c>
      <c r="AI11" s="19">
        <v>5.9081529200172199E-2</v>
      </c>
      <c r="AJ11" s="19"/>
      <c r="AK11" s="19">
        <v>4.4608808694261599E-2</v>
      </c>
      <c r="AL11" s="19">
        <v>6.1005964256833897E-2</v>
      </c>
      <c r="AM11" s="19">
        <v>8.6923347244212398E-2</v>
      </c>
      <c r="AN11" s="19"/>
      <c r="AO11" s="19">
        <v>5.1415259217020198E-2</v>
      </c>
      <c r="AP11" s="19">
        <v>7.7790161355494006E-2</v>
      </c>
      <c r="AQ11" s="19">
        <v>5.6199672475467699E-2</v>
      </c>
      <c r="AR11" s="19"/>
      <c r="AS11" s="19">
        <v>0.16578825268734099</v>
      </c>
      <c r="AT11" s="19">
        <v>8.3778372640593401E-2</v>
      </c>
      <c r="AU11" s="19">
        <v>7.5452568662112196E-2</v>
      </c>
      <c r="AV11" s="19">
        <v>0.11712630975786401</v>
      </c>
      <c r="AW11" s="19">
        <v>8.3821904023511397E-3</v>
      </c>
      <c r="AX11" s="19">
        <v>8.9134979980385595E-2</v>
      </c>
      <c r="AY11" s="19">
        <v>5.2222955923505898E-2</v>
      </c>
      <c r="AZ11" s="19">
        <v>4.7426300247142297E-2</v>
      </c>
      <c r="BA11" s="19">
        <v>0</v>
      </c>
      <c r="BB11" s="19">
        <v>4.7725617951391901E-2</v>
      </c>
      <c r="BC11" s="19">
        <v>2.7863535500007801E-2</v>
      </c>
      <c r="BD11" s="19">
        <v>3.9536848523159397E-2</v>
      </c>
      <c r="BE11" s="19">
        <v>0.381189571535064</v>
      </c>
      <c r="BF11" s="19">
        <v>0.106226107991202</v>
      </c>
      <c r="BG11" s="19">
        <v>0</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392</v>
      </c>
      <c r="C9" s="17">
        <v>0.315957845465347</v>
      </c>
      <c r="D9" s="17">
        <v>0.32452861208908501</v>
      </c>
      <c r="E9" s="17">
        <v>0.30721524025866798</v>
      </c>
      <c r="F9" s="17"/>
      <c r="G9" s="17">
        <v>0.34547067405415499</v>
      </c>
      <c r="H9" s="17">
        <v>0.34248114726004403</v>
      </c>
      <c r="I9" s="17">
        <v>0.25188410450742099</v>
      </c>
      <c r="J9" s="17">
        <v>0.28367008486831102</v>
      </c>
      <c r="K9" s="17">
        <v>0.356986084985152</v>
      </c>
      <c r="L9" s="17">
        <v>0.32659564303028799</v>
      </c>
      <c r="M9" s="17"/>
      <c r="N9" s="17">
        <v>0.33788997130788101</v>
      </c>
      <c r="O9" s="17">
        <v>0.35783231157833301</v>
      </c>
      <c r="P9" s="17">
        <v>0.28234287810393399</v>
      </c>
      <c r="Q9" s="17">
        <v>0.27688417490711498</v>
      </c>
      <c r="R9" s="17">
        <v>0.330356911176164</v>
      </c>
      <c r="S9" s="17"/>
      <c r="T9" s="17">
        <v>0.37966259365507998</v>
      </c>
      <c r="U9" s="17">
        <v>0.29991484042001099</v>
      </c>
      <c r="V9" s="17"/>
      <c r="W9" s="17">
        <v>0.33881761460292198</v>
      </c>
      <c r="X9" s="17">
        <v>0.30690987919249002</v>
      </c>
      <c r="Y9" s="17"/>
      <c r="Z9" s="17">
        <v>0.41154771235788801</v>
      </c>
      <c r="AA9" s="17">
        <v>0.36050726695533097</v>
      </c>
      <c r="AB9" s="17">
        <v>0.24274787414500901</v>
      </c>
      <c r="AC9" s="17"/>
      <c r="AD9" s="17">
        <v>0.35291590302165099</v>
      </c>
      <c r="AE9" s="17">
        <v>0.24657920452865101</v>
      </c>
      <c r="AF9" s="17"/>
      <c r="AG9" s="17">
        <v>0.231437651714232</v>
      </c>
      <c r="AH9" s="17">
        <v>0.34236165820995601</v>
      </c>
      <c r="AI9" s="17">
        <v>0.32366874486739799</v>
      </c>
      <c r="AJ9" s="17"/>
      <c r="AK9" s="17">
        <v>0.40556355144870099</v>
      </c>
      <c r="AL9" s="17">
        <v>0.30196610606385299</v>
      </c>
      <c r="AM9" s="17">
        <v>0.201559669781326</v>
      </c>
      <c r="AN9" s="17"/>
      <c r="AO9" s="17">
        <v>0.32250700496783602</v>
      </c>
      <c r="AP9" s="17">
        <v>0.36008124950431603</v>
      </c>
      <c r="AQ9" s="17">
        <v>0.26587271735126</v>
      </c>
      <c r="AR9" s="17"/>
      <c r="AS9" s="17">
        <v>0.24239660961633799</v>
      </c>
      <c r="AT9" s="17">
        <v>0.36786346168727702</v>
      </c>
      <c r="AU9" s="17">
        <v>0.370230236957242</v>
      </c>
      <c r="AV9" s="17">
        <v>0.33829521408087598</v>
      </c>
      <c r="AW9" s="17">
        <v>0.30483798247825</v>
      </c>
      <c r="AX9" s="17">
        <v>0.32957645831989602</v>
      </c>
      <c r="AY9" s="17">
        <v>0.264838239641835</v>
      </c>
      <c r="AZ9" s="17">
        <v>0.25577897887658402</v>
      </c>
      <c r="BA9" s="17">
        <v>0.40578199317584701</v>
      </c>
      <c r="BB9" s="17">
        <v>0.17443509601763599</v>
      </c>
      <c r="BC9" s="17">
        <v>0.33778499334153</v>
      </c>
      <c r="BD9" s="17">
        <v>0.50003196971579</v>
      </c>
      <c r="BE9" s="17">
        <v>0.31583836224305101</v>
      </c>
      <c r="BF9" s="17">
        <v>0.47416848247843402</v>
      </c>
      <c r="BG9" s="17">
        <v>0.55718614352393103</v>
      </c>
    </row>
    <row r="10" spans="2:59" ht="29" x14ac:dyDescent="0.35">
      <c r="B10" s="18" t="s">
        <v>403</v>
      </c>
      <c r="C10" s="17">
        <v>0.57643777775199301</v>
      </c>
      <c r="D10" s="17">
        <v>0.58226800284319802</v>
      </c>
      <c r="E10" s="17">
        <v>0.57132135400197204</v>
      </c>
      <c r="F10" s="17"/>
      <c r="G10" s="17">
        <v>0.53842427743824095</v>
      </c>
      <c r="H10" s="17">
        <v>0.51265053403355698</v>
      </c>
      <c r="I10" s="17">
        <v>0.65554666400247197</v>
      </c>
      <c r="J10" s="17">
        <v>0.59774363014563503</v>
      </c>
      <c r="K10" s="17">
        <v>0.54281391425802605</v>
      </c>
      <c r="L10" s="17">
        <v>0.580001441471512</v>
      </c>
      <c r="M10" s="17"/>
      <c r="N10" s="17">
        <v>0.60615937413945897</v>
      </c>
      <c r="O10" s="17">
        <v>0.49763050657285302</v>
      </c>
      <c r="P10" s="17">
        <v>0.60935172491782996</v>
      </c>
      <c r="Q10" s="17">
        <v>0.59287286960747598</v>
      </c>
      <c r="R10" s="17">
        <v>0.549875609807708</v>
      </c>
      <c r="S10" s="17"/>
      <c r="T10" s="17">
        <v>0.54100048367430198</v>
      </c>
      <c r="U10" s="17">
        <v>0.58536208408451695</v>
      </c>
      <c r="V10" s="17"/>
      <c r="W10" s="17">
        <v>0.58638619404925996</v>
      </c>
      <c r="X10" s="17">
        <v>0.57819221995777903</v>
      </c>
      <c r="Y10" s="17"/>
      <c r="Z10" s="17">
        <v>0.48732008244428499</v>
      </c>
      <c r="AA10" s="17">
        <v>0.57367046377388597</v>
      </c>
      <c r="AB10" s="17">
        <v>0.65781474466881795</v>
      </c>
      <c r="AC10" s="17"/>
      <c r="AD10" s="17">
        <v>0.57127993355694895</v>
      </c>
      <c r="AE10" s="17">
        <v>0.58612021898609201</v>
      </c>
      <c r="AF10" s="17"/>
      <c r="AG10" s="17">
        <v>0.64297493282026896</v>
      </c>
      <c r="AH10" s="17">
        <v>0.55454772416462095</v>
      </c>
      <c r="AI10" s="17">
        <v>0.60389002820250703</v>
      </c>
      <c r="AJ10" s="17"/>
      <c r="AK10" s="17">
        <v>0.55368124689994602</v>
      </c>
      <c r="AL10" s="17">
        <v>0.59571178256761304</v>
      </c>
      <c r="AM10" s="17">
        <v>0.62410173373289202</v>
      </c>
      <c r="AN10" s="17"/>
      <c r="AO10" s="17">
        <v>0.56966367756326597</v>
      </c>
      <c r="AP10" s="17">
        <v>0.54132522906718905</v>
      </c>
      <c r="AQ10" s="17">
        <v>0.63644583783519104</v>
      </c>
      <c r="AR10" s="17"/>
      <c r="AS10" s="17">
        <v>0.58203293486199004</v>
      </c>
      <c r="AT10" s="17">
        <v>0.49679551590661802</v>
      </c>
      <c r="AU10" s="17">
        <v>0.54217509341068604</v>
      </c>
      <c r="AV10" s="17">
        <v>0.592755946849857</v>
      </c>
      <c r="AW10" s="17">
        <v>0.61929639548029602</v>
      </c>
      <c r="AX10" s="17">
        <v>0.61147002482007295</v>
      </c>
      <c r="AY10" s="17">
        <v>0.554579115448808</v>
      </c>
      <c r="AZ10" s="17">
        <v>0.67708276216269003</v>
      </c>
      <c r="BA10" s="17">
        <v>0.56824122041180503</v>
      </c>
      <c r="BB10" s="17">
        <v>0.70747019815360701</v>
      </c>
      <c r="BC10" s="17">
        <v>0.54412835900822099</v>
      </c>
      <c r="BD10" s="17">
        <v>0.44019206409672901</v>
      </c>
      <c r="BE10" s="17">
        <v>0.30297206622188499</v>
      </c>
      <c r="BF10" s="17">
        <v>0.319338674746597</v>
      </c>
      <c r="BG10" s="17">
        <v>0.44281385647606902</v>
      </c>
    </row>
    <row r="11" spans="2:59" x14ac:dyDescent="0.35">
      <c r="B11" s="18" t="s">
        <v>133</v>
      </c>
      <c r="C11" s="19">
        <v>0.10760437678265999</v>
      </c>
      <c r="D11" s="19">
        <v>9.3203385067716402E-2</v>
      </c>
      <c r="E11" s="19">
        <v>0.12146340573936</v>
      </c>
      <c r="F11" s="19"/>
      <c r="G11" s="19">
        <v>0.116105048507605</v>
      </c>
      <c r="H11" s="19">
        <v>0.14486831870639899</v>
      </c>
      <c r="I11" s="19">
        <v>9.2569231490107401E-2</v>
      </c>
      <c r="J11" s="19">
        <v>0.118586284986054</v>
      </c>
      <c r="K11" s="19">
        <v>0.100200000756823</v>
      </c>
      <c r="L11" s="19">
        <v>9.3402915498200303E-2</v>
      </c>
      <c r="M11" s="19"/>
      <c r="N11" s="19">
        <v>5.5950654552659601E-2</v>
      </c>
      <c r="O11" s="19">
        <v>0.14453718184881501</v>
      </c>
      <c r="P11" s="19">
        <v>0.108305396978236</v>
      </c>
      <c r="Q11" s="19">
        <v>0.13024295548540801</v>
      </c>
      <c r="R11" s="19">
        <v>0.119767479016128</v>
      </c>
      <c r="S11" s="19"/>
      <c r="T11" s="19">
        <v>7.9336922670618606E-2</v>
      </c>
      <c r="U11" s="19">
        <v>0.114723075495472</v>
      </c>
      <c r="V11" s="19"/>
      <c r="W11" s="19">
        <v>7.47961913478183E-2</v>
      </c>
      <c r="X11" s="19">
        <v>0.11489790084973101</v>
      </c>
      <c r="Y11" s="19"/>
      <c r="Z11" s="19">
        <v>0.10113220519782699</v>
      </c>
      <c r="AA11" s="19">
        <v>6.5822269270783093E-2</v>
      </c>
      <c r="AB11" s="19">
        <v>9.9437381186172999E-2</v>
      </c>
      <c r="AC11" s="19"/>
      <c r="AD11" s="19">
        <v>7.5804163421399798E-2</v>
      </c>
      <c r="AE11" s="19">
        <v>0.16730057648525701</v>
      </c>
      <c r="AF11" s="19"/>
      <c r="AG11" s="19">
        <v>0.12558741546549901</v>
      </c>
      <c r="AH11" s="19">
        <v>0.103090617625423</v>
      </c>
      <c r="AI11" s="19">
        <v>7.2441226930094194E-2</v>
      </c>
      <c r="AJ11" s="19"/>
      <c r="AK11" s="19">
        <v>4.0755201651352699E-2</v>
      </c>
      <c r="AL11" s="19">
        <v>0.102322111368534</v>
      </c>
      <c r="AM11" s="19">
        <v>0.17433859648578201</v>
      </c>
      <c r="AN11" s="19"/>
      <c r="AO11" s="19">
        <v>0.107829317468898</v>
      </c>
      <c r="AP11" s="19">
        <v>9.8593521428495104E-2</v>
      </c>
      <c r="AQ11" s="19">
        <v>9.7681444813549095E-2</v>
      </c>
      <c r="AR11" s="19"/>
      <c r="AS11" s="19">
        <v>0.175570455521672</v>
      </c>
      <c r="AT11" s="19">
        <v>0.13534102240610499</v>
      </c>
      <c r="AU11" s="19">
        <v>8.7594669632072603E-2</v>
      </c>
      <c r="AV11" s="19">
        <v>6.8948839069266896E-2</v>
      </c>
      <c r="AW11" s="19">
        <v>7.5865622041453903E-2</v>
      </c>
      <c r="AX11" s="19">
        <v>5.8953516860031301E-2</v>
      </c>
      <c r="AY11" s="19">
        <v>0.18058264490935699</v>
      </c>
      <c r="AZ11" s="19">
        <v>6.7138258960725603E-2</v>
      </c>
      <c r="BA11" s="19">
        <v>2.5976786412347401E-2</v>
      </c>
      <c r="BB11" s="19">
        <v>0.118094705828757</v>
      </c>
      <c r="BC11" s="19">
        <v>0.118086647650249</v>
      </c>
      <c r="BD11" s="19">
        <v>5.9775966187481301E-2</v>
      </c>
      <c r="BE11" s="19">
        <v>0.381189571535064</v>
      </c>
      <c r="BF11" s="19">
        <v>0.20649284277496799</v>
      </c>
      <c r="BG11" s="19">
        <v>0</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43.5" x14ac:dyDescent="0.35">
      <c r="B9" s="18" t="s">
        <v>392</v>
      </c>
      <c r="C9" s="17">
        <v>0.26535554550031198</v>
      </c>
      <c r="D9" s="17">
        <v>0.26340590132023001</v>
      </c>
      <c r="E9" s="17">
        <v>0.26826502753630299</v>
      </c>
      <c r="F9" s="17"/>
      <c r="G9" s="17">
        <v>0.320643356041237</v>
      </c>
      <c r="H9" s="17">
        <v>0.32394712801907699</v>
      </c>
      <c r="I9" s="17">
        <v>0.19505730459498399</v>
      </c>
      <c r="J9" s="17">
        <v>0.26293273101695502</v>
      </c>
      <c r="K9" s="17">
        <v>0.21505734286855999</v>
      </c>
      <c r="L9" s="17">
        <v>0.293057458876685</v>
      </c>
      <c r="M9" s="17"/>
      <c r="N9" s="17">
        <v>0.32165833369012797</v>
      </c>
      <c r="O9" s="17">
        <v>0.26704975123775498</v>
      </c>
      <c r="P9" s="17">
        <v>0.233009291771657</v>
      </c>
      <c r="Q9" s="17">
        <v>0.21614201646554099</v>
      </c>
      <c r="R9" s="17">
        <v>0.286191100007268</v>
      </c>
      <c r="S9" s="17"/>
      <c r="T9" s="17">
        <v>0.34156763392206801</v>
      </c>
      <c r="U9" s="17">
        <v>0.24616277017649599</v>
      </c>
      <c r="V9" s="17"/>
      <c r="W9" s="17">
        <v>0.27271703318878998</v>
      </c>
      <c r="X9" s="17">
        <v>0.26937197160575199</v>
      </c>
      <c r="Y9" s="17"/>
      <c r="Z9" s="17">
        <v>0.342473061091082</v>
      </c>
      <c r="AA9" s="17">
        <v>0.28525491457093799</v>
      </c>
      <c r="AB9" s="17">
        <v>0.214596356904207</v>
      </c>
      <c r="AC9" s="17"/>
      <c r="AD9" s="17">
        <v>0.29684062383006898</v>
      </c>
      <c r="AE9" s="17">
        <v>0.206250925595</v>
      </c>
      <c r="AF9" s="17"/>
      <c r="AG9" s="17">
        <v>0.24477463775563099</v>
      </c>
      <c r="AH9" s="17">
        <v>0.28316001344624703</v>
      </c>
      <c r="AI9" s="17">
        <v>0.26332808567756499</v>
      </c>
      <c r="AJ9" s="17"/>
      <c r="AK9" s="17">
        <v>0.34148000714301802</v>
      </c>
      <c r="AL9" s="17">
        <v>0.256355249933925</v>
      </c>
      <c r="AM9" s="17">
        <v>0.193915513908057</v>
      </c>
      <c r="AN9" s="17"/>
      <c r="AO9" s="17">
        <v>0.31644452268219297</v>
      </c>
      <c r="AP9" s="17">
        <v>0.28839918858313102</v>
      </c>
      <c r="AQ9" s="17">
        <v>0.23066997334880099</v>
      </c>
      <c r="AR9" s="17"/>
      <c r="AS9" s="17">
        <v>0.23341579400648299</v>
      </c>
      <c r="AT9" s="17">
        <v>0.25715274121751902</v>
      </c>
      <c r="AU9" s="17">
        <v>0.369919330937103</v>
      </c>
      <c r="AV9" s="17">
        <v>0.28984443193199899</v>
      </c>
      <c r="AW9" s="17">
        <v>0.19550309236557001</v>
      </c>
      <c r="AX9" s="17">
        <v>0.273144867055374</v>
      </c>
      <c r="AY9" s="17">
        <v>0.33016727661905099</v>
      </c>
      <c r="AZ9" s="17">
        <v>0.14798926481458299</v>
      </c>
      <c r="BA9" s="17">
        <v>0.369275179056203</v>
      </c>
      <c r="BB9" s="17">
        <v>0.17482536578708699</v>
      </c>
      <c r="BC9" s="17">
        <v>0.30908179571556099</v>
      </c>
      <c r="BD9" s="17">
        <v>0.28991389029014197</v>
      </c>
      <c r="BE9" s="17">
        <v>0.16354002596565601</v>
      </c>
      <c r="BF9" s="17">
        <v>0.42460129163648902</v>
      </c>
      <c r="BG9" s="17">
        <v>0.50241412326522605</v>
      </c>
    </row>
    <row r="10" spans="2:59" ht="29" x14ac:dyDescent="0.35">
      <c r="B10" s="18" t="s">
        <v>405</v>
      </c>
      <c r="C10" s="17">
        <v>0.63767073856772705</v>
      </c>
      <c r="D10" s="17">
        <v>0.659023783696434</v>
      </c>
      <c r="E10" s="17">
        <v>0.61628586670471197</v>
      </c>
      <c r="F10" s="17"/>
      <c r="G10" s="17">
        <v>0.61512295798991101</v>
      </c>
      <c r="H10" s="17">
        <v>0.52982673737827302</v>
      </c>
      <c r="I10" s="17">
        <v>0.67984223736374205</v>
      </c>
      <c r="J10" s="17">
        <v>0.67686092865436898</v>
      </c>
      <c r="K10" s="17">
        <v>0.689062845214236</v>
      </c>
      <c r="L10" s="17">
        <v>0.61167682292944703</v>
      </c>
      <c r="M10" s="17"/>
      <c r="N10" s="17">
        <v>0.61597941615291596</v>
      </c>
      <c r="O10" s="17">
        <v>0.61687506010510795</v>
      </c>
      <c r="P10" s="17">
        <v>0.69925808278929302</v>
      </c>
      <c r="Q10" s="17">
        <v>0.63731682624863595</v>
      </c>
      <c r="R10" s="17">
        <v>0.61706437776135004</v>
      </c>
      <c r="S10" s="17"/>
      <c r="T10" s="17">
        <v>0.58482741778168401</v>
      </c>
      <c r="U10" s="17">
        <v>0.65097846971922402</v>
      </c>
      <c r="V10" s="17"/>
      <c r="W10" s="17">
        <v>0.65376263930565603</v>
      </c>
      <c r="X10" s="17">
        <v>0.62939888921843201</v>
      </c>
      <c r="Y10" s="17"/>
      <c r="Z10" s="17">
        <v>0.56775010240429202</v>
      </c>
      <c r="AA10" s="17">
        <v>0.64309653645787301</v>
      </c>
      <c r="AB10" s="17">
        <v>0.70411130951314704</v>
      </c>
      <c r="AC10" s="17"/>
      <c r="AD10" s="17">
        <v>0.63480612137262804</v>
      </c>
      <c r="AE10" s="17">
        <v>0.64304827356119898</v>
      </c>
      <c r="AF10" s="17"/>
      <c r="AG10" s="17">
        <v>0.66581774796841897</v>
      </c>
      <c r="AH10" s="17">
        <v>0.62619730880578905</v>
      </c>
      <c r="AI10" s="17">
        <v>0.65927127490140602</v>
      </c>
      <c r="AJ10" s="17"/>
      <c r="AK10" s="17">
        <v>0.61521423194414104</v>
      </c>
      <c r="AL10" s="17">
        <v>0.65261996870554195</v>
      </c>
      <c r="AM10" s="17">
        <v>0.65868306451706005</v>
      </c>
      <c r="AN10" s="17"/>
      <c r="AO10" s="17">
        <v>0.61512177606292795</v>
      </c>
      <c r="AP10" s="17">
        <v>0.61599292307375997</v>
      </c>
      <c r="AQ10" s="17">
        <v>0.68189764085179805</v>
      </c>
      <c r="AR10" s="17"/>
      <c r="AS10" s="17">
        <v>0.65337929433934006</v>
      </c>
      <c r="AT10" s="17">
        <v>0.63634547665114405</v>
      </c>
      <c r="AU10" s="17">
        <v>0.57986758225080504</v>
      </c>
      <c r="AV10" s="17">
        <v>0.63774878907732802</v>
      </c>
      <c r="AW10" s="17">
        <v>0.73374644396053501</v>
      </c>
      <c r="AX10" s="17">
        <v>0.61452846527994598</v>
      </c>
      <c r="AY10" s="17">
        <v>0.551995771482921</v>
      </c>
      <c r="AZ10" s="17">
        <v>0.78655732963270797</v>
      </c>
      <c r="BA10" s="17">
        <v>0.57859003442725399</v>
      </c>
      <c r="BB10" s="17">
        <v>0.74853587693290002</v>
      </c>
      <c r="BC10" s="17">
        <v>0.66640139540230803</v>
      </c>
      <c r="BD10" s="17">
        <v>0.54313039714101397</v>
      </c>
      <c r="BE10" s="17">
        <v>0.52519365835976295</v>
      </c>
      <c r="BF10" s="17">
        <v>0.36890586558854199</v>
      </c>
      <c r="BG10" s="17">
        <v>0.35945310117936602</v>
      </c>
    </row>
    <row r="11" spans="2:59" x14ac:dyDescent="0.35">
      <c r="B11" s="18" t="s">
        <v>133</v>
      </c>
      <c r="C11" s="19">
        <v>9.6973715931961205E-2</v>
      </c>
      <c r="D11" s="19">
        <v>7.7570314983336594E-2</v>
      </c>
      <c r="E11" s="19">
        <v>0.115449105758985</v>
      </c>
      <c r="F11" s="19"/>
      <c r="G11" s="19">
        <v>6.42336859688519E-2</v>
      </c>
      <c r="H11" s="19">
        <v>0.14622613460264999</v>
      </c>
      <c r="I11" s="19">
        <v>0.12510045804127401</v>
      </c>
      <c r="J11" s="19">
        <v>6.0206340328676403E-2</v>
      </c>
      <c r="K11" s="19">
        <v>9.5879811917204003E-2</v>
      </c>
      <c r="L11" s="19">
        <v>9.5265718193867296E-2</v>
      </c>
      <c r="M11" s="19"/>
      <c r="N11" s="19">
        <v>6.2362250156955602E-2</v>
      </c>
      <c r="O11" s="19">
        <v>0.11607518865713801</v>
      </c>
      <c r="P11" s="19">
        <v>6.7732625439049801E-2</v>
      </c>
      <c r="Q11" s="19">
        <v>0.14654115728582201</v>
      </c>
      <c r="R11" s="19">
        <v>9.6744522231381594E-2</v>
      </c>
      <c r="S11" s="19"/>
      <c r="T11" s="19">
        <v>7.3604948296247794E-2</v>
      </c>
      <c r="U11" s="19">
        <v>0.10285876010427999</v>
      </c>
      <c r="V11" s="19"/>
      <c r="W11" s="19">
        <v>7.3520327505553901E-2</v>
      </c>
      <c r="X11" s="19">
        <v>0.101229139175816</v>
      </c>
      <c r="Y11" s="19"/>
      <c r="Z11" s="19">
        <v>8.9776836504626104E-2</v>
      </c>
      <c r="AA11" s="19">
        <v>7.1648548971189399E-2</v>
      </c>
      <c r="AB11" s="19">
        <v>8.1292333582645995E-2</v>
      </c>
      <c r="AC11" s="19"/>
      <c r="AD11" s="19">
        <v>6.8353254797302504E-2</v>
      </c>
      <c r="AE11" s="19">
        <v>0.1507008008438</v>
      </c>
      <c r="AF11" s="19"/>
      <c r="AG11" s="19">
        <v>8.9407614275949898E-2</v>
      </c>
      <c r="AH11" s="19">
        <v>9.0642677747963293E-2</v>
      </c>
      <c r="AI11" s="19">
        <v>7.7400639421028997E-2</v>
      </c>
      <c r="AJ11" s="19"/>
      <c r="AK11" s="19">
        <v>4.33057609128411E-2</v>
      </c>
      <c r="AL11" s="19">
        <v>9.1024781360532797E-2</v>
      </c>
      <c r="AM11" s="19">
        <v>0.14740142157488401</v>
      </c>
      <c r="AN11" s="19"/>
      <c r="AO11" s="19">
        <v>6.8433701254879395E-2</v>
      </c>
      <c r="AP11" s="19">
        <v>9.5607888343109404E-2</v>
      </c>
      <c r="AQ11" s="19">
        <v>8.7432385799401699E-2</v>
      </c>
      <c r="AR11" s="19"/>
      <c r="AS11" s="19">
        <v>0.113204911654177</v>
      </c>
      <c r="AT11" s="19">
        <v>0.106501782131337</v>
      </c>
      <c r="AU11" s="19">
        <v>5.02130868120923E-2</v>
      </c>
      <c r="AV11" s="19">
        <v>7.2406778990673007E-2</v>
      </c>
      <c r="AW11" s="19">
        <v>7.0750463673894301E-2</v>
      </c>
      <c r="AX11" s="19">
        <v>0.11232666766468</v>
      </c>
      <c r="AY11" s="19">
        <v>0.11783695189802799</v>
      </c>
      <c r="AZ11" s="19">
        <v>6.5453405552708996E-2</v>
      </c>
      <c r="BA11" s="19">
        <v>5.2134786516542103E-2</v>
      </c>
      <c r="BB11" s="19">
        <v>7.6638757280013098E-2</v>
      </c>
      <c r="BC11" s="19">
        <v>2.4516808882131001E-2</v>
      </c>
      <c r="BD11" s="19">
        <v>0.16695571256884401</v>
      </c>
      <c r="BE11" s="19">
        <v>0.31126631567458102</v>
      </c>
      <c r="BF11" s="19">
        <v>0.20649284277496799</v>
      </c>
      <c r="BG11" s="19">
        <v>0.13813277555540801</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I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9" width="20.6328125" customWidth="1"/>
  </cols>
  <sheetData>
    <row r="2" spans="2:9" ht="40" customHeight="1" x14ac:dyDescent="0.35">
      <c r="D2" s="30" t="s">
        <v>413</v>
      </c>
      <c r="E2" s="26"/>
      <c r="F2" s="26"/>
      <c r="G2" s="26"/>
      <c r="H2" s="26"/>
      <c r="I2" s="26"/>
    </row>
    <row r="6" spans="2:9" ht="50" customHeight="1" x14ac:dyDescent="0.35">
      <c r="B6" s="20" t="s">
        <v>12</v>
      </c>
      <c r="C6" s="20" t="s">
        <v>407</v>
      </c>
      <c r="D6" s="20" t="s">
        <v>408</v>
      </c>
      <c r="E6" s="20" t="s">
        <v>409</v>
      </c>
      <c r="F6" s="20" t="s">
        <v>410</v>
      </c>
      <c r="G6" s="20" t="s">
        <v>411</v>
      </c>
      <c r="H6" s="20" t="s">
        <v>412</v>
      </c>
    </row>
    <row r="7" spans="2:9" x14ac:dyDescent="0.35">
      <c r="B7" s="18" t="s">
        <v>326</v>
      </c>
      <c r="C7" s="17">
        <v>0.33939049866429499</v>
      </c>
      <c r="D7" s="17">
        <v>0.19720362965225199</v>
      </c>
      <c r="E7" s="17">
        <v>0.17272618767810299</v>
      </c>
      <c r="F7" s="17">
        <v>0.141403610171243</v>
      </c>
      <c r="G7" s="17">
        <v>9.1780057445507005E-2</v>
      </c>
      <c r="H7" s="17">
        <v>2.89431485307989E-2</v>
      </c>
    </row>
    <row r="8" spans="2:9" x14ac:dyDescent="0.35">
      <c r="B8" s="18" t="s">
        <v>327</v>
      </c>
      <c r="C8" s="17">
        <v>0.354210486087145</v>
      </c>
      <c r="D8" s="17">
        <v>0.284052789344306</v>
      </c>
      <c r="E8" s="17">
        <v>0.28342891773870699</v>
      </c>
      <c r="F8" s="17">
        <v>0.28833988695803903</v>
      </c>
      <c r="G8" s="17">
        <v>0.25171051057438798</v>
      </c>
      <c r="H8" s="17">
        <v>8.4130422899129795E-2</v>
      </c>
    </row>
    <row r="9" spans="2:9" x14ac:dyDescent="0.35">
      <c r="B9" s="18" t="s">
        <v>329</v>
      </c>
      <c r="C9" s="17">
        <v>0.127084805424451</v>
      </c>
      <c r="D9" s="17">
        <v>0.19604493722519301</v>
      </c>
      <c r="E9" s="17">
        <v>0.200917911663726</v>
      </c>
      <c r="F9" s="17">
        <v>0.216946538839145</v>
      </c>
      <c r="G9" s="17">
        <v>0.26458129850986201</v>
      </c>
      <c r="H9" s="17">
        <v>0.283572538351829</v>
      </c>
    </row>
    <row r="10" spans="2:9" x14ac:dyDescent="0.35">
      <c r="B10" s="18" t="s">
        <v>330</v>
      </c>
      <c r="C10" s="17">
        <v>0.105062763241892</v>
      </c>
      <c r="D10" s="17">
        <v>0.20047528122792899</v>
      </c>
      <c r="E10" s="17">
        <v>0.23832053601299799</v>
      </c>
      <c r="F10" s="17">
        <v>0.23775865714529201</v>
      </c>
      <c r="G10" s="17">
        <v>0.27469072333287697</v>
      </c>
      <c r="H10" s="17">
        <v>0.54223089427729798</v>
      </c>
    </row>
    <row r="11" spans="2:9" x14ac:dyDescent="0.35">
      <c r="B11" s="18" t="s">
        <v>133</v>
      </c>
      <c r="C11" s="17">
        <v>7.4251446582217495E-2</v>
      </c>
      <c r="D11" s="17">
        <v>0.122223362550319</v>
      </c>
      <c r="E11" s="17">
        <v>0.10460644690646501</v>
      </c>
      <c r="F11" s="17">
        <v>0.11555130688628</v>
      </c>
      <c r="G11" s="17">
        <v>0.11723741013736701</v>
      </c>
      <c r="H11" s="17">
        <v>6.1122995940945002E-2</v>
      </c>
    </row>
    <row r="12" spans="2:9" x14ac:dyDescent="0.35">
      <c r="B12" s="23" t="s">
        <v>331</v>
      </c>
      <c r="C12" s="21">
        <v>0.69360098475143905</v>
      </c>
      <c r="D12" s="21">
        <v>0.48125641899655902</v>
      </c>
      <c r="E12" s="21">
        <v>0.45615510541681098</v>
      </c>
      <c r="F12" s="21">
        <v>0.429743497129282</v>
      </c>
      <c r="G12" s="21">
        <v>0.34349056801989503</v>
      </c>
      <c r="H12" s="21">
        <v>0.11307357142992901</v>
      </c>
    </row>
    <row r="13" spans="2:9" x14ac:dyDescent="0.35">
      <c r="B13" s="23" t="s">
        <v>332</v>
      </c>
      <c r="C13" s="21">
        <v>0.23214756866634301</v>
      </c>
      <c r="D13" s="21">
        <v>0.39652021845312202</v>
      </c>
      <c r="E13" s="21">
        <v>0.43923844767672499</v>
      </c>
      <c r="F13" s="21">
        <v>0.45470519598443798</v>
      </c>
      <c r="G13" s="21">
        <v>0.53927202184273904</v>
      </c>
      <c r="H13" s="21">
        <v>0.82580343262912603</v>
      </c>
    </row>
    <row r="14" spans="2:9" x14ac:dyDescent="0.35">
      <c r="B14" s="23" t="s">
        <v>120</v>
      </c>
      <c r="C14" s="22">
        <v>0.46145341608509599</v>
      </c>
      <c r="D14" s="22">
        <v>8.4736200543436904E-2</v>
      </c>
      <c r="E14" s="22">
        <v>1.6916657740086102E-2</v>
      </c>
      <c r="F14" s="22">
        <v>-2.4961698855155898E-2</v>
      </c>
      <c r="G14" s="22">
        <v>-0.19578145382284501</v>
      </c>
      <c r="H14" s="22">
        <v>-0.71272986119919801</v>
      </c>
    </row>
    <row r="15" spans="2:9" x14ac:dyDescent="0.35">
      <c r="B15" s="16"/>
      <c r="C15" s="16"/>
      <c r="D15" s="16"/>
      <c r="E15" s="16"/>
      <c r="F15" s="16"/>
      <c r="G15" s="16"/>
      <c r="H15" s="16"/>
    </row>
    <row r="16" spans="2:9" x14ac:dyDescent="0.35">
      <c r="B16" t="s">
        <v>87</v>
      </c>
    </row>
    <row r="17" spans="2:2" x14ac:dyDescent="0.35">
      <c r="B17" t="s">
        <v>88</v>
      </c>
    </row>
    <row r="21" spans="2:2" x14ac:dyDescent="0.35">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0.17272618767810299</v>
      </c>
      <c r="D9" s="17">
        <v>0.21300867526529901</v>
      </c>
      <c r="E9" s="17">
        <v>0.133851398990353</v>
      </c>
      <c r="F9" s="17"/>
      <c r="G9" s="17">
        <v>0.110987470258957</v>
      </c>
      <c r="H9" s="17">
        <v>0.109636365428276</v>
      </c>
      <c r="I9" s="17">
        <v>0.176872583322469</v>
      </c>
      <c r="J9" s="17">
        <v>0.126996695855707</v>
      </c>
      <c r="K9" s="17">
        <v>0.19033967116011799</v>
      </c>
      <c r="L9" s="17">
        <v>0.237873342935145</v>
      </c>
      <c r="M9" s="17"/>
      <c r="N9" s="17">
        <v>0.19063313760250999</v>
      </c>
      <c r="O9" s="17">
        <v>0.19145910992891799</v>
      </c>
      <c r="P9" s="17">
        <v>0.155120490760603</v>
      </c>
      <c r="Q9" s="17">
        <v>0.1603463989193</v>
      </c>
      <c r="R9" s="17">
        <v>0.152996554785787</v>
      </c>
      <c r="S9" s="17"/>
      <c r="T9" s="17">
        <v>0.22138910929456301</v>
      </c>
      <c r="U9" s="17">
        <v>0.16047122208765</v>
      </c>
      <c r="V9" s="17"/>
      <c r="W9" s="17">
        <v>0.18268628852209101</v>
      </c>
      <c r="X9" s="17">
        <v>0.177813279282513</v>
      </c>
      <c r="Y9" s="17"/>
      <c r="Z9" s="17">
        <v>0.26836265464508702</v>
      </c>
      <c r="AA9" s="17">
        <v>0.15609365159913</v>
      </c>
      <c r="AB9" s="17">
        <v>0.11938957714426</v>
      </c>
      <c r="AC9" s="17"/>
      <c r="AD9" s="17">
        <v>0.20511063229066501</v>
      </c>
      <c r="AE9" s="17">
        <v>0.111933253653193</v>
      </c>
      <c r="AF9" s="17"/>
      <c r="AG9" s="17">
        <v>0.110673956960175</v>
      </c>
      <c r="AH9" s="17">
        <v>0.124148983215479</v>
      </c>
      <c r="AI9" s="17">
        <v>0.244511963094277</v>
      </c>
      <c r="AJ9" s="17"/>
      <c r="AK9" s="17">
        <v>0.232457051320238</v>
      </c>
      <c r="AL9" s="17">
        <v>0.16943287138784799</v>
      </c>
      <c r="AM9" s="17">
        <v>8.7815615315369897E-2</v>
      </c>
      <c r="AN9" s="17"/>
      <c r="AO9" s="17">
        <v>0.355841763721641</v>
      </c>
      <c r="AP9" s="17">
        <v>0.174870769992445</v>
      </c>
      <c r="AQ9" s="17">
        <v>0.14938888340329301</v>
      </c>
      <c r="AR9" s="17"/>
      <c r="AS9" s="17">
        <v>0.17241363282172401</v>
      </c>
      <c r="AT9" s="17">
        <v>0.17471773180851499</v>
      </c>
      <c r="AU9" s="17">
        <v>0.18333326679183801</v>
      </c>
      <c r="AV9" s="17">
        <v>0.17247882312240501</v>
      </c>
      <c r="AW9" s="17">
        <v>0.124005377522099</v>
      </c>
      <c r="AX9" s="17">
        <v>0.17519388170134501</v>
      </c>
      <c r="AY9" s="17">
        <v>0.13735892594313401</v>
      </c>
      <c r="AZ9" s="17">
        <v>0.20528873920408799</v>
      </c>
      <c r="BA9" s="17">
        <v>0.13694167857917799</v>
      </c>
      <c r="BB9" s="17">
        <v>0.197773187746489</v>
      </c>
      <c r="BC9" s="17">
        <v>0.30011829421423702</v>
      </c>
      <c r="BD9" s="17">
        <v>0.133039262507886</v>
      </c>
      <c r="BE9" s="17">
        <v>0.13747985748368199</v>
      </c>
      <c r="BF9" s="17">
        <v>7.5441521060841801E-2</v>
      </c>
      <c r="BG9" s="17">
        <v>0.25346183649593201</v>
      </c>
    </row>
    <row r="10" spans="2:59" x14ac:dyDescent="0.35">
      <c r="B10" s="18" t="s">
        <v>327</v>
      </c>
      <c r="C10" s="17">
        <v>0.28342891773870699</v>
      </c>
      <c r="D10" s="17">
        <v>0.29057577400662199</v>
      </c>
      <c r="E10" s="17">
        <v>0.27587878814300398</v>
      </c>
      <c r="F10" s="17"/>
      <c r="G10" s="17">
        <v>0.274501186494293</v>
      </c>
      <c r="H10" s="17">
        <v>0.31955794543414401</v>
      </c>
      <c r="I10" s="17">
        <v>0.25456647713241698</v>
      </c>
      <c r="J10" s="17">
        <v>0.28390555733719303</v>
      </c>
      <c r="K10" s="17">
        <v>0.32401905433280997</v>
      </c>
      <c r="L10" s="17">
        <v>0.25998802126814002</v>
      </c>
      <c r="M10" s="17"/>
      <c r="N10" s="17">
        <v>0.290408144788109</v>
      </c>
      <c r="O10" s="17">
        <v>0.290170843002312</v>
      </c>
      <c r="P10" s="17">
        <v>0.22802702287478099</v>
      </c>
      <c r="Q10" s="17">
        <v>0.29434702125693601</v>
      </c>
      <c r="R10" s="17">
        <v>0.33213818410330997</v>
      </c>
      <c r="S10" s="17"/>
      <c r="T10" s="17">
        <v>0.25716117947054301</v>
      </c>
      <c r="U10" s="17">
        <v>0.29004402052995598</v>
      </c>
      <c r="V10" s="17"/>
      <c r="W10" s="17">
        <v>0.291435968580533</v>
      </c>
      <c r="X10" s="17">
        <v>0.27872777828245898</v>
      </c>
      <c r="Y10" s="17"/>
      <c r="Z10" s="17">
        <v>0.31319297959783599</v>
      </c>
      <c r="AA10" s="17">
        <v>0.278674892057306</v>
      </c>
      <c r="AB10" s="17">
        <v>0.275975816052624</v>
      </c>
      <c r="AC10" s="17"/>
      <c r="AD10" s="17">
        <v>0.29693031861597202</v>
      </c>
      <c r="AE10" s="17">
        <v>0.25808373172131199</v>
      </c>
      <c r="AF10" s="17"/>
      <c r="AG10" s="17">
        <v>0.31711090035408201</v>
      </c>
      <c r="AH10" s="17">
        <v>0.315146528016162</v>
      </c>
      <c r="AI10" s="17">
        <v>0.259432736536435</v>
      </c>
      <c r="AJ10" s="17"/>
      <c r="AK10" s="17">
        <v>0.30937641903176599</v>
      </c>
      <c r="AL10" s="17">
        <v>0.307032117595746</v>
      </c>
      <c r="AM10" s="17">
        <v>0.17848229869888599</v>
      </c>
      <c r="AN10" s="17"/>
      <c r="AO10" s="17">
        <v>0.27421744833900502</v>
      </c>
      <c r="AP10" s="17">
        <v>0.32665966997218099</v>
      </c>
      <c r="AQ10" s="17">
        <v>0.24537019618530301</v>
      </c>
      <c r="AR10" s="17"/>
      <c r="AS10" s="17">
        <v>0.25903944313316501</v>
      </c>
      <c r="AT10" s="17">
        <v>0.27081231276854401</v>
      </c>
      <c r="AU10" s="17">
        <v>0.27902303287832803</v>
      </c>
      <c r="AV10" s="17">
        <v>0.31786975504548798</v>
      </c>
      <c r="AW10" s="17">
        <v>0.30294748217906398</v>
      </c>
      <c r="AX10" s="17">
        <v>0.27140790346011501</v>
      </c>
      <c r="AY10" s="17">
        <v>0.35495543669428598</v>
      </c>
      <c r="AZ10" s="17">
        <v>0.28115196403564302</v>
      </c>
      <c r="BA10" s="17">
        <v>0.31653303312694903</v>
      </c>
      <c r="BB10" s="17">
        <v>0.29881618866118398</v>
      </c>
      <c r="BC10" s="17">
        <v>0.27484044710331301</v>
      </c>
      <c r="BD10" s="17">
        <v>0.27918124931753302</v>
      </c>
      <c r="BE10" s="17">
        <v>0.27102157684353201</v>
      </c>
      <c r="BF10" s="17">
        <v>0.36043522544260398</v>
      </c>
      <c r="BG10" s="17">
        <v>0.29865747304220103</v>
      </c>
    </row>
    <row r="11" spans="2:59" x14ac:dyDescent="0.35">
      <c r="B11" s="18" t="s">
        <v>329</v>
      </c>
      <c r="C11" s="17">
        <v>0.200917911663726</v>
      </c>
      <c r="D11" s="17">
        <v>0.19685906622894001</v>
      </c>
      <c r="E11" s="17">
        <v>0.205526815070143</v>
      </c>
      <c r="F11" s="17"/>
      <c r="G11" s="17">
        <v>0.23815473710143101</v>
      </c>
      <c r="H11" s="17">
        <v>0.24644189524548199</v>
      </c>
      <c r="I11" s="17">
        <v>0.17510712092486599</v>
      </c>
      <c r="J11" s="17">
        <v>0.173287543424755</v>
      </c>
      <c r="K11" s="17">
        <v>0.18204801027041101</v>
      </c>
      <c r="L11" s="17">
        <v>0.213812112656972</v>
      </c>
      <c r="M11" s="17"/>
      <c r="N11" s="17">
        <v>0.23720101963321</v>
      </c>
      <c r="O11" s="17">
        <v>0.19490172583092799</v>
      </c>
      <c r="P11" s="17">
        <v>0.21240878552306</v>
      </c>
      <c r="Q11" s="17">
        <v>0.180499849663975</v>
      </c>
      <c r="R11" s="17">
        <v>0.144107312518722</v>
      </c>
      <c r="S11" s="17"/>
      <c r="T11" s="17">
        <v>0.21164910710537399</v>
      </c>
      <c r="U11" s="17">
        <v>0.198215434572065</v>
      </c>
      <c r="V11" s="17"/>
      <c r="W11" s="17">
        <v>0.23504562147719199</v>
      </c>
      <c r="X11" s="17">
        <v>0.188371629107808</v>
      </c>
      <c r="Y11" s="17"/>
      <c r="Z11" s="17">
        <v>0.17342746861449601</v>
      </c>
      <c r="AA11" s="17">
        <v>0.24605324891284699</v>
      </c>
      <c r="AB11" s="17">
        <v>0.221360419283958</v>
      </c>
      <c r="AC11" s="17"/>
      <c r="AD11" s="17">
        <v>0.196900206730734</v>
      </c>
      <c r="AE11" s="17">
        <v>0.208460053387788</v>
      </c>
      <c r="AF11" s="17"/>
      <c r="AG11" s="17">
        <v>0.19793791884642001</v>
      </c>
      <c r="AH11" s="17">
        <v>0.249830038378245</v>
      </c>
      <c r="AI11" s="17">
        <v>0.16992001071077001</v>
      </c>
      <c r="AJ11" s="17"/>
      <c r="AK11" s="17">
        <v>0.19527600284548799</v>
      </c>
      <c r="AL11" s="17">
        <v>0.21139492602207</v>
      </c>
      <c r="AM11" s="17">
        <v>0.20808528317554201</v>
      </c>
      <c r="AN11" s="17"/>
      <c r="AO11" s="17">
        <v>0.142222196653296</v>
      </c>
      <c r="AP11" s="17">
        <v>0.204661935385375</v>
      </c>
      <c r="AQ11" s="17">
        <v>0.21648196944409501</v>
      </c>
      <c r="AR11" s="17"/>
      <c r="AS11" s="17">
        <v>0.18137147314908</v>
      </c>
      <c r="AT11" s="17">
        <v>0.14759597031878399</v>
      </c>
      <c r="AU11" s="17">
        <v>0.209667497878961</v>
      </c>
      <c r="AV11" s="17">
        <v>0.177475754600605</v>
      </c>
      <c r="AW11" s="17">
        <v>0.22556637090180801</v>
      </c>
      <c r="AX11" s="17">
        <v>0.24673758623132799</v>
      </c>
      <c r="AY11" s="17">
        <v>0.21016117793717001</v>
      </c>
      <c r="AZ11" s="17">
        <v>0.15052728566790799</v>
      </c>
      <c r="BA11" s="17">
        <v>0.29751755554186898</v>
      </c>
      <c r="BB11" s="17">
        <v>0.23671738600998801</v>
      </c>
      <c r="BC11" s="17">
        <v>0.105688162764306</v>
      </c>
      <c r="BD11" s="17">
        <v>0.26186712938988299</v>
      </c>
      <c r="BE11" s="17">
        <v>0</v>
      </c>
      <c r="BF11" s="17">
        <v>0.167034652535509</v>
      </c>
      <c r="BG11" s="17">
        <v>0.21165704104658001</v>
      </c>
    </row>
    <row r="12" spans="2:59" x14ac:dyDescent="0.35">
      <c r="B12" s="18" t="s">
        <v>330</v>
      </c>
      <c r="C12" s="17">
        <v>0.23832053601299799</v>
      </c>
      <c r="D12" s="17">
        <v>0.225017653110231</v>
      </c>
      <c r="E12" s="17">
        <v>0.25169511793775801</v>
      </c>
      <c r="F12" s="17"/>
      <c r="G12" s="17">
        <v>0.23832474866912501</v>
      </c>
      <c r="H12" s="17">
        <v>0.20278049855125699</v>
      </c>
      <c r="I12" s="17">
        <v>0.28011110718674098</v>
      </c>
      <c r="J12" s="17">
        <v>0.285377657232806</v>
      </c>
      <c r="K12" s="17">
        <v>0.21981778264027099</v>
      </c>
      <c r="L12" s="17">
        <v>0.21092796109613099</v>
      </c>
      <c r="M12" s="17"/>
      <c r="N12" s="17">
        <v>0.22977144388114701</v>
      </c>
      <c r="O12" s="17">
        <v>0.20585952020203199</v>
      </c>
      <c r="P12" s="17">
        <v>0.24239875301305899</v>
      </c>
      <c r="Q12" s="17">
        <v>0.265373807436173</v>
      </c>
      <c r="R12" s="17">
        <v>0.253256221607917</v>
      </c>
      <c r="S12" s="17"/>
      <c r="T12" s="17">
        <v>0.23985647990574899</v>
      </c>
      <c r="U12" s="17">
        <v>0.23793373351677999</v>
      </c>
      <c r="V12" s="17"/>
      <c r="W12" s="17">
        <v>0.21818480294506501</v>
      </c>
      <c r="X12" s="17">
        <v>0.243415857479997</v>
      </c>
      <c r="Y12" s="17"/>
      <c r="Z12" s="17">
        <v>0.15669481735823501</v>
      </c>
      <c r="AA12" s="17">
        <v>0.22063518175299801</v>
      </c>
      <c r="AB12" s="17">
        <v>0.31956854027696202</v>
      </c>
      <c r="AC12" s="17"/>
      <c r="AD12" s="17">
        <v>0.21714075392934301</v>
      </c>
      <c r="AE12" s="17">
        <v>0.27807978185704102</v>
      </c>
      <c r="AF12" s="17"/>
      <c r="AG12" s="17">
        <v>0.30525390160162003</v>
      </c>
      <c r="AH12" s="17">
        <v>0.214165608038242</v>
      </c>
      <c r="AI12" s="17">
        <v>0.25040577994267499</v>
      </c>
      <c r="AJ12" s="17"/>
      <c r="AK12" s="17">
        <v>0.18804941136221301</v>
      </c>
      <c r="AL12" s="17">
        <v>0.21387304284851699</v>
      </c>
      <c r="AM12" s="17">
        <v>0.44071166393230099</v>
      </c>
      <c r="AN12" s="17"/>
      <c r="AO12" s="17">
        <v>0.17577942328464999</v>
      </c>
      <c r="AP12" s="17">
        <v>0.18446152375252101</v>
      </c>
      <c r="AQ12" s="17">
        <v>0.314254146561259</v>
      </c>
      <c r="AR12" s="17"/>
      <c r="AS12" s="17">
        <v>0.20585823130214301</v>
      </c>
      <c r="AT12" s="17">
        <v>0.21808149199362001</v>
      </c>
      <c r="AU12" s="17">
        <v>0.237137024464009</v>
      </c>
      <c r="AV12" s="17">
        <v>0.20450048998290901</v>
      </c>
      <c r="AW12" s="17">
        <v>0.26038200306945403</v>
      </c>
      <c r="AX12" s="17">
        <v>0.20120985270238201</v>
      </c>
      <c r="AY12" s="17">
        <v>0.18532452868309299</v>
      </c>
      <c r="AZ12" s="17">
        <v>0.30920790336966703</v>
      </c>
      <c r="BA12" s="17">
        <v>0.22429622915530201</v>
      </c>
      <c r="BB12" s="17">
        <v>0.17501520330221701</v>
      </c>
      <c r="BC12" s="17">
        <v>0.27880934796900497</v>
      </c>
      <c r="BD12" s="17">
        <v>0.32591235878469699</v>
      </c>
      <c r="BE12" s="17">
        <v>0.52157530981230305</v>
      </c>
      <c r="BF12" s="17">
        <v>0.29086249296984201</v>
      </c>
      <c r="BG12" s="17">
        <v>0.23622364941528701</v>
      </c>
    </row>
    <row r="13" spans="2:59" x14ac:dyDescent="0.35">
      <c r="B13" s="18" t="s">
        <v>133</v>
      </c>
      <c r="C13" s="17">
        <v>0.10460644690646501</v>
      </c>
      <c r="D13" s="17">
        <v>7.45388313889081E-2</v>
      </c>
      <c r="E13" s="17">
        <v>0.133047879858741</v>
      </c>
      <c r="F13" s="17"/>
      <c r="G13" s="17">
        <v>0.13803185747619401</v>
      </c>
      <c r="H13" s="17">
        <v>0.121583295340841</v>
      </c>
      <c r="I13" s="17">
        <v>0.11334271143350701</v>
      </c>
      <c r="J13" s="17">
        <v>0.130432546149539</v>
      </c>
      <c r="K13" s="17">
        <v>8.3775481596388604E-2</v>
      </c>
      <c r="L13" s="17">
        <v>7.7398562043611702E-2</v>
      </c>
      <c r="M13" s="17"/>
      <c r="N13" s="17">
        <v>5.1986254095024699E-2</v>
      </c>
      <c r="O13" s="17">
        <v>0.11760880103581001</v>
      </c>
      <c r="P13" s="17">
        <v>0.16204494782849799</v>
      </c>
      <c r="Q13" s="17">
        <v>9.9432922723615799E-2</v>
      </c>
      <c r="R13" s="17">
        <v>0.117501726984264</v>
      </c>
      <c r="S13" s="17"/>
      <c r="T13" s="17">
        <v>6.9944124223771803E-2</v>
      </c>
      <c r="U13" s="17">
        <v>0.11333558929354901</v>
      </c>
      <c r="V13" s="17"/>
      <c r="W13" s="17">
        <v>7.2647318475119196E-2</v>
      </c>
      <c r="X13" s="17">
        <v>0.111671455847224</v>
      </c>
      <c r="Y13" s="17"/>
      <c r="Z13" s="17">
        <v>8.8322079784345905E-2</v>
      </c>
      <c r="AA13" s="17">
        <v>9.8543025677719304E-2</v>
      </c>
      <c r="AB13" s="17">
        <v>6.3705647242196003E-2</v>
      </c>
      <c r="AC13" s="17"/>
      <c r="AD13" s="17">
        <v>8.39180884332862E-2</v>
      </c>
      <c r="AE13" s="17">
        <v>0.143443179380667</v>
      </c>
      <c r="AF13" s="17"/>
      <c r="AG13" s="17">
        <v>6.9023322237702495E-2</v>
      </c>
      <c r="AH13" s="17">
        <v>9.6708842351870994E-2</v>
      </c>
      <c r="AI13" s="17">
        <v>7.5729509715842899E-2</v>
      </c>
      <c r="AJ13" s="17"/>
      <c r="AK13" s="17">
        <v>7.48411154402953E-2</v>
      </c>
      <c r="AL13" s="17">
        <v>9.8267042145819494E-2</v>
      </c>
      <c r="AM13" s="17">
        <v>8.4905138877901007E-2</v>
      </c>
      <c r="AN13" s="17"/>
      <c r="AO13" s="17">
        <v>5.1939168001408298E-2</v>
      </c>
      <c r="AP13" s="17">
        <v>0.109346100897477</v>
      </c>
      <c r="AQ13" s="17">
        <v>7.4504804406050104E-2</v>
      </c>
      <c r="AR13" s="17"/>
      <c r="AS13" s="17">
        <v>0.181317219593888</v>
      </c>
      <c r="AT13" s="17">
        <v>0.188792493110537</v>
      </c>
      <c r="AU13" s="17">
        <v>9.0839177986864597E-2</v>
      </c>
      <c r="AV13" s="17">
        <v>0.12767517724859301</v>
      </c>
      <c r="AW13" s="17">
        <v>8.7098766327575405E-2</v>
      </c>
      <c r="AX13" s="17">
        <v>0.10545077590483</v>
      </c>
      <c r="AY13" s="17">
        <v>0.112199930742317</v>
      </c>
      <c r="AZ13" s="17">
        <v>5.3824107722694303E-2</v>
      </c>
      <c r="BA13" s="17">
        <v>2.47115035967021E-2</v>
      </c>
      <c r="BB13" s="17">
        <v>9.1678034280122403E-2</v>
      </c>
      <c r="BC13" s="17">
        <v>4.0543747949137697E-2</v>
      </c>
      <c r="BD13" s="17">
        <v>0</v>
      </c>
      <c r="BE13" s="17">
        <v>6.9923255860482897E-2</v>
      </c>
      <c r="BF13" s="17">
        <v>0.106226107991202</v>
      </c>
      <c r="BG13" s="17">
        <v>0</v>
      </c>
    </row>
    <row r="14" spans="2:59" x14ac:dyDescent="0.35">
      <c r="B14" s="18" t="s">
        <v>331</v>
      </c>
      <c r="C14" s="21">
        <v>0.45615510541681098</v>
      </c>
      <c r="D14" s="21">
        <v>0.50358444927192103</v>
      </c>
      <c r="E14" s="21">
        <v>0.40973018713335702</v>
      </c>
      <c r="F14" s="21"/>
      <c r="G14" s="21">
        <v>0.38548865675325</v>
      </c>
      <c r="H14" s="21">
        <v>0.42919431086241999</v>
      </c>
      <c r="I14" s="21">
        <v>0.431439060454886</v>
      </c>
      <c r="J14" s="21">
        <v>0.41090225319290002</v>
      </c>
      <c r="K14" s="21">
        <v>0.51435872549292905</v>
      </c>
      <c r="L14" s="21">
        <v>0.49786136420328497</v>
      </c>
      <c r="M14" s="21"/>
      <c r="N14" s="21">
        <v>0.481041282390619</v>
      </c>
      <c r="O14" s="21">
        <v>0.48162995293122901</v>
      </c>
      <c r="P14" s="21">
        <v>0.38314751363538302</v>
      </c>
      <c r="Q14" s="21">
        <v>0.45469342017623599</v>
      </c>
      <c r="R14" s="21">
        <v>0.48513473888909697</v>
      </c>
      <c r="S14" s="21"/>
      <c r="T14" s="21">
        <v>0.47855028876510602</v>
      </c>
      <c r="U14" s="21">
        <v>0.450515242617607</v>
      </c>
      <c r="V14" s="21"/>
      <c r="W14" s="21">
        <v>0.47412225710262401</v>
      </c>
      <c r="X14" s="21">
        <v>0.45654105756497099</v>
      </c>
      <c r="Y14" s="21"/>
      <c r="Z14" s="21">
        <v>0.581555634242924</v>
      </c>
      <c r="AA14" s="21">
        <v>0.43476854365643602</v>
      </c>
      <c r="AB14" s="21">
        <v>0.39536539319688402</v>
      </c>
      <c r="AC14" s="21"/>
      <c r="AD14" s="21">
        <v>0.50204095090663603</v>
      </c>
      <c r="AE14" s="21">
        <v>0.370016985374504</v>
      </c>
      <c r="AF14" s="21"/>
      <c r="AG14" s="21">
        <v>0.42778485731425703</v>
      </c>
      <c r="AH14" s="21">
        <v>0.43929551123164101</v>
      </c>
      <c r="AI14" s="21">
        <v>0.50394469963071198</v>
      </c>
      <c r="AJ14" s="21"/>
      <c r="AK14" s="21">
        <v>0.54183347035200402</v>
      </c>
      <c r="AL14" s="21">
        <v>0.47646498898359402</v>
      </c>
      <c r="AM14" s="21">
        <v>0.26629791401425601</v>
      </c>
      <c r="AN14" s="21"/>
      <c r="AO14" s="21">
        <v>0.63005921206064597</v>
      </c>
      <c r="AP14" s="21">
        <v>0.50153043996462698</v>
      </c>
      <c r="AQ14" s="21">
        <v>0.39475907958859602</v>
      </c>
      <c r="AR14" s="21"/>
      <c r="AS14" s="21">
        <v>0.43145307595488902</v>
      </c>
      <c r="AT14" s="21">
        <v>0.44553004457705903</v>
      </c>
      <c r="AU14" s="21">
        <v>0.46235629967016501</v>
      </c>
      <c r="AV14" s="21">
        <v>0.49034857816789301</v>
      </c>
      <c r="AW14" s="21">
        <v>0.42695285970116198</v>
      </c>
      <c r="AX14" s="21">
        <v>0.44660178516145999</v>
      </c>
      <c r="AY14" s="21">
        <v>0.49231436263742001</v>
      </c>
      <c r="AZ14" s="21">
        <v>0.48644070323972999</v>
      </c>
      <c r="BA14" s="21">
        <v>0.45347471170612602</v>
      </c>
      <c r="BB14" s="21">
        <v>0.49658937640767298</v>
      </c>
      <c r="BC14" s="21">
        <v>0.57495874131755098</v>
      </c>
      <c r="BD14" s="21">
        <v>0.41222051182542002</v>
      </c>
      <c r="BE14" s="21">
        <v>0.40850143432721397</v>
      </c>
      <c r="BF14" s="21">
        <v>0.43587674650344599</v>
      </c>
      <c r="BG14" s="21">
        <v>0.55211930953813304</v>
      </c>
    </row>
    <row r="15" spans="2:59" x14ac:dyDescent="0.35">
      <c r="B15" s="18" t="s">
        <v>332</v>
      </c>
      <c r="C15" s="21">
        <v>0.43923844767672499</v>
      </c>
      <c r="D15" s="21">
        <v>0.42187671933917098</v>
      </c>
      <c r="E15" s="21">
        <v>0.45722193300790098</v>
      </c>
      <c r="F15" s="21"/>
      <c r="G15" s="21">
        <v>0.47647948577055599</v>
      </c>
      <c r="H15" s="21">
        <v>0.44922239379673901</v>
      </c>
      <c r="I15" s="21">
        <v>0.455218228111607</v>
      </c>
      <c r="J15" s="21">
        <v>0.458665200657561</v>
      </c>
      <c r="K15" s="21">
        <v>0.40186579291068297</v>
      </c>
      <c r="L15" s="21">
        <v>0.42474007375310302</v>
      </c>
      <c r="M15" s="21"/>
      <c r="N15" s="21">
        <v>0.46697246351435701</v>
      </c>
      <c r="O15" s="21">
        <v>0.40076124603295998</v>
      </c>
      <c r="P15" s="21">
        <v>0.45480753853611899</v>
      </c>
      <c r="Q15" s="21">
        <v>0.44587365710014798</v>
      </c>
      <c r="R15" s="21">
        <v>0.397363534126639</v>
      </c>
      <c r="S15" s="21"/>
      <c r="T15" s="21">
        <v>0.45150558701112198</v>
      </c>
      <c r="U15" s="21">
        <v>0.43614916808884402</v>
      </c>
      <c r="V15" s="21"/>
      <c r="W15" s="21">
        <v>0.45323042442225703</v>
      </c>
      <c r="X15" s="21">
        <v>0.43178748658780503</v>
      </c>
      <c r="Y15" s="21"/>
      <c r="Z15" s="21">
        <v>0.33012228597273002</v>
      </c>
      <c r="AA15" s="21">
        <v>0.46668843066584498</v>
      </c>
      <c r="AB15" s="21">
        <v>0.54092895956092002</v>
      </c>
      <c r="AC15" s="21"/>
      <c r="AD15" s="21">
        <v>0.41404096066007701</v>
      </c>
      <c r="AE15" s="21">
        <v>0.48653983524482902</v>
      </c>
      <c r="AF15" s="21"/>
      <c r="AG15" s="21">
        <v>0.50319182044804001</v>
      </c>
      <c r="AH15" s="21">
        <v>0.46399564641648799</v>
      </c>
      <c r="AI15" s="21">
        <v>0.420325790653445</v>
      </c>
      <c r="AJ15" s="21"/>
      <c r="AK15" s="21">
        <v>0.383325414207701</v>
      </c>
      <c r="AL15" s="21">
        <v>0.42526796887058699</v>
      </c>
      <c r="AM15" s="21">
        <v>0.64879694710784297</v>
      </c>
      <c r="AN15" s="21"/>
      <c r="AO15" s="21">
        <v>0.31800161993794601</v>
      </c>
      <c r="AP15" s="21">
        <v>0.38912345913789598</v>
      </c>
      <c r="AQ15" s="21">
        <v>0.53073611600535398</v>
      </c>
      <c r="AR15" s="21"/>
      <c r="AS15" s="21">
        <v>0.38722970445122301</v>
      </c>
      <c r="AT15" s="21">
        <v>0.365677462312404</v>
      </c>
      <c r="AU15" s="21">
        <v>0.44680452234297002</v>
      </c>
      <c r="AV15" s="21">
        <v>0.38197624458351398</v>
      </c>
      <c r="AW15" s="21">
        <v>0.485948373971262</v>
      </c>
      <c r="AX15" s="21">
        <v>0.44794743893370997</v>
      </c>
      <c r="AY15" s="21">
        <v>0.395485706620263</v>
      </c>
      <c r="AZ15" s="21">
        <v>0.45973518903757499</v>
      </c>
      <c r="BA15" s="21">
        <v>0.52181378469717099</v>
      </c>
      <c r="BB15" s="21">
        <v>0.41173258931220502</v>
      </c>
      <c r="BC15" s="21">
        <v>0.38449751073331201</v>
      </c>
      <c r="BD15" s="21">
        <v>0.58777948817458003</v>
      </c>
      <c r="BE15" s="21">
        <v>0.52157530981230305</v>
      </c>
      <c r="BF15" s="21">
        <v>0.45789714550535199</v>
      </c>
      <c r="BG15" s="21">
        <v>0.44788069046186701</v>
      </c>
    </row>
    <row r="16" spans="2:59" x14ac:dyDescent="0.35">
      <c r="B16" s="18" t="s">
        <v>120</v>
      </c>
      <c r="C16" s="22">
        <v>1.6916657740086102E-2</v>
      </c>
      <c r="D16" s="22">
        <v>8.1707729932750203E-2</v>
      </c>
      <c r="E16" s="22">
        <v>-4.7491745874544002E-2</v>
      </c>
      <c r="F16" s="22"/>
      <c r="G16" s="22">
        <v>-9.0990829017305694E-2</v>
      </c>
      <c r="H16" s="22">
        <v>-2.0028082934319499E-2</v>
      </c>
      <c r="I16" s="22">
        <v>-2.3779167656721199E-2</v>
      </c>
      <c r="J16" s="22">
        <v>-4.77629474646614E-2</v>
      </c>
      <c r="K16" s="22">
        <v>0.11249293258224601</v>
      </c>
      <c r="L16" s="22">
        <v>7.3121290450181897E-2</v>
      </c>
      <c r="M16" s="22"/>
      <c r="N16" s="22">
        <v>1.40688188762618E-2</v>
      </c>
      <c r="O16" s="22">
        <v>8.0868706898269305E-2</v>
      </c>
      <c r="P16" s="22">
        <v>-7.1660024900735406E-2</v>
      </c>
      <c r="Q16" s="22">
        <v>8.8197630760882793E-3</v>
      </c>
      <c r="R16" s="22">
        <v>8.7771204762457297E-2</v>
      </c>
      <c r="S16" s="22"/>
      <c r="T16" s="22">
        <v>2.70447017539839E-2</v>
      </c>
      <c r="U16" s="22">
        <v>1.43660745287624E-2</v>
      </c>
      <c r="V16" s="22"/>
      <c r="W16" s="22">
        <v>2.08918326803674E-2</v>
      </c>
      <c r="X16" s="22">
        <v>2.4753570977166399E-2</v>
      </c>
      <c r="Y16" s="22"/>
      <c r="Z16" s="22">
        <v>0.25143334827019298</v>
      </c>
      <c r="AA16" s="22">
        <v>-3.1919887009409099E-2</v>
      </c>
      <c r="AB16" s="22">
        <v>-0.145563566364036</v>
      </c>
      <c r="AC16" s="22"/>
      <c r="AD16" s="22">
        <v>8.7999990246559107E-2</v>
      </c>
      <c r="AE16" s="22">
        <v>-0.116522849870325</v>
      </c>
      <c r="AF16" s="22"/>
      <c r="AG16" s="22">
        <v>-7.5406963133782604E-2</v>
      </c>
      <c r="AH16" s="22">
        <v>-2.4700135184846501E-2</v>
      </c>
      <c r="AI16" s="22">
        <v>8.3618908977267398E-2</v>
      </c>
      <c r="AJ16" s="22"/>
      <c r="AK16" s="22">
        <v>0.15850805614430299</v>
      </c>
      <c r="AL16" s="22">
        <v>5.1197020113006503E-2</v>
      </c>
      <c r="AM16" s="22">
        <v>-0.38249903309358801</v>
      </c>
      <c r="AN16" s="22"/>
      <c r="AO16" s="22">
        <v>0.31205759212270001</v>
      </c>
      <c r="AP16" s="22">
        <v>0.11240698082673101</v>
      </c>
      <c r="AQ16" s="22">
        <v>-0.13597703641675801</v>
      </c>
      <c r="AR16" s="22"/>
      <c r="AS16" s="22">
        <v>4.4223371503666502E-2</v>
      </c>
      <c r="AT16" s="22">
        <v>7.9852582264654096E-2</v>
      </c>
      <c r="AU16" s="22">
        <v>1.55517773271954E-2</v>
      </c>
      <c r="AV16" s="22">
        <v>0.108372333584379</v>
      </c>
      <c r="AW16" s="22">
        <v>-5.8995514270099698E-2</v>
      </c>
      <c r="AX16" s="22">
        <v>-1.34565377224988E-3</v>
      </c>
      <c r="AY16" s="22">
        <v>9.6828656017157205E-2</v>
      </c>
      <c r="AZ16" s="22">
        <v>2.6705514202155001E-2</v>
      </c>
      <c r="BA16" s="22">
        <v>-6.8339072991044997E-2</v>
      </c>
      <c r="BB16" s="22">
        <v>8.4856787095467595E-2</v>
      </c>
      <c r="BC16" s="22">
        <v>0.190461230584239</v>
      </c>
      <c r="BD16" s="22">
        <v>-0.17555897634916101</v>
      </c>
      <c r="BE16" s="22">
        <v>-0.113073875485088</v>
      </c>
      <c r="BF16" s="22">
        <v>-2.2020399001905298E-2</v>
      </c>
      <c r="BG16" s="22">
        <v>0.104238619076266</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0.141403610171243</v>
      </c>
      <c r="D9" s="17">
        <v>0.19688425087838399</v>
      </c>
      <c r="E9" s="17">
        <v>9.0301370318542795E-2</v>
      </c>
      <c r="F9" s="17"/>
      <c r="G9" s="17">
        <v>6.1000577488510503E-2</v>
      </c>
      <c r="H9" s="17">
        <v>0.140567211846195</v>
      </c>
      <c r="I9" s="17">
        <v>8.45626330082931E-2</v>
      </c>
      <c r="J9" s="17">
        <v>0.115416741780307</v>
      </c>
      <c r="K9" s="17">
        <v>0.16198364713062199</v>
      </c>
      <c r="L9" s="17">
        <v>0.20154859304212699</v>
      </c>
      <c r="M9" s="17"/>
      <c r="N9" s="17">
        <v>0.13853490524679299</v>
      </c>
      <c r="O9" s="17">
        <v>0.12064605805027</v>
      </c>
      <c r="P9" s="17">
        <v>0.122750776491115</v>
      </c>
      <c r="Q9" s="17">
        <v>0.17290438079086201</v>
      </c>
      <c r="R9" s="17">
        <v>0.15329914627635</v>
      </c>
      <c r="S9" s="17"/>
      <c r="T9" s="17">
        <v>0.160560564892513</v>
      </c>
      <c r="U9" s="17">
        <v>0.13657924260085</v>
      </c>
      <c r="V9" s="17"/>
      <c r="W9" s="17">
        <v>0.12761321902508899</v>
      </c>
      <c r="X9" s="17">
        <v>0.16337730946617701</v>
      </c>
      <c r="Y9" s="17"/>
      <c r="Z9" s="17">
        <v>0.185499275616819</v>
      </c>
      <c r="AA9" s="17">
        <v>0.12699148331252</v>
      </c>
      <c r="AB9" s="17">
        <v>0.122550483579267</v>
      </c>
      <c r="AC9" s="17"/>
      <c r="AD9" s="17">
        <v>0.149302737412329</v>
      </c>
      <c r="AE9" s="17">
        <v>0.12657516006296299</v>
      </c>
      <c r="AF9" s="17"/>
      <c r="AG9" s="17">
        <v>0.15737939594615799</v>
      </c>
      <c r="AH9" s="17">
        <v>0.12613757317139901</v>
      </c>
      <c r="AI9" s="17">
        <v>0.161208461896959</v>
      </c>
      <c r="AJ9" s="17"/>
      <c r="AK9" s="17">
        <v>0.187807500169998</v>
      </c>
      <c r="AL9" s="17">
        <v>0.140428841940615</v>
      </c>
      <c r="AM9" s="17">
        <v>7.7164532458524296E-2</v>
      </c>
      <c r="AN9" s="17"/>
      <c r="AO9" s="17">
        <v>0.163865128179146</v>
      </c>
      <c r="AP9" s="17">
        <v>0.157852786427607</v>
      </c>
      <c r="AQ9" s="17">
        <v>0.123414765738128</v>
      </c>
      <c r="AR9" s="17"/>
      <c r="AS9" s="17">
        <v>6.33312409678468E-2</v>
      </c>
      <c r="AT9" s="17">
        <v>0.113401030293559</v>
      </c>
      <c r="AU9" s="17">
        <v>0.12551014569181501</v>
      </c>
      <c r="AV9" s="17">
        <v>0.15934303240721701</v>
      </c>
      <c r="AW9" s="17">
        <v>0.13272358019889799</v>
      </c>
      <c r="AX9" s="17">
        <v>9.4282862618921104E-2</v>
      </c>
      <c r="AY9" s="17">
        <v>0.200216119733368</v>
      </c>
      <c r="AZ9" s="17">
        <v>0.18217517136314701</v>
      </c>
      <c r="BA9" s="17">
        <v>0.144236857878946</v>
      </c>
      <c r="BB9" s="17">
        <v>0.156500251644238</v>
      </c>
      <c r="BC9" s="17">
        <v>0.186481760200676</v>
      </c>
      <c r="BD9" s="17">
        <v>0.158352121737001</v>
      </c>
      <c r="BE9" s="17">
        <v>0.243449735110495</v>
      </c>
      <c r="BF9" s="17">
        <v>0.30399717940564103</v>
      </c>
      <c r="BG9" s="17">
        <v>0.21631976017481</v>
      </c>
    </row>
    <row r="10" spans="2:59" x14ac:dyDescent="0.35">
      <c r="B10" s="18" t="s">
        <v>327</v>
      </c>
      <c r="C10" s="17">
        <v>0.28833988695803903</v>
      </c>
      <c r="D10" s="17">
        <v>0.27007286246475098</v>
      </c>
      <c r="E10" s="17">
        <v>0.30654504975365399</v>
      </c>
      <c r="F10" s="17"/>
      <c r="G10" s="17">
        <v>0.233889308714509</v>
      </c>
      <c r="H10" s="17">
        <v>0.27426691420084798</v>
      </c>
      <c r="I10" s="17">
        <v>0.27679286718964802</v>
      </c>
      <c r="J10" s="17">
        <v>0.22558194747062801</v>
      </c>
      <c r="K10" s="17">
        <v>0.31439651698102999</v>
      </c>
      <c r="L10" s="17">
        <v>0.344148494507511</v>
      </c>
      <c r="M10" s="17"/>
      <c r="N10" s="17">
        <v>0.30898340763140397</v>
      </c>
      <c r="O10" s="17">
        <v>0.27856871575648001</v>
      </c>
      <c r="P10" s="17">
        <v>0.27928742990202499</v>
      </c>
      <c r="Q10" s="17">
        <v>0.27727119965640101</v>
      </c>
      <c r="R10" s="17">
        <v>0.29480431366652099</v>
      </c>
      <c r="S10" s="17"/>
      <c r="T10" s="17">
        <v>0.31934612020196501</v>
      </c>
      <c r="U10" s="17">
        <v>0.28053147125113298</v>
      </c>
      <c r="V10" s="17"/>
      <c r="W10" s="17">
        <v>0.31395776739846498</v>
      </c>
      <c r="X10" s="17">
        <v>0.27997887255757797</v>
      </c>
      <c r="Y10" s="17"/>
      <c r="Z10" s="17">
        <v>0.31421675507118502</v>
      </c>
      <c r="AA10" s="17">
        <v>0.32651903788440301</v>
      </c>
      <c r="AB10" s="17">
        <v>0.281464673347601</v>
      </c>
      <c r="AC10" s="17"/>
      <c r="AD10" s="17">
        <v>0.323476647028971</v>
      </c>
      <c r="AE10" s="17">
        <v>0.222380233723388</v>
      </c>
      <c r="AF10" s="17"/>
      <c r="AG10" s="17">
        <v>0.34338728501425703</v>
      </c>
      <c r="AH10" s="17">
        <v>0.30064069166008101</v>
      </c>
      <c r="AI10" s="17">
        <v>0.27299297283595497</v>
      </c>
      <c r="AJ10" s="17"/>
      <c r="AK10" s="17">
        <v>0.33583400641494499</v>
      </c>
      <c r="AL10" s="17">
        <v>0.30128244602459198</v>
      </c>
      <c r="AM10" s="17">
        <v>0.21455457774574299</v>
      </c>
      <c r="AN10" s="17"/>
      <c r="AO10" s="17">
        <v>0.42462925575590599</v>
      </c>
      <c r="AP10" s="17">
        <v>0.33290805755568098</v>
      </c>
      <c r="AQ10" s="17">
        <v>0.224396971018583</v>
      </c>
      <c r="AR10" s="17"/>
      <c r="AS10" s="17">
        <v>0.325298410979727</v>
      </c>
      <c r="AT10" s="17">
        <v>0.23844047160385401</v>
      </c>
      <c r="AU10" s="17">
        <v>0.26296500559357799</v>
      </c>
      <c r="AV10" s="17">
        <v>0.247401926519803</v>
      </c>
      <c r="AW10" s="17">
        <v>0.28090645275799198</v>
      </c>
      <c r="AX10" s="17">
        <v>0.35161575404012901</v>
      </c>
      <c r="AY10" s="17">
        <v>0.33476936605531399</v>
      </c>
      <c r="AZ10" s="17">
        <v>0.253660310788757</v>
      </c>
      <c r="BA10" s="17">
        <v>0.337735952256559</v>
      </c>
      <c r="BB10" s="17">
        <v>0.32510109695113998</v>
      </c>
      <c r="BC10" s="17">
        <v>0.26072665742763801</v>
      </c>
      <c r="BD10" s="17">
        <v>0.20463649429598599</v>
      </c>
      <c r="BE10" s="17">
        <v>0.18533741737155701</v>
      </c>
      <c r="BF10" s="17">
        <v>0.232034088756288</v>
      </c>
      <c r="BG10" s="17">
        <v>0.29461181784387003</v>
      </c>
    </row>
    <row r="11" spans="2:59" x14ac:dyDescent="0.35">
      <c r="B11" s="18" t="s">
        <v>329</v>
      </c>
      <c r="C11" s="17">
        <v>0.216946538839145</v>
      </c>
      <c r="D11" s="17">
        <v>0.22875034496304</v>
      </c>
      <c r="E11" s="17">
        <v>0.20478417751768899</v>
      </c>
      <c r="F11" s="17"/>
      <c r="G11" s="17">
        <v>0.26402557284094103</v>
      </c>
      <c r="H11" s="17">
        <v>0.23867796817699</v>
      </c>
      <c r="I11" s="17">
        <v>0.182919467949548</v>
      </c>
      <c r="J11" s="17">
        <v>0.24897650543348401</v>
      </c>
      <c r="K11" s="17">
        <v>0.22472770150097801</v>
      </c>
      <c r="L11" s="17">
        <v>0.18467166720773001</v>
      </c>
      <c r="M11" s="17"/>
      <c r="N11" s="17">
        <v>0.20961914332341899</v>
      </c>
      <c r="O11" s="17">
        <v>0.236922338098873</v>
      </c>
      <c r="P11" s="17">
        <v>0.215744086590061</v>
      </c>
      <c r="Q11" s="17">
        <v>0.19892512777754701</v>
      </c>
      <c r="R11" s="17">
        <v>0.23946870194756001</v>
      </c>
      <c r="S11" s="17"/>
      <c r="T11" s="17">
        <v>0.24027604232465599</v>
      </c>
      <c r="U11" s="17">
        <v>0.211071382704653</v>
      </c>
      <c r="V11" s="17"/>
      <c r="W11" s="17">
        <v>0.23933263861238799</v>
      </c>
      <c r="X11" s="17">
        <v>0.20867987350571501</v>
      </c>
      <c r="Y11" s="17"/>
      <c r="Z11" s="17">
        <v>0.21995064981221901</v>
      </c>
      <c r="AA11" s="17">
        <v>0.23967878868912301</v>
      </c>
      <c r="AB11" s="17">
        <v>0.218732672551855</v>
      </c>
      <c r="AC11" s="17"/>
      <c r="AD11" s="17">
        <v>0.21927319591103001</v>
      </c>
      <c r="AE11" s="17">
        <v>0.212578876785284</v>
      </c>
      <c r="AF11" s="17"/>
      <c r="AG11" s="17">
        <v>0.210785236614422</v>
      </c>
      <c r="AH11" s="17">
        <v>0.263357545837824</v>
      </c>
      <c r="AI11" s="17">
        <v>0.18586625857129099</v>
      </c>
      <c r="AJ11" s="17"/>
      <c r="AK11" s="17">
        <v>0.20202554392445199</v>
      </c>
      <c r="AL11" s="17">
        <v>0.22606852765326599</v>
      </c>
      <c r="AM11" s="17">
        <v>0.228647413987382</v>
      </c>
      <c r="AN11" s="17"/>
      <c r="AO11" s="17">
        <v>0.197772246695196</v>
      </c>
      <c r="AP11" s="17">
        <v>0.20950011034926599</v>
      </c>
      <c r="AQ11" s="17">
        <v>0.23583752266999899</v>
      </c>
      <c r="AR11" s="17"/>
      <c r="AS11" s="17">
        <v>0.136144184227389</v>
      </c>
      <c r="AT11" s="17">
        <v>0.22114342132145801</v>
      </c>
      <c r="AU11" s="17">
        <v>0.24339045388969199</v>
      </c>
      <c r="AV11" s="17">
        <v>0.233402487501365</v>
      </c>
      <c r="AW11" s="17">
        <v>0.21849442173502601</v>
      </c>
      <c r="AX11" s="17">
        <v>0.26443477950760103</v>
      </c>
      <c r="AY11" s="17">
        <v>0.205189963491656</v>
      </c>
      <c r="AZ11" s="17">
        <v>0.25241123232304102</v>
      </c>
      <c r="BA11" s="17">
        <v>0.25608586062139199</v>
      </c>
      <c r="BB11" s="17">
        <v>0.26402045111232397</v>
      </c>
      <c r="BC11" s="17">
        <v>0.212607421641793</v>
      </c>
      <c r="BD11" s="17">
        <v>0.240208219506266</v>
      </c>
      <c r="BE11" s="17">
        <v>3.6021572616012999E-2</v>
      </c>
      <c r="BF11" s="17">
        <v>0.147577305841576</v>
      </c>
      <c r="BG11" s="17">
        <v>0.26295622072528502</v>
      </c>
    </row>
    <row r="12" spans="2:59" x14ac:dyDescent="0.35">
      <c r="B12" s="18" t="s">
        <v>330</v>
      </c>
      <c r="C12" s="17">
        <v>0.23775865714529201</v>
      </c>
      <c r="D12" s="17">
        <v>0.21734854850552399</v>
      </c>
      <c r="E12" s="17">
        <v>0.25569196314640003</v>
      </c>
      <c r="F12" s="17"/>
      <c r="G12" s="17">
        <v>0.28429379281942702</v>
      </c>
      <c r="H12" s="17">
        <v>0.25020289963488102</v>
      </c>
      <c r="I12" s="17">
        <v>0.303339758410409</v>
      </c>
      <c r="J12" s="17">
        <v>0.27581119112629099</v>
      </c>
      <c r="K12" s="17">
        <v>0.19621661738693899</v>
      </c>
      <c r="L12" s="17">
        <v>0.182416944577933</v>
      </c>
      <c r="M12" s="17"/>
      <c r="N12" s="17">
        <v>0.22204448066499399</v>
      </c>
      <c r="O12" s="17">
        <v>0.23145388865542399</v>
      </c>
      <c r="P12" s="17">
        <v>0.25786960350772098</v>
      </c>
      <c r="Q12" s="17">
        <v>0.269754929638435</v>
      </c>
      <c r="R12" s="17">
        <v>0.18350623861783799</v>
      </c>
      <c r="S12" s="17"/>
      <c r="T12" s="17">
        <v>0.20945750947205599</v>
      </c>
      <c r="U12" s="17">
        <v>0.24488584103366301</v>
      </c>
      <c r="V12" s="17"/>
      <c r="W12" s="17">
        <v>0.237667997124519</v>
      </c>
      <c r="X12" s="17">
        <v>0.233001118570207</v>
      </c>
      <c r="Y12" s="17"/>
      <c r="Z12" s="17">
        <v>0.18349126888519801</v>
      </c>
      <c r="AA12" s="17">
        <v>0.22363990907378001</v>
      </c>
      <c r="AB12" s="17">
        <v>0.28007677809169801</v>
      </c>
      <c r="AC12" s="17"/>
      <c r="AD12" s="17">
        <v>0.22313639590944401</v>
      </c>
      <c r="AE12" s="17">
        <v>0.26520795180638301</v>
      </c>
      <c r="AF12" s="17"/>
      <c r="AG12" s="17">
        <v>0.191618225628224</v>
      </c>
      <c r="AH12" s="17">
        <v>0.19408356029377299</v>
      </c>
      <c r="AI12" s="17">
        <v>0.29364539000714701</v>
      </c>
      <c r="AJ12" s="17"/>
      <c r="AK12" s="17">
        <v>0.173208839467898</v>
      </c>
      <c r="AL12" s="17">
        <v>0.22987451673099801</v>
      </c>
      <c r="AM12" s="17">
        <v>0.40261069558975499</v>
      </c>
      <c r="AN12" s="17"/>
      <c r="AO12" s="17">
        <v>0.14490004265145301</v>
      </c>
      <c r="AP12" s="17">
        <v>0.186312753968017</v>
      </c>
      <c r="AQ12" s="17">
        <v>0.32342358865903598</v>
      </c>
      <c r="AR12" s="17"/>
      <c r="AS12" s="17">
        <v>0.24773894500072</v>
      </c>
      <c r="AT12" s="17">
        <v>0.17769928329641299</v>
      </c>
      <c r="AU12" s="17">
        <v>0.23535360114690601</v>
      </c>
      <c r="AV12" s="17">
        <v>0.259413686308545</v>
      </c>
      <c r="AW12" s="17">
        <v>0.26976903031918198</v>
      </c>
      <c r="AX12" s="17">
        <v>0.22801837195917099</v>
      </c>
      <c r="AY12" s="17">
        <v>0.184300685447357</v>
      </c>
      <c r="AZ12" s="17">
        <v>0.26500882821084398</v>
      </c>
      <c r="BA12" s="17">
        <v>0.16666860349707099</v>
      </c>
      <c r="BB12" s="17">
        <v>0.186062463112109</v>
      </c>
      <c r="BC12" s="17">
        <v>0.22328257692849299</v>
      </c>
      <c r="BD12" s="17">
        <v>0.27357385408252499</v>
      </c>
      <c r="BE12" s="17">
        <v>0.45631736098727899</v>
      </c>
      <c r="BF12" s="17">
        <v>0.243020757886271</v>
      </c>
      <c r="BG12" s="17">
        <v>0.22611220125603501</v>
      </c>
    </row>
    <row r="13" spans="2:59" x14ac:dyDescent="0.35">
      <c r="B13" s="18" t="s">
        <v>133</v>
      </c>
      <c r="C13" s="17">
        <v>0.11555130688628</v>
      </c>
      <c r="D13" s="17">
        <v>8.6943993188301899E-2</v>
      </c>
      <c r="E13" s="17">
        <v>0.14267743926371501</v>
      </c>
      <c r="F13" s="17"/>
      <c r="G13" s="17">
        <v>0.15679074813661201</v>
      </c>
      <c r="H13" s="17">
        <v>9.6285006141086205E-2</v>
      </c>
      <c r="I13" s="17">
        <v>0.15238527344210101</v>
      </c>
      <c r="J13" s="17">
        <v>0.13421361418928901</v>
      </c>
      <c r="K13" s="17">
        <v>0.10267551700043</v>
      </c>
      <c r="L13" s="17">
        <v>8.7214300664698902E-2</v>
      </c>
      <c r="M13" s="17"/>
      <c r="N13" s="17">
        <v>0.120818063133389</v>
      </c>
      <c r="O13" s="17">
        <v>0.13240899943895401</v>
      </c>
      <c r="P13" s="17">
        <v>0.124348103509079</v>
      </c>
      <c r="Q13" s="17">
        <v>8.1144362136754994E-2</v>
      </c>
      <c r="R13" s="17">
        <v>0.12892159949173199</v>
      </c>
      <c r="S13" s="17"/>
      <c r="T13" s="17">
        <v>7.0359763108809495E-2</v>
      </c>
      <c r="U13" s="17">
        <v>0.12693206240970201</v>
      </c>
      <c r="V13" s="17"/>
      <c r="W13" s="17">
        <v>8.1428377839538102E-2</v>
      </c>
      <c r="X13" s="17">
        <v>0.114962825900324</v>
      </c>
      <c r="Y13" s="17"/>
      <c r="Z13" s="17">
        <v>9.6842050614578803E-2</v>
      </c>
      <c r="AA13" s="17">
        <v>8.31707810401736E-2</v>
      </c>
      <c r="AB13" s="17">
        <v>9.7175392429578802E-2</v>
      </c>
      <c r="AC13" s="17"/>
      <c r="AD13" s="17">
        <v>8.4811023738226299E-2</v>
      </c>
      <c r="AE13" s="17">
        <v>0.173257777621982</v>
      </c>
      <c r="AF13" s="17"/>
      <c r="AG13" s="17">
        <v>9.6829856796940394E-2</v>
      </c>
      <c r="AH13" s="17">
        <v>0.115780629036923</v>
      </c>
      <c r="AI13" s="17">
        <v>8.6286916688647505E-2</v>
      </c>
      <c r="AJ13" s="17"/>
      <c r="AK13" s="17">
        <v>0.10112411002270701</v>
      </c>
      <c r="AL13" s="17">
        <v>0.10234566765053001</v>
      </c>
      <c r="AM13" s="17">
        <v>7.7022780218595793E-2</v>
      </c>
      <c r="AN13" s="17"/>
      <c r="AO13" s="17">
        <v>6.8833326718298296E-2</v>
      </c>
      <c r="AP13" s="17">
        <v>0.113426291699429</v>
      </c>
      <c r="AQ13" s="17">
        <v>9.29271519142537E-2</v>
      </c>
      <c r="AR13" s="17"/>
      <c r="AS13" s="17">
        <v>0.22748721882431699</v>
      </c>
      <c r="AT13" s="17">
        <v>0.249315793484716</v>
      </c>
      <c r="AU13" s="17">
        <v>0.13278079367800899</v>
      </c>
      <c r="AV13" s="17">
        <v>0.10043886726307</v>
      </c>
      <c r="AW13" s="17">
        <v>9.8106514988902702E-2</v>
      </c>
      <c r="AX13" s="17">
        <v>6.1648231874178103E-2</v>
      </c>
      <c r="AY13" s="17">
        <v>7.5523865272304105E-2</v>
      </c>
      <c r="AZ13" s="17">
        <v>4.67444573142115E-2</v>
      </c>
      <c r="BA13" s="17">
        <v>9.5272725746032294E-2</v>
      </c>
      <c r="BB13" s="17">
        <v>6.8315737180189906E-2</v>
      </c>
      <c r="BC13" s="17">
        <v>0.11690158380140001</v>
      </c>
      <c r="BD13" s="17">
        <v>0.123229310378222</v>
      </c>
      <c r="BE13" s="17">
        <v>7.8873913914655994E-2</v>
      </c>
      <c r="BF13" s="17">
        <v>7.3370668110223206E-2</v>
      </c>
      <c r="BG13" s="17">
        <v>0</v>
      </c>
    </row>
    <row r="14" spans="2:59" x14ac:dyDescent="0.35">
      <c r="B14" s="18" t="s">
        <v>331</v>
      </c>
      <c r="C14" s="21">
        <v>0.429743497129282</v>
      </c>
      <c r="D14" s="21">
        <v>0.466957113343135</v>
      </c>
      <c r="E14" s="21">
        <v>0.396846420072197</v>
      </c>
      <c r="F14" s="21"/>
      <c r="G14" s="21">
        <v>0.29488988620301998</v>
      </c>
      <c r="H14" s="21">
        <v>0.41483412604704301</v>
      </c>
      <c r="I14" s="21">
        <v>0.36135550019794099</v>
      </c>
      <c r="J14" s="21">
        <v>0.34099868925093502</v>
      </c>
      <c r="K14" s="21">
        <v>0.47638016411165302</v>
      </c>
      <c r="L14" s="21">
        <v>0.54569708754963797</v>
      </c>
      <c r="M14" s="21"/>
      <c r="N14" s="21">
        <v>0.44751831287819799</v>
      </c>
      <c r="O14" s="21">
        <v>0.39921477380675002</v>
      </c>
      <c r="P14" s="21">
        <v>0.40203820639313997</v>
      </c>
      <c r="Q14" s="21">
        <v>0.45017558044726302</v>
      </c>
      <c r="R14" s="21">
        <v>0.44810345994287099</v>
      </c>
      <c r="S14" s="21"/>
      <c r="T14" s="21">
        <v>0.47990668509447798</v>
      </c>
      <c r="U14" s="21">
        <v>0.41711071385198301</v>
      </c>
      <c r="V14" s="21"/>
      <c r="W14" s="21">
        <v>0.44157098642355502</v>
      </c>
      <c r="X14" s="21">
        <v>0.44335618202375399</v>
      </c>
      <c r="Y14" s="21"/>
      <c r="Z14" s="21">
        <v>0.49971603068800402</v>
      </c>
      <c r="AA14" s="21">
        <v>0.45351052119692298</v>
      </c>
      <c r="AB14" s="21">
        <v>0.40401515692686801</v>
      </c>
      <c r="AC14" s="21"/>
      <c r="AD14" s="21">
        <v>0.47277938444130002</v>
      </c>
      <c r="AE14" s="21">
        <v>0.34895539378635099</v>
      </c>
      <c r="AF14" s="21"/>
      <c r="AG14" s="21">
        <v>0.50076668096041399</v>
      </c>
      <c r="AH14" s="21">
        <v>0.42677826483148001</v>
      </c>
      <c r="AI14" s="21">
        <v>0.434201434732914</v>
      </c>
      <c r="AJ14" s="21"/>
      <c r="AK14" s="21">
        <v>0.52364150658494302</v>
      </c>
      <c r="AL14" s="21">
        <v>0.44171128796520698</v>
      </c>
      <c r="AM14" s="21">
        <v>0.291719110204267</v>
      </c>
      <c r="AN14" s="21"/>
      <c r="AO14" s="21">
        <v>0.58849438393505304</v>
      </c>
      <c r="AP14" s="21">
        <v>0.49076084398328801</v>
      </c>
      <c r="AQ14" s="21">
        <v>0.34781173675671101</v>
      </c>
      <c r="AR14" s="21"/>
      <c r="AS14" s="21">
        <v>0.38862965194757398</v>
      </c>
      <c r="AT14" s="21">
        <v>0.35184150189741298</v>
      </c>
      <c r="AU14" s="21">
        <v>0.38847515128539301</v>
      </c>
      <c r="AV14" s="21">
        <v>0.40674495892702001</v>
      </c>
      <c r="AW14" s="21">
        <v>0.41363003295688899</v>
      </c>
      <c r="AX14" s="21">
        <v>0.44589861665905101</v>
      </c>
      <c r="AY14" s="21">
        <v>0.53498548578868199</v>
      </c>
      <c r="AZ14" s="21">
        <v>0.43583548215190299</v>
      </c>
      <c r="BA14" s="21">
        <v>0.48197281013550503</v>
      </c>
      <c r="BB14" s="21">
        <v>0.48160134859537701</v>
      </c>
      <c r="BC14" s="21">
        <v>0.44720841762831398</v>
      </c>
      <c r="BD14" s="21">
        <v>0.36298861603298699</v>
      </c>
      <c r="BE14" s="21">
        <v>0.42878715248205201</v>
      </c>
      <c r="BF14" s="21">
        <v>0.53603126816192903</v>
      </c>
      <c r="BG14" s="21">
        <v>0.51093157801868005</v>
      </c>
    </row>
    <row r="15" spans="2:59" x14ac:dyDescent="0.35">
      <c r="B15" s="18" t="s">
        <v>332</v>
      </c>
      <c r="C15" s="21">
        <v>0.45470519598443798</v>
      </c>
      <c r="D15" s="21">
        <v>0.44609889346856302</v>
      </c>
      <c r="E15" s="21">
        <v>0.46047614066408799</v>
      </c>
      <c r="F15" s="21"/>
      <c r="G15" s="21">
        <v>0.54831936566036799</v>
      </c>
      <c r="H15" s="21">
        <v>0.48888086781187101</v>
      </c>
      <c r="I15" s="21">
        <v>0.486259226359958</v>
      </c>
      <c r="J15" s="21">
        <v>0.52478769655977597</v>
      </c>
      <c r="K15" s="21">
        <v>0.420944318887918</v>
      </c>
      <c r="L15" s="21">
        <v>0.36708861178566399</v>
      </c>
      <c r="M15" s="21"/>
      <c r="N15" s="21">
        <v>0.43166362398841401</v>
      </c>
      <c r="O15" s="21">
        <v>0.46837622675429602</v>
      </c>
      <c r="P15" s="21">
        <v>0.47361369009778098</v>
      </c>
      <c r="Q15" s="21">
        <v>0.46868005741598201</v>
      </c>
      <c r="R15" s="21">
        <v>0.42297494056539803</v>
      </c>
      <c r="S15" s="21"/>
      <c r="T15" s="21">
        <v>0.44973355179671198</v>
      </c>
      <c r="U15" s="21">
        <v>0.45595722373831499</v>
      </c>
      <c r="V15" s="21"/>
      <c r="W15" s="21">
        <v>0.47700063573690699</v>
      </c>
      <c r="X15" s="21">
        <v>0.44168099207592199</v>
      </c>
      <c r="Y15" s="21"/>
      <c r="Z15" s="21">
        <v>0.40344191869741702</v>
      </c>
      <c r="AA15" s="21">
        <v>0.46331869776290302</v>
      </c>
      <c r="AB15" s="21">
        <v>0.49880945064355298</v>
      </c>
      <c r="AC15" s="21"/>
      <c r="AD15" s="21">
        <v>0.44240959182047401</v>
      </c>
      <c r="AE15" s="21">
        <v>0.47778682859166699</v>
      </c>
      <c r="AF15" s="21"/>
      <c r="AG15" s="21">
        <v>0.402403462242645</v>
      </c>
      <c r="AH15" s="21">
        <v>0.457441106131597</v>
      </c>
      <c r="AI15" s="21">
        <v>0.47951164857843898</v>
      </c>
      <c r="AJ15" s="21"/>
      <c r="AK15" s="21">
        <v>0.37523438339234999</v>
      </c>
      <c r="AL15" s="21">
        <v>0.45594304438426397</v>
      </c>
      <c r="AM15" s="21">
        <v>0.63125810957713702</v>
      </c>
      <c r="AN15" s="21"/>
      <c r="AO15" s="21">
        <v>0.34267228934664901</v>
      </c>
      <c r="AP15" s="21">
        <v>0.39581286431728302</v>
      </c>
      <c r="AQ15" s="21">
        <v>0.559261111329035</v>
      </c>
      <c r="AR15" s="21"/>
      <c r="AS15" s="21">
        <v>0.38388312922810902</v>
      </c>
      <c r="AT15" s="21">
        <v>0.39884270461787003</v>
      </c>
      <c r="AU15" s="21">
        <v>0.478744055036599</v>
      </c>
      <c r="AV15" s="21">
        <v>0.49281617380991</v>
      </c>
      <c r="AW15" s="21">
        <v>0.48826345205420801</v>
      </c>
      <c r="AX15" s="21">
        <v>0.49245315146677099</v>
      </c>
      <c r="AY15" s="21">
        <v>0.38949064893901397</v>
      </c>
      <c r="AZ15" s="21">
        <v>0.51742006053388501</v>
      </c>
      <c r="BA15" s="21">
        <v>0.42275446411846201</v>
      </c>
      <c r="BB15" s="21">
        <v>0.45008291422443297</v>
      </c>
      <c r="BC15" s="21">
        <v>0.43588999857028599</v>
      </c>
      <c r="BD15" s="21">
        <v>0.51378207358879002</v>
      </c>
      <c r="BE15" s="21">
        <v>0.49233893360329201</v>
      </c>
      <c r="BF15" s="21">
        <v>0.390598063727847</v>
      </c>
      <c r="BG15" s="21">
        <v>0.48906842198132</v>
      </c>
    </row>
    <row r="16" spans="2:59" x14ac:dyDescent="0.35">
      <c r="B16" s="18" t="s">
        <v>120</v>
      </c>
      <c r="C16" s="22">
        <v>-2.4961698855155898E-2</v>
      </c>
      <c r="D16" s="22">
        <v>2.08582198745711E-2</v>
      </c>
      <c r="E16" s="22">
        <v>-6.3629720591891398E-2</v>
      </c>
      <c r="F16" s="22"/>
      <c r="G16" s="22">
        <v>-0.25342947945734801</v>
      </c>
      <c r="H16" s="22">
        <v>-7.4046741764828297E-2</v>
      </c>
      <c r="I16" s="22">
        <v>-0.124903726162017</v>
      </c>
      <c r="J16" s="22">
        <v>-0.18378900730884001</v>
      </c>
      <c r="K16" s="22">
        <v>5.5435845223734903E-2</v>
      </c>
      <c r="L16" s="22">
        <v>0.17860847576397401</v>
      </c>
      <c r="M16" s="22"/>
      <c r="N16" s="22">
        <v>1.5854688889783999E-2</v>
      </c>
      <c r="O16" s="22">
        <v>-6.9161452947546206E-2</v>
      </c>
      <c r="P16" s="22">
        <v>-7.1575483704641202E-2</v>
      </c>
      <c r="Q16" s="22">
        <v>-1.8504476968719201E-2</v>
      </c>
      <c r="R16" s="22">
        <v>2.5128519377472801E-2</v>
      </c>
      <c r="S16" s="22"/>
      <c r="T16" s="22">
        <v>3.01731332977665E-2</v>
      </c>
      <c r="U16" s="22">
        <v>-3.8846509886331898E-2</v>
      </c>
      <c r="V16" s="22"/>
      <c r="W16" s="22">
        <v>-3.5429649313352199E-2</v>
      </c>
      <c r="X16" s="22">
        <v>1.6751899478321701E-3</v>
      </c>
      <c r="Y16" s="22"/>
      <c r="Z16" s="22">
        <v>9.6274111990586705E-2</v>
      </c>
      <c r="AA16" s="22">
        <v>-9.8081765659794908E-3</v>
      </c>
      <c r="AB16" s="22">
        <v>-9.4794293716684894E-2</v>
      </c>
      <c r="AC16" s="22"/>
      <c r="AD16" s="22">
        <v>3.0369792620826602E-2</v>
      </c>
      <c r="AE16" s="22">
        <v>-0.128831434805316</v>
      </c>
      <c r="AF16" s="22"/>
      <c r="AG16" s="22">
        <v>9.8363218717769194E-2</v>
      </c>
      <c r="AH16" s="22">
        <v>-3.0662841300117399E-2</v>
      </c>
      <c r="AI16" s="22">
        <v>-4.5310213845524597E-2</v>
      </c>
      <c r="AJ16" s="22"/>
      <c r="AK16" s="22">
        <v>0.148407123192593</v>
      </c>
      <c r="AL16" s="22">
        <v>-1.42317564190568E-2</v>
      </c>
      <c r="AM16" s="22">
        <v>-0.33953899937287002</v>
      </c>
      <c r="AN16" s="22"/>
      <c r="AO16" s="22">
        <v>0.24582209458840401</v>
      </c>
      <c r="AP16" s="22">
        <v>9.4947979666005405E-2</v>
      </c>
      <c r="AQ16" s="22">
        <v>-0.21144937457232399</v>
      </c>
      <c r="AR16" s="22"/>
      <c r="AS16" s="22">
        <v>4.7465227194645699E-3</v>
      </c>
      <c r="AT16" s="22">
        <v>-4.7001202720456901E-2</v>
      </c>
      <c r="AU16" s="22">
        <v>-9.0268903751205901E-2</v>
      </c>
      <c r="AV16" s="22">
        <v>-8.6071214882890504E-2</v>
      </c>
      <c r="AW16" s="22">
        <v>-7.4633419097318798E-2</v>
      </c>
      <c r="AX16" s="22">
        <v>-4.6554534807720802E-2</v>
      </c>
      <c r="AY16" s="22">
        <v>0.14549483684966899</v>
      </c>
      <c r="AZ16" s="22">
        <v>-8.1584578381981299E-2</v>
      </c>
      <c r="BA16" s="22">
        <v>5.9218346017042699E-2</v>
      </c>
      <c r="BB16" s="22">
        <v>3.1518434370944703E-2</v>
      </c>
      <c r="BC16" s="22">
        <v>1.1318419058028601E-2</v>
      </c>
      <c r="BD16" s="22">
        <v>-0.15079345755580301</v>
      </c>
      <c r="BE16" s="22">
        <v>-6.35517811212397E-2</v>
      </c>
      <c r="BF16" s="22">
        <v>0.145433204434082</v>
      </c>
      <c r="BG16" s="22">
        <v>2.1863156037360901E-2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0.19720362965225199</v>
      </c>
      <c r="D9" s="17">
        <v>0.24403203611183999</v>
      </c>
      <c r="E9" s="17">
        <v>0.154391549367564</v>
      </c>
      <c r="F9" s="17"/>
      <c r="G9" s="17">
        <v>5.8625912565900502E-2</v>
      </c>
      <c r="H9" s="17">
        <v>0.112868018189764</v>
      </c>
      <c r="I9" s="17">
        <v>0.17139637623985099</v>
      </c>
      <c r="J9" s="17">
        <v>0.185194198330873</v>
      </c>
      <c r="K9" s="17">
        <v>0.245825627580779</v>
      </c>
      <c r="L9" s="17">
        <v>0.26871967007153802</v>
      </c>
      <c r="M9" s="17"/>
      <c r="N9" s="17">
        <v>0.201948318684919</v>
      </c>
      <c r="O9" s="17">
        <v>0.19490062120311899</v>
      </c>
      <c r="P9" s="17">
        <v>0.21416716018836701</v>
      </c>
      <c r="Q9" s="17">
        <v>0.18038632320891199</v>
      </c>
      <c r="R9" s="17">
        <v>0.194214915612687</v>
      </c>
      <c r="S9" s="17"/>
      <c r="T9" s="17">
        <v>0.223917363622784</v>
      </c>
      <c r="U9" s="17">
        <v>0.190476210094882</v>
      </c>
      <c r="V9" s="17"/>
      <c r="W9" s="17">
        <v>0.20790683944597399</v>
      </c>
      <c r="X9" s="17">
        <v>0.197752886916047</v>
      </c>
      <c r="Y9" s="17"/>
      <c r="Z9" s="17">
        <v>0.266145140090154</v>
      </c>
      <c r="AA9" s="17">
        <v>0.18488418182886099</v>
      </c>
      <c r="AB9" s="17">
        <v>0.15676409863523499</v>
      </c>
      <c r="AC9" s="17"/>
      <c r="AD9" s="17">
        <v>0.223483199600504</v>
      </c>
      <c r="AE9" s="17">
        <v>0.147870927449683</v>
      </c>
      <c r="AF9" s="17"/>
      <c r="AG9" s="17">
        <v>0.202812602604555</v>
      </c>
      <c r="AH9" s="17">
        <v>0.14597466123018499</v>
      </c>
      <c r="AI9" s="17">
        <v>0.25373634207317303</v>
      </c>
      <c r="AJ9" s="17"/>
      <c r="AK9" s="17">
        <v>0.24788955230690901</v>
      </c>
      <c r="AL9" s="17">
        <v>0.198846935345208</v>
      </c>
      <c r="AM9" s="17">
        <v>0.12414848655808999</v>
      </c>
      <c r="AN9" s="17"/>
      <c r="AO9" s="17">
        <v>0.28020753982211599</v>
      </c>
      <c r="AP9" s="17">
        <v>0.20344947406906</v>
      </c>
      <c r="AQ9" s="17">
        <v>0.190747084270772</v>
      </c>
      <c r="AR9" s="17"/>
      <c r="AS9" s="17">
        <v>0.118997503907239</v>
      </c>
      <c r="AT9" s="17">
        <v>0.182077146547305</v>
      </c>
      <c r="AU9" s="17">
        <v>0.186261900918826</v>
      </c>
      <c r="AV9" s="17">
        <v>0.246630076068349</v>
      </c>
      <c r="AW9" s="17">
        <v>0.227157292901776</v>
      </c>
      <c r="AX9" s="17">
        <v>0.13282274569570501</v>
      </c>
      <c r="AY9" s="17">
        <v>0.15639137732325001</v>
      </c>
      <c r="AZ9" s="17">
        <v>0.28204518558623398</v>
      </c>
      <c r="BA9" s="17">
        <v>0.21141713832126799</v>
      </c>
      <c r="BB9" s="17">
        <v>0.22438313034780599</v>
      </c>
      <c r="BC9" s="17">
        <v>0.26474044290260901</v>
      </c>
      <c r="BD9" s="17">
        <v>0.12899044207341501</v>
      </c>
      <c r="BE9" s="17">
        <v>0.12863506395685301</v>
      </c>
      <c r="BF9" s="17">
        <v>0.21987751569785599</v>
      </c>
      <c r="BG9" s="17">
        <v>0.31445063221034097</v>
      </c>
    </row>
    <row r="10" spans="2:59" x14ac:dyDescent="0.35">
      <c r="B10" s="18" t="s">
        <v>327</v>
      </c>
      <c r="C10" s="17">
        <v>0.284052789344306</v>
      </c>
      <c r="D10" s="17">
        <v>0.32373386226447698</v>
      </c>
      <c r="E10" s="17">
        <v>0.248256847293643</v>
      </c>
      <c r="F10" s="17"/>
      <c r="G10" s="17">
        <v>0.26121148986769499</v>
      </c>
      <c r="H10" s="17">
        <v>0.30482391528893199</v>
      </c>
      <c r="I10" s="17">
        <v>0.239936055650942</v>
      </c>
      <c r="J10" s="17">
        <v>0.231227221699047</v>
      </c>
      <c r="K10" s="17">
        <v>0.28851836802137998</v>
      </c>
      <c r="L10" s="17">
        <v>0.33879189375553498</v>
      </c>
      <c r="M10" s="17"/>
      <c r="N10" s="17">
        <v>0.30211796630650101</v>
      </c>
      <c r="O10" s="17">
        <v>0.29469480037653001</v>
      </c>
      <c r="P10" s="17">
        <v>0.28080473699686198</v>
      </c>
      <c r="Q10" s="17">
        <v>0.28304015947606398</v>
      </c>
      <c r="R10" s="17">
        <v>0.228185073319422</v>
      </c>
      <c r="S10" s="17"/>
      <c r="T10" s="17">
        <v>0.31515807512118899</v>
      </c>
      <c r="U10" s="17">
        <v>0.27621942886748702</v>
      </c>
      <c r="V10" s="17"/>
      <c r="W10" s="17">
        <v>0.32604144733114498</v>
      </c>
      <c r="X10" s="17">
        <v>0.26411787766031303</v>
      </c>
      <c r="Y10" s="17"/>
      <c r="Z10" s="17">
        <v>0.306209057940665</v>
      </c>
      <c r="AA10" s="17">
        <v>0.296934320073519</v>
      </c>
      <c r="AB10" s="17">
        <v>0.30528764070251602</v>
      </c>
      <c r="AC10" s="17"/>
      <c r="AD10" s="17">
        <v>0.29885990709235299</v>
      </c>
      <c r="AE10" s="17">
        <v>0.25625647716031003</v>
      </c>
      <c r="AF10" s="17"/>
      <c r="AG10" s="17">
        <v>0.36245912393142199</v>
      </c>
      <c r="AH10" s="17">
        <v>0.317421308396513</v>
      </c>
      <c r="AI10" s="17">
        <v>0.25542975041854399</v>
      </c>
      <c r="AJ10" s="17"/>
      <c r="AK10" s="17">
        <v>0.286079311994204</v>
      </c>
      <c r="AL10" s="17">
        <v>0.33499439060368102</v>
      </c>
      <c r="AM10" s="17">
        <v>0.156274337178547</v>
      </c>
      <c r="AN10" s="17"/>
      <c r="AO10" s="17">
        <v>0.29366144022445301</v>
      </c>
      <c r="AP10" s="17">
        <v>0.32869067731322898</v>
      </c>
      <c r="AQ10" s="17">
        <v>0.239585750318561</v>
      </c>
      <c r="AR10" s="17"/>
      <c r="AS10" s="17">
        <v>0.23837356944167301</v>
      </c>
      <c r="AT10" s="17">
        <v>0.26852907284254701</v>
      </c>
      <c r="AU10" s="17">
        <v>0.31406869002864501</v>
      </c>
      <c r="AV10" s="17">
        <v>0.27051547136313497</v>
      </c>
      <c r="AW10" s="17">
        <v>0.26709266998270798</v>
      </c>
      <c r="AX10" s="17">
        <v>0.19462600656273099</v>
      </c>
      <c r="AY10" s="17">
        <v>0.43990073513417099</v>
      </c>
      <c r="AZ10" s="17">
        <v>0.22088466339662699</v>
      </c>
      <c r="BA10" s="17">
        <v>0.319033141657666</v>
      </c>
      <c r="BB10" s="17">
        <v>0.397861773404108</v>
      </c>
      <c r="BC10" s="17">
        <v>0.28523848862740397</v>
      </c>
      <c r="BD10" s="17">
        <v>0.46274107451895302</v>
      </c>
      <c r="BE10" s="17">
        <v>0.252734158619354</v>
      </c>
      <c r="BF10" s="17">
        <v>0.18120828339373901</v>
      </c>
      <c r="BG10" s="17">
        <v>0.23295333891895101</v>
      </c>
    </row>
    <row r="11" spans="2:59" x14ac:dyDescent="0.35">
      <c r="B11" s="18" t="s">
        <v>329</v>
      </c>
      <c r="C11" s="17">
        <v>0.19604493722519301</v>
      </c>
      <c r="D11" s="17">
        <v>0.17983352730906799</v>
      </c>
      <c r="E11" s="17">
        <v>0.20783502437661899</v>
      </c>
      <c r="F11" s="17"/>
      <c r="G11" s="17">
        <v>0.28516823391760698</v>
      </c>
      <c r="H11" s="17">
        <v>0.222169079502819</v>
      </c>
      <c r="I11" s="17">
        <v>0.224838294525153</v>
      </c>
      <c r="J11" s="17">
        <v>0.19622553770454401</v>
      </c>
      <c r="K11" s="17">
        <v>0.16736615956204901</v>
      </c>
      <c r="L11" s="17">
        <v>0.15973182452910201</v>
      </c>
      <c r="M11" s="17"/>
      <c r="N11" s="17">
        <v>0.202242016618151</v>
      </c>
      <c r="O11" s="17">
        <v>0.16010551620031599</v>
      </c>
      <c r="P11" s="17">
        <v>0.200008741058776</v>
      </c>
      <c r="Q11" s="17">
        <v>0.1897387244929</v>
      </c>
      <c r="R11" s="17">
        <v>0.251598823111847</v>
      </c>
      <c r="S11" s="17"/>
      <c r="T11" s="17">
        <v>0.19135253314408801</v>
      </c>
      <c r="U11" s="17">
        <v>0.19722664289843</v>
      </c>
      <c r="V11" s="17"/>
      <c r="W11" s="17">
        <v>0.19139684219275899</v>
      </c>
      <c r="X11" s="17">
        <v>0.198112489248156</v>
      </c>
      <c r="Y11" s="17"/>
      <c r="Z11" s="17">
        <v>0.18203562065618101</v>
      </c>
      <c r="AA11" s="17">
        <v>0.23906029052150199</v>
      </c>
      <c r="AB11" s="17">
        <v>0.20207837260495701</v>
      </c>
      <c r="AC11" s="17"/>
      <c r="AD11" s="17">
        <v>0.217460416553412</v>
      </c>
      <c r="AE11" s="17">
        <v>0.15584323429380301</v>
      </c>
      <c r="AF11" s="17"/>
      <c r="AG11" s="17">
        <v>0.160892675863479</v>
      </c>
      <c r="AH11" s="17">
        <v>0.22145020230706999</v>
      </c>
      <c r="AI11" s="17">
        <v>0.19018976960487499</v>
      </c>
      <c r="AJ11" s="17"/>
      <c r="AK11" s="17">
        <v>0.223706505827829</v>
      </c>
      <c r="AL11" s="17">
        <v>0.18344875576731301</v>
      </c>
      <c r="AM11" s="17">
        <v>0.17636418571490101</v>
      </c>
      <c r="AN11" s="17"/>
      <c r="AO11" s="17">
        <v>0.197223811196999</v>
      </c>
      <c r="AP11" s="17">
        <v>0.21189333360194099</v>
      </c>
      <c r="AQ11" s="17">
        <v>0.18293059918597801</v>
      </c>
      <c r="AR11" s="17"/>
      <c r="AS11" s="17">
        <v>0.28015669550676398</v>
      </c>
      <c r="AT11" s="17">
        <v>0.121701509065406</v>
      </c>
      <c r="AU11" s="17">
        <v>0.16090109333540001</v>
      </c>
      <c r="AV11" s="17">
        <v>0.18475819484917499</v>
      </c>
      <c r="AW11" s="17">
        <v>0.24836834747632</v>
      </c>
      <c r="AX11" s="17">
        <v>0.25129807472605498</v>
      </c>
      <c r="AY11" s="17">
        <v>0.172275260775172</v>
      </c>
      <c r="AZ11" s="17">
        <v>0.19544685111455301</v>
      </c>
      <c r="BA11" s="17">
        <v>0.22532539748827901</v>
      </c>
      <c r="BB11" s="17">
        <v>0.17637997076981701</v>
      </c>
      <c r="BC11" s="17">
        <v>0.23807905435562501</v>
      </c>
      <c r="BD11" s="17">
        <v>6.9574494711818799E-2</v>
      </c>
      <c r="BE11" s="17">
        <v>5.1840717811221203E-2</v>
      </c>
      <c r="BF11" s="17">
        <v>0.28630746326751799</v>
      </c>
      <c r="BG11" s="17">
        <v>0.21950008378774499</v>
      </c>
    </row>
    <row r="12" spans="2:59" x14ac:dyDescent="0.35">
      <c r="B12" s="18" t="s">
        <v>330</v>
      </c>
      <c r="C12" s="17">
        <v>0.20047528122792899</v>
      </c>
      <c r="D12" s="17">
        <v>0.17613551994689899</v>
      </c>
      <c r="E12" s="17">
        <v>0.22397571054877899</v>
      </c>
      <c r="F12" s="17"/>
      <c r="G12" s="17">
        <v>0.24742713679242201</v>
      </c>
      <c r="H12" s="17">
        <v>0.211305948246787</v>
      </c>
      <c r="I12" s="17">
        <v>0.23943253274159401</v>
      </c>
      <c r="J12" s="17">
        <v>0.286592995220254</v>
      </c>
      <c r="K12" s="17">
        <v>0.121636700597973</v>
      </c>
      <c r="L12" s="17">
        <v>0.15011868754215199</v>
      </c>
      <c r="M12" s="17"/>
      <c r="N12" s="17">
        <v>0.207600678683629</v>
      </c>
      <c r="O12" s="17">
        <v>0.210160803852109</v>
      </c>
      <c r="P12" s="17">
        <v>0.162809816837819</v>
      </c>
      <c r="Q12" s="17">
        <v>0.21624469441258901</v>
      </c>
      <c r="R12" s="17">
        <v>0.200809549384043</v>
      </c>
      <c r="S12" s="17"/>
      <c r="T12" s="17">
        <v>0.18956978222174001</v>
      </c>
      <c r="U12" s="17">
        <v>0.203221653838289</v>
      </c>
      <c r="V12" s="17"/>
      <c r="W12" s="17">
        <v>0.18093088859290099</v>
      </c>
      <c r="X12" s="17">
        <v>0.20756422383603801</v>
      </c>
      <c r="Y12" s="17"/>
      <c r="Z12" s="17">
        <v>0.160824836090805</v>
      </c>
      <c r="AA12" s="17">
        <v>0.16597859566551901</v>
      </c>
      <c r="AB12" s="17">
        <v>0.23813094787176101</v>
      </c>
      <c r="AC12" s="17"/>
      <c r="AD12" s="17">
        <v>0.17747278333401201</v>
      </c>
      <c r="AE12" s="17">
        <v>0.243656177290929</v>
      </c>
      <c r="AF12" s="17"/>
      <c r="AG12" s="17">
        <v>0.16697042848865501</v>
      </c>
      <c r="AH12" s="17">
        <v>0.19820207500942</v>
      </c>
      <c r="AI12" s="17">
        <v>0.20860791155868599</v>
      </c>
      <c r="AJ12" s="17"/>
      <c r="AK12" s="17">
        <v>0.161150026916214</v>
      </c>
      <c r="AL12" s="17">
        <v>0.169363828059474</v>
      </c>
      <c r="AM12" s="17">
        <v>0.40415584097839902</v>
      </c>
      <c r="AN12" s="17"/>
      <c r="AO12" s="17">
        <v>0.159363991159503</v>
      </c>
      <c r="AP12" s="17">
        <v>0.150702453079128</v>
      </c>
      <c r="AQ12" s="17">
        <v>0.25760448748570403</v>
      </c>
      <c r="AR12" s="17"/>
      <c r="AS12" s="17">
        <v>0.171767718171395</v>
      </c>
      <c r="AT12" s="17">
        <v>0.22958205367378601</v>
      </c>
      <c r="AU12" s="17">
        <v>0.20021404699870701</v>
      </c>
      <c r="AV12" s="17">
        <v>0.15121806291846299</v>
      </c>
      <c r="AW12" s="17">
        <v>0.17712245070866101</v>
      </c>
      <c r="AX12" s="17">
        <v>0.27791273286121898</v>
      </c>
      <c r="AY12" s="17">
        <v>0.10794935806582499</v>
      </c>
      <c r="AZ12" s="17">
        <v>0.25680099132622902</v>
      </c>
      <c r="BA12" s="17">
        <v>0.18651444310362</v>
      </c>
      <c r="BB12" s="17">
        <v>0.152044570562403</v>
      </c>
      <c r="BC12" s="17">
        <v>7.9991807941046295E-2</v>
      </c>
      <c r="BD12" s="17">
        <v>0.289906162518621</v>
      </c>
      <c r="BE12" s="17">
        <v>0.56679005961257201</v>
      </c>
      <c r="BF12" s="17">
        <v>0.14275402310250501</v>
      </c>
      <c r="BG12" s="17">
        <v>0.198764272394892</v>
      </c>
    </row>
    <row r="13" spans="2:59" x14ac:dyDescent="0.35">
      <c r="B13" s="18" t="s">
        <v>133</v>
      </c>
      <c r="C13" s="17">
        <v>0.122223362550319</v>
      </c>
      <c r="D13" s="17">
        <v>7.6265054367716301E-2</v>
      </c>
      <c r="E13" s="17">
        <v>0.16554086841339499</v>
      </c>
      <c r="F13" s="17"/>
      <c r="G13" s="17">
        <v>0.14756722685637599</v>
      </c>
      <c r="H13" s="17">
        <v>0.14883303877169801</v>
      </c>
      <c r="I13" s="17">
        <v>0.12439674084246</v>
      </c>
      <c r="J13" s="17">
        <v>0.100760047045283</v>
      </c>
      <c r="K13" s="17">
        <v>0.17665314423782</v>
      </c>
      <c r="L13" s="17">
        <v>8.26379241016717E-2</v>
      </c>
      <c r="M13" s="17"/>
      <c r="N13" s="17">
        <v>8.6091019706799804E-2</v>
      </c>
      <c r="O13" s="17">
        <v>0.14013825836792601</v>
      </c>
      <c r="P13" s="17">
        <v>0.142209544918175</v>
      </c>
      <c r="Q13" s="17">
        <v>0.130590098409535</v>
      </c>
      <c r="R13" s="17">
        <v>0.125191638572002</v>
      </c>
      <c r="S13" s="17"/>
      <c r="T13" s="17">
        <v>8.0002245890198498E-2</v>
      </c>
      <c r="U13" s="17">
        <v>0.13285606430091201</v>
      </c>
      <c r="V13" s="17"/>
      <c r="W13" s="17">
        <v>9.3723982437221201E-2</v>
      </c>
      <c r="X13" s="17">
        <v>0.13245252233944599</v>
      </c>
      <c r="Y13" s="17"/>
      <c r="Z13" s="17">
        <v>8.4785345222194997E-2</v>
      </c>
      <c r="AA13" s="17">
        <v>0.113142611910598</v>
      </c>
      <c r="AB13" s="17">
        <v>9.7738940185531503E-2</v>
      </c>
      <c r="AC13" s="17"/>
      <c r="AD13" s="17">
        <v>8.2723693419718303E-2</v>
      </c>
      <c r="AE13" s="17">
        <v>0.19637318380527499</v>
      </c>
      <c r="AF13" s="17"/>
      <c r="AG13" s="17">
        <v>0.10686516911188899</v>
      </c>
      <c r="AH13" s="17">
        <v>0.116951753056813</v>
      </c>
      <c r="AI13" s="17">
        <v>9.2036226344721903E-2</v>
      </c>
      <c r="AJ13" s="17"/>
      <c r="AK13" s="17">
        <v>8.1174602954844105E-2</v>
      </c>
      <c r="AL13" s="17">
        <v>0.113346090224323</v>
      </c>
      <c r="AM13" s="17">
        <v>0.13905714957006299</v>
      </c>
      <c r="AN13" s="17"/>
      <c r="AO13" s="17">
        <v>6.9543217596928802E-2</v>
      </c>
      <c r="AP13" s="17">
        <v>0.10526406193664201</v>
      </c>
      <c r="AQ13" s="17">
        <v>0.129132078738984</v>
      </c>
      <c r="AR13" s="17"/>
      <c r="AS13" s="17">
        <v>0.19070451297292901</v>
      </c>
      <c r="AT13" s="17">
        <v>0.19811021787095701</v>
      </c>
      <c r="AU13" s="17">
        <v>0.138554268718422</v>
      </c>
      <c r="AV13" s="17">
        <v>0.14687819480087799</v>
      </c>
      <c r="AW13" s="17">
        <v>8.0259238930534493E-2</v>
      </c>
      <c r="AX13" s="17">
        <v>0.14334044015429001</v>
      </c>
      <c r="AY13" s="17">
        <v>0.12348326870158099</v>
      </c>
      <c r="AZ13" s="17">
        <v>4.4822308576356801E-2</v>
      </c>
      <c r="BA13" s="17">
        <v>5.7709879429167103E-2</v>
      </c>
      <c r="BB13" s="17">
        <v>4.9330554915865799E-2</v>
      </c>
      <c r="BC13" s="17">
        <v>0.13195020617331599</v>
      </c>
      <c r="BD13" s="17">
        <v>4.8787826177191497E-2</v>
      </c>
      <c r="BE13" s="17">
        <v>0</v>
      </c>
      <c r="BF13" s="17">
        <v>0.16985271453838299</v>
      </c>
      <c r="BG13" s="17">
        <v>3.4331672688072003E-2</v>
      </c>
    </row>
    <row r="14" spans="2:59" x14ac:dyDescent="0.35">
      <c r="B14" s="18" t="s">
        <v>331</v>
      </c>
      <c r="C14" s="21">
        <v>0.48125641899655902</v>
      </c>
      <c r="D14" s="21">
        <v>0.56776589837631697</v>
      </c>
      <c r="E14" s="21">
        <v>0.402648396661207</v>
      </c>
      <c r="F14" s="21"/>
      <c r="G14" s="21">
        <v>0.31983740243359599</v>
      </c>
      <c r="H14" s="21">
        <v>0.41769193347869599</v>
      </c>
      <c r="I14" s="21">
        <v>0.41133243189079299</v>
      </c>
      <c r="J14" s="21">
        <v>0.41642142002992</v>
      </c>
      <c r="K14" s="21">
        <v>0.53434399560215895</v>
      </c>
      <c r="L14" s="21">
        <v>0.60751156382707405</v>
      </c>
      <c r="M14" s="21"/>
      <c r="N14" s="21">
        <v>0.50406628499142003</v>
      </c>
      <c r="O14" s="21">
        <v>0.48959542157964903</v>
      </c>
      <c r="P14" s="21">
        <v>0.49497189718522899</v>
      </c>
      <c r="Q14" s="21">
        <v>0.46342648268497699</v>
      </c>
      <c r="R14" s="21">
        <v>0.42239998893210901</v>
      </c>
      <c r="S14" s="21"/>
      <c r="T14" s="21">
        <v>0.53907543874397301</v>
      </c>
      <c r="U14" s="21">
        <v>0.46669563896236899</v>
      </c>
      <c r="V14" s="21"/>
      <c r="W14" s="21">
        <v>0.53394828677711903</v>
      </c>
      <c r="X14" s="21">
        <v>0.46187076457636</v>
      </c>
      <c r="Y14" s="21"/>
      <c r="Z14" s="21">
        <v>0.57235419803081899</v>
      </c>
      <c r="AA14" s="21">
        <v>0.48181850190238101</v>
      </c>
      <c r="AB14" s="21">
        <v>0.46205173933775001</v>
      </c>
      <c r="AC14" s="21"/>
      <c r="AD14" s="21">
        <v>0.522343106692857</v>
      </c>
      <c r="AE14" s="21">
        <v>0.40412740460999302</v>
      </c>
      <c r="AF14" s="21"/>
      <c r="AG14" s="21">
        <v>0.56527172653597701</v>
      </c>
      <c r="AH14" s="21">
        <v>0.46339596962669799</v>
      </c>
      <c r="AI14" s="21">
        <v>0.50916609249171696</v>
      </c>
      <c r="AJ14" s="21"/>
      <c r="AK14" s="21">
        <v>0.53396886430111301</v>
      </c>
      <c r="AL14" s="21">
        <v>0.533841325948889</v>
      </c>
      <c r="AM14" s="21">
        <v>0.28042282373663702</v>
      </c>
      <c r="AN14" s="21"/>
      <c r="AO14" s="21">
        <v>0.57386898004656905</v>
      </c>
      <c r="AP14" s="21">
        <v>0.53214015138228898</v>
      </c>
      <c r="AQ14" s="21">
        <v>0.43033283458933402</v>
      </c>
      <c r="AR14" s="21"/>
      <c r="AS14" s="21">
        <v>0.35737107334891199</v>
      </c>
      <c r="AT14" s="21">
        <v>0.45060621938985101</v>
      </c>
      <c r="AU14" s="21">
        <v>0.50033059094747101</v>
      </c>
      <c r="AV14" s="21">
        <v>0.517145547431484</v>
      </c>
      <c r="AW14" s="21">
        <v>0.49424996288448497</v>
      </c>
      <c r="AX14" s="21">
        <v>0.327448752258436</v>
      </c>
      <c r="AY14" s="21">
        <v>0.59629211245742098</v>
      </c>
      <c r="AZ14" s="21">
        <v>0.50292984898286097</v>
      </c>
      <c r="BA14" s="21">
        <v>0.53045027997893401</v>
      </c>
      <c r="BB14" s="21">
        <v>0.62224490375191399</v>
      </c>
      <c r="BC14" s="21">
        <v>0.54997893153001298</v>
      </c>
      <c r="BD14" s="21">
        <v>0.591731516592368</v>
      </c>
      <c r="BE14" s="21">
        <v>0.38136922257620698</v>
      </c>
      <c r="BF14" s="21">
        <v>0.40108579909159398</v>
      </c>
      <c r="BG14" s="21">
        <v>0.54740397112929196</v>
      </c>
    </row>
    <row r="15" spans="2:59" x14ac:dyDescent="0.35">
      <c r="B15" s="18" t="s">
        <v>332</v>
      </c>
      <c r="C15" s="21">
        <v>0.39652021845312202</v>
      </c>
      <c r="D15" s="21">
        <v>0.35596904725596701</v>
      </c>
      <c r="E15" s="21">
        <v>0.43181073492539801</v>
      </c>
      <c r="F15" s="21"/>
      <c r="G15" s="21">
        <v>0.53259537071002905</v>
      </c>
      <c r="H15" s="21">
        <v>0.433475027749606</v>
      </c>
      <c r="I15" s="21">
        <v>0.46427082726674701</v>
      </c>
      <c r="J15" s="21">
        <v>0.48281853292479798</v>
      </c>
      <c r="K15" s="21">
        <v>0.28900286016002102</v>
      </c>
      <c r="L15" s="21">
        <v>0.30985051207125403</v>
      </c>
      <c r="M15" s="21"/>
      <c r="N15" s="21">
        <v>0.40984269530178002</v>
      </c>
      <c r="O15" s="21">
        <v>0.37026632005242499</v>
      </c>
      <c r="P15" s="21">
        <v>0.36281855789659501</v>
      </c>
      <c r="Q15" s="21">
        <v>0.405983418905489</v>
      </c>
      <c r="R15" s="21">
        <v>0.452408372495889</v>
      </c>
      <c r="S15" s="21"/>
      <c r="T15" s="21">
        <v>0.38092231536582799</v>
      </c>
      <c r="U15" s="21">
        <v>0.400448296736719</v>
      </c>
      <c r="V15" s="21"/>
      <c r="W15" s="21">
        <v>0.37232773078566</v>
      </c>
      <c r="X15" s="21">
        <v>0.40567671308419401</v>
      </c>
      <c r="Y15" s="21"/>
      <c r="Z15" s="21">
        <v>0.34286045674698601</v>
      </c>
      <c r="AA15" s="21">
        <v>0.405038886187021</v>
      </c>
      <c r="AB15" s="21">
        <v>0.44020932047671801</v>
      </c>
      <c r="AC15" s="21"/>
      <c r="AD15" s="21">
        <v>0.39493319988742398</v>
      </c>
      <c r="AE15" s="21">
        <v>0.39949941158473201</v>
      </c>
      <c r="AF15" s="21"/>
      <c r="AG15" s="21">
        <v>0.327863104352134</v>
      </c>
      <c r="AH15" s="21">
        <v>0.41965227731648902</v>
      </c>
      <c r="AI15" s="21">
        <v>0.39879768116356101</v>
      </c>
      <c r="AJ15" s="21"/>
      <c r="AK15" s="21">
        <v>0.38485653274404302</v>
      </c>
      <c r="AL15" s="21">
        <v>0.35281258382678798</v>
      </c>
      <c r="AM15" s="21">
        <v>0.58052002669330005</v>
      </c>
      <c r="AN15" s="21"/>
      <c r="AO15" s="21">
        <v>0.356587802356502</v>
      </c>
      <c r="AP15" s="21">
        <v>0.36259578668106901</v>
      </c>
      <c r="AQ15" s="21">
        <v>0.44053508667168201</v>
      </c>
      <c r="AR15" s="21"/>
      <c r="AS15" s="21">
        <v>0.451924413678159</v>
      </c>
      <c r="AT15" s="21">
        <v>0.35128356273919198</v>
      </c>
      <c r="AU15" s="21">
        <v>0.36111514033410702</v>
      </c>
      <c r="AV15" s="21">
        <v>0.33597625776763801</v>
      </c>
      <c r="AW15" s="21">
        <v>0.42549079818498098</v>
      </c>
      <c r="AX15" s="21">
        <v>0.52921080758727401</v>
      </c>
      <c r="AY15" s="21">
        <v>0.28022461884099797</v>
      </c>
      <c r="AZ15" s="21">
        <v>0.45224784244078198</v>
      </c>
      <c r="BA15" s="21">
        <v>0.41183984059189899</v>
      </c>
      <c r="BB15" s="21">
        <v>0.32842454133221999</v>
      </c>
      <c r="BC15" s="21">
        <v>0.31807086229667098</v>
      </c>
      <c r="BD15" s="21">
        <v>0.35948065723043998</v>
      </c>
      <c r="BE15" s="21">
        <v>0.61863077742379302</v>
      </c>
      <c r="BF15" s="21">
        <v>0.429061486370023</v>
      </c>
      <c r="BG15" s="21">
        <v>0.41826435618263602</v>
      </c>
    </row>
    <row r="16" spans="2:59" x14ac:dyDescent="0.35">
      <c r="B16" s="18" t="s">
        <v>120</v>
      </c>
      <c r="C16" s="22">
        <v>8.4736200543436904E-2</v>
      </c>
      <c r="D16" s="22">
        <v>0.21179685112034999</v>
      </c>
      <c r="E16" s="22">
        <v>-2.91623382641907E-2</v>
      </c>
      <c r="F16" s="22"/>
      <c r="G16" s="22">
        <v>-0.21275796827643301</v>
      </c>
      <c r="H16" s="22">
        <v>-1.5783094270909199E-2</v>
      </c>
      <c r="I16" s="22">
        <v>-5.2938395375954003E-2</v>
      </c>
      <c r="J16" s="22">
        <v>-6.6397112894877902E-2</v>
      </c>
      <c r="K16" s="22">
        <v>0.24534113544213801</v>
      </c>
      <c r="L16" s="22">
        <v>0.29766105175581897</v>
      </c>
      <c r="M16" s="22"/>
      <c r="N16" s="22">
        <v>9.4223589689640105E-2</v>
      </c>
      <c r="O16" s="22">
        <v>0.11932910152722399</v>
      </c>
      <c r="P16" s="22">
        <v>0.13215333928863399</v>
      </c>
      <c r="Q16" s="22">
        <v>5.7443063779487602E-2</v>
      </c>
      <c r="R16" s="22">
        <v>-3.0008383563780699E-2</v>
      </c>
      <c r="S16" s="22"/>
      <c r="T16" s="22">
        <v>0.15815312337814399</v>
      </c>
      <c r="U16" s="22">
        <v>6.6247342225649902E-2</v>
      </c>
      <c r="V16" s="22"/>
      <c r="W16" s="22">
        <v>0.161620555991459</v>
      </c>
      <c r="X16" s="22">
        <v>5.6194051492165498E-2</v>
      </c>
      <c r="Y16" s="22"/>
      <c r="Z16" s="22">
        <v>0.22949374128383199</v>
      </c>
      <c r="AA16" s="22">
        <v>7.6779615715359101E-2</v>
      </c>
      <c r="AB16" s="22">
        <v>2.1842418861032199E-2</v>
      </c>
      <c r="AC16" s="22"/>
      <c r="AD16" s="22">
        <v>0.12740990680543299</v>
      </c>
      <c r="AE16" s="22">
        <v>4.6279930252609604E-3</v>
      </c>
      <c r="AF16" s="22"/>
      <c r="AG16" s="22">
        <v>0.23740862218384201</v>
      </c>
      <c r="AH16" s="22">
        <v>4.3743692310208603E-2</v>
      </c>
      <c r="AI16" s="22">
        <v>0.110368411328156</v>
      </c>
      <c r="AJ16" s="22"/>
      <c r="AK16" s="22">
        <v>0.14911233155707099</v>
      </c>
      <c r="AL16" s="22">
        <v>0.18102874212210099</v>
      </c>
      <c r="AM16" s="22">
        <v>-0.30009720295666298</v>
      </c>
      <c r="AN16" s="22"/>
      <c r="AO16" s="22">
        <v>0.217281177690067</v>
      </c>
      <c r="AP16" s="22">
        <v>0.16954436470122</v>
      </c>
      <c r="AQ16" s="22">
        <v>-1.0202252082348699E-2</v>
      </c>
      <c r="AR16" s="22"/>
      <c r="AS16" s="22">
        <v>-9.4553340329247407E-2</v>
      </c>
      <c r="AT16" s="22">
        <v>9.9322656650659605E-2</v>
      </c>
      <c r="AU16" s="22">
        <v>0.13921545061336399</v>
      </c>
      <c r="AV16" s="22">
        <v>0.18116928966384599</v>
      </c>
      <c r="AW16" s="22">
        <v>6.87591646995038E-2</v>
      </c>
      <c r="AX16" s="22">
        <v>-0.20176205532883801</v>
      </c>
      <c r="AY16" s="22">
        <v>0.316067493616423</v>
      </c>
      <c r="AZ16" s="22">
        <v>5.0682006542078897E-2</v>
      </c>
      <c r="BA16" s="22">
        <v>0.118610439387035</v>
      </c>
      <c r="BB16" s="22">
        <v>0.293820362419694</v>
      </c>
      <c r="BC16" s="22">
        <v>0.23190806923334201</v>
      </c>
      <c r="BD16" s="22">
        <v>0.23225085936192799</v>
      </c>
      <c r="BE16" s="22">
        <v>-0.23726155484758699</v>
      </c>
      <c r="BF16" s="22">
        <v>-2.79756872784283E-2</v>
      </c>
      <c r="BG16" s="22">
        <v>0.12913961494665599</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0.33939049866429499</v>
      </c>
      <c r="D9" s="17">
        <v>0.37721880292929</v>
      </c>
      <c r="E9" s="17">
        <v>0.30142868869065798</v>
      </c>
      <c r="F9" s="17"/>
      <c r="G9" s="17">
        <v>0.25397946628503698</v>
      </c>
      <c r="H9" s="17">
        <v>0.29907528839448499</v>
      </c>
      <c r="I9" s="17">
        <v>0.33712583440444299</v>
      </c>
      <c r="J9" s="17">
        <v>0.302107668092228</v>
      </c>
      <c r="K9" s="17">
        <v>0.38430404162377302</v>
      </c>
      <c r="L9" s="17">
        <v>0.38213845129025897</v>
      </c>
      <c r="M9" s="17"/>
      <c r="N9" s="17">
        <v>0.31963072452431801</v>
      </c>
      <c r="O9" s="17">
        <v>0.36117642646257098</v>
      </c>
      <c r="P9" s="17">
        <v>0.36064600522311002</v>
      </c>
      <c r="Q9" s="17">
        <v>0.32425395722101003</v>
      </c>
      <c r="R9" s="17">
        <v>0.342284299759611</v>
      </c>
      <c r="S9" s="17"/>
      <c r="T9" s="17">
        <v>0.34912672497153202</v>
      </c>
      <c r="U9" s="17">
        <v>0.33693858837176299</v>
      </c>
      <c r="V9" s="17"/>
      <c r="W9" s="17">
        <v>0.373191251317881</v>
      </c>
      <c r="X9" s="17">
        <v>0.330217280006392</v>
      </c>
      <c r="Y9" s="17"/>
      <c r="Z9" s="17">
        <v>0.496082319130078</v>
      </c>
      <c r="AA9" s="17">
        <v>0.326637838482289</v>
      </c>
      <c r="AB9" s="17">
        <v>0.236533916522503</v>
      </c>
      <c r="AC9" s="17"/>
      <c r="AD9" s="17">
        <v>0.38872653872990298</v>
      </c>
      <c r="AE9" s="17">
        <v>0.24677558231659999</v>
      </c>
      <c r="AF9" s="17"/>
      <c r="AG9" s="17">
        <v>0.20996424259982099</v>
      </c>
      <c r="AH9" s="17">
        <v>0.26611654864697898</v>
      </c>
      <c r="AI9" s="17">
        <v>0.453128429448867</v>
      </c>
      <c r="AJ9" s="17"/>
      <c r="AK9" s="17">
        <v>0.443392111871941</v>
      </c>
      <c r="AL9" s="17">
        <v>0.33028376272686799</v>
      </c>
      <c r="AM9" s="17">
        <v>0.23673518340865901</v>
      </c>
      <c r="AN9" s="17"/>
      <c r="AO9" s="17">
        <v>0.44986200349907401</v>
      </c>
      <c r="AP9" s="17">
        <v>0.33304739662340099</v>
      </c>
      <c r="AQ9" s="17">
        <v>0.345192691607211</v>
      </c>
      <c r="AR9" s="17"/>
      <c r="AS9" s="17">
        <v>0.29496945874705</v>
      </c>
      <c r="AT9" s="17">
        <v>0.32999572535661797</v>
      </c>
      <c r="AU9" s="17">
        <v>0.307222404252117</v>
      </c>
      <c r="AV9" s="17">
        <v>0.33321599189599599</v>
      </c>
      <c r="AW9" s="17">
        <v>0.39525763653790602</v>
      </c>
      <c r="AX9" s="17">
        <v>0.38845897482828701</v>
      </c>
      <c r="AY9" s="17">
        <v>0.31891446295938802</v>
      </c>
      <c r="AZ9" s="17">
        <v>0.353974546293919</v>
      </c>
      <c r="BA9" s="17">
        <v>0.39594533311812702</v>
      </c>
      <c r="BB9" s="17">
        <v>0.37362114584783301</v>
      </c>
      <c r="BC9" s="17">
        <v>0.43745613111669002</v>
      </c>
      <c r="BD9" s="17">
        <v>0.23896831639278299</v>
      </c>
      <c r="BE9" s="17">
        <v>0.29109958577322698</v>
      </c>
      <c r="BF9" s="17">
        <v>0.40518569382564301</v>
      </c>
      <c r="BG9" s="17">
        <v>0.30786596422146301</v>
      </c>
    </row>
    <row r="10" spans="2:59" x14ac:dyDescent="0.35">
      <c r="B10" s="18" t="s">
        <v>327</v>
      </c>
      <c r="C10" s="17">
        <v>0.354210486087145</v>
      </c>
      <c r="D10" s="17">
        <v>0.33770608906556998</v>
      </c>
      <c r="E10" s="17">
        <v>0.371044993252658</v>
      </c>
      <c r="F10" s="17"/>
      <c r="G10" s="17">
        <v>0.351831818698921</v>
      </c>
      <c r="H10" s="17">
        <v>0.31820008079673501</v>
      </c>
      <c r="I10" s="17">
        <v>0.34077394041796699</v>
      </c>
      <c r="J10" s="17">
        <v>0.37313531365378899</v>
      </c>
      <c r="K10" s="17">
        <v>0.40069280134951801</v>
      </c>
      <c r="L10" s="17">
        <v>0.336734468611808</v>
      </c>
      <c r="M10" s="17"/>
      <c r="N10" s="17">
        <v>0.38547023641382799</v>
      </c>
      <c r="O10" s="17">
        <v>0.31791530119724498</v>
      </c>
      <c r="P10" s="17">
        <v>0.333720092634197</v>
      </c>
      <c r="Q10" s="17">
        <v>0.359325642536928</v>
      </c>
      <c r="R10" s="17">
        <v>0.36881260506684699</v>
      </c>
      <c r="S10" s="17"/>
      <c r="T10" s="17">
        <v>0.31958173302056198</v>
      </c>
      <c r="U10" s="17">
        <v>0.36293117451222601</v>
      </c>
      <c r="V10" s="17"/>
      <c r="W10" s="17">
        <v>0.35005939191865898</v>
      </c>
      <c r="X10" s="17">
        <v>0.36393203379806199</v>
      </c>
      <c r="Y10" s="17"/>
      <c r="Z10" s="17">
        <v>0.322739562397036</v>
      </c>
      <c r="AA10" s="17">
        <v>0.40150441663108899</v>
      </c>
      <c r="AB10" s="17">
        <v>0.38294910142434302</v>
      </c>
      <c r="AC10" s="17"/>
      <c r="AD10" s="17">
        <v>0.351330939158018</v>
      </c>
      <c r="AE10" s="17">
        <v>0.35961604757131899</v>
      </c>
      <c r="AF10" s="17"/>
      <c r="AG10" s="17">
        <v>0.40058446099582501</v>
      </c>
      <c r="AH10" s="17">
        <v>0.41718049767048199</v>
      </c>
      <c r="AI10" s="17">
        <v>0.30033884790096799</v>
      </c>
      <c r="AJ10" s="17"/>
      <c r="AK10" s="17">
        <v>0.33130683493933999</v>
      </c>
      <c r="AL10" s="17">
        <v>0.39726762190652498</v>
      </c>
      <c r="AM10" s="17">
        <v>0.28469074334390698</v>
      </c>
      <c r="AN10" s="17"/>
      <c r="AO10" s="17">
        <v>0.42406201368259999</v>
      </c>
      <c r="AP10" s="17">
        <v>0.40980116022166202</v>
      </c>
      <c r="AQ10" s="17">
        <v>0.28104998152969302</v>
      </c>
      <c r="AR10" s="17"/>
      <c r="AS10" s="17">
        <v>0.27498173716337498</v>
      </c>
      <c r="AT10" s="17">
        <v>0.36265940247713802</v>
      </c>
      <c r="AU10" s="17">
        <v>0.437681879142721</v>
      </c>
      <c r="AV10" s="17">
        <v>0.40665753760464302</v>
      </c>
      <c r="AW10" s="17">
        <v>0.259213063197553</v>
      </c>
      <c r="AX10" s="17">
        <v>0.34910113002980397</v>
      </c>
      <c r="AY10" s="17">
        <v>0.46225026885236797</v>
      </c>
      <c r="AZ10" s="17">
        <v>0.38824386027615998</v>
      </c>
      <c r="BA10" s="17">
        <v>0.29319379330530798</v>
      </c>
      <c r="BB10" s="17">
        <v>0.37897682964742602</v>
      </c>
      <c r="BC10" s="17">
        <v>0.33434298371674798</v>
      </c>
      <c r="BD10" s="17">
        <v>0.330408234922342</v>
      </c>
      <c r="BE10" s="17">
        <v>0.16569196957353</v>
      </c>
      <c r="BF10" s="17">
        <v>0.19447218088346699</v>
      </c>
      <c r="BG10" s="17">
        <v>0.39676702903183197</v>
      </c>
    </row>
    <row r="11" spans="2:59" x14ac:dyDescent="0.35">
      <c r="B11" s="18" t="s">
        <v>329</v>
      </c>
      <c r="C11" s="17">
        <v>0.127084805424451</v>
      </c>
      <c r="D11" s="17">
        <v>0.12683908568965099</v>
      </c>
      <c r="E11" s="17">
        <v>0.12783728509786099</v>
      </c>
      <c r="F11" s="17"/>
      <c r="G11" s="17">
        <v>0.16816817166933001</v>
      </c>
      <c r="H11" s="17">
        <v>0.17578756384740801</v>
      </c>
      <c r="I11" s="17">
        <v>0.10838772006302599</v>
      </c>
      <c r="J11" s="17">
        <v>0.11361283765147499</v>
      </c>
      <c r="K11" s="17">
        <v>8.0147916614550396E-2</v>
      </c>
      <c r="L11" s="17">
        <v>0.14116302296033401</v>
      </c>
      <c r="M11" s="17"/>
      <c r="N11" s="17">
        <v>0.14168431631898001</v>
      </c>
      <c r="O11" s="17">
        <v>0.115689431640337</v>
      </c>
      <c r="P11" s="17">
        <v>0.128920921323632</v>
      </c>
      <c r="Q11" s="17">
        <v>0.124213515256034</v>
      </c>
      <c r="R11" s="17">
        <v>0.114179225001472</v>
      </c>
      <c r="S11" s="17"/>
      <c r="T11" s="17">
        <v>0.18692383046578101</v>
      </c>
      <c r="U11" s="17">
        <v>0.112015319900596</v>
      </c>
      <c r="V11" s="17"/>
      <c r="W11" s="17">
        <v>0.14944402435662599</v>
      </c>
      <c r="X11" s="17">
        <v>0.113050504253282</v>
      </c>
      <c r="Y11" s="17"/>
      <c r="Z11" s="17">
        <v>9.2444022181553301E-2</v>
      </c>
      <c r="AA11" s="17">
        <v>0.13831806915973999</v>
      </c>
      <c r="AB11" s="17">
        <v>0.16425014971364801</v>
      </c>
      <c r="AC11" s="17"/>
      <c r="AD11" s="17">
        <v>0.13330609218593001</v>
      </c>
      <c r="AE11" s="17">
        <v>0.115406041741288</v>
      </c>
      <c r="AF11" s="17"/>
      <c r="AG11" s="17">
        <v>0.171358927513656</v>
      </c>
      <c r="AH11" s="17">
        <v>0.15994194370607501</v>
      </c>
      <c r="AI11" s="17">
        <v>9.21327094183923E-2</v>
      </c>
      <c r="AJ11" s="17"/>
      <c r="AK11" s="17">
        <v>0.116137516214952</v>
      </c>
      <c r="AL11" s="17">
        <v>0.126884570336917</v>
      </c>
      <c r="AM11" s="17">
        <v>0.15129054530726499</v>
      </c>
      <c r="AN11" s="17"/>
      <c r="AO11" s="17">
        <v>2.2016731086701699E-2</v>
      </c>
      <c r="AP11" s="17">
        <v>0.120722113740842</v>
      </c>
      <c r="AQ11" s="17">
        <v>0.15725001108368</v>
      </c>
      <c r="AR11" s="17"/>
      <c r="AS11" s="17">
        <v>0.14755572733112399</v>
      </c>
      <c r="AT11" s="17">
        <v>7.7395425917514596E-2</v>
      </c>
      <c r="AU11" s="17">
        <v>8.40114233407636E-2</v>
      </c>
      <c r="AV11" s="17">
        <v>0.116280152811916</v>
      </c>
      <c r="AW11" s="17">
        <v>0.15291213088915401</v>
      </c>
      <c r="AX11" s="17">
        <v>0.105377407337458</v>
      </c>
      <c r="AY11" s="17">
        <v>0.129138032579312</v>
      </c>
      <c r="AZ11" s="17">
        <v>9.8552128986155105E-2</v>
      </c>
      <c r="BA11" s="17">
        <v>0.182074232165467</v>
      </c>
      <c r="BB11" s="17">
        <v>9.3056320303371895E-2</v>
      </c>
      <c r="BC11" s="17">
        <v>0.13258720812795999</v>
      </c>
      <c r="BD11" s="17">
        <v>0.24662379143463201</v>
      </c>
      <c r="BE11" s="17">
        <v>0.12521555481581001</v>
      </c>
      <c r="BF11" s="17">
        <v>0.120478614405698</v>
      </c>
      <c r="BG11" s="17">
        <v>0.21032732090051301</v>
      </c>
    </row>
    <row r="12" spans="2:59" x14ac:dyDescent="0.35">
      <c r="B12" s="18" t="s">
        <v>330</v>
      </c>
      <c r="C12" s="17">
        <v>0.105062763241892</v>
      </c>
      <c r="D12" s="17">
        <v>0.106923922371352</v>
      </c>
      <c r="E12" s="17">
        <v>0.103761783402918</v>
      </c>
      <c r="F12" s="17"/>
      <c r="G12" s="17">
        <v>0.116301741713702</v>
      </c>
      <c r="H12" s="17">
        <v>0.11473867403424901</v>
      </c>
      <c r="I12" s="17">
        <v>0.14331078206664499</v>
      </c>
      <c r="J12" s="17">
        <v>0.12796084220622</v>
      </c>
      <c r="K12" s="17">
        <v>6.5911647702327797E-2</v>
      </c>
      <c r="L12" s="17">
        <v>8.5161957116943507E-2</v>
      </c>
      <c r="M12" s="17"/>
      <c r="N12" s="17">
        <v>0.101049068532426</v>
      </c>
      <c r="O12" s="17">
        <v>0.105732022877687</v>
      </c>
      <c r="P12" s="17">
        <v>0.107337609386602</v>
      </c>
      <c r="Q12" s="17">
        <v>0.115306840102819</v>
      </c>
      <c r="R12" s="17">
        <v>8.7938895805009798E-2</v>
      </c>
      <c r="S12" s="17"/>
      <c r="T12" s="17">
        <v>9.8270882539041302E-2</v>
      </c>
      <c r="U12" s="17">
        <v>0.10677318796657</v>
      </c>
      <c r="V12" s="17"/>
      <c r="W12" s="17">
        <v>7.8566798327350001E-2</v>
      </c>
      <c r="X12" s="17">
        <v>0.11453137702681</v>
      </c>
      <c r="Y12" s="17"/>
      <c r="Z12" s="17">
        <v>4.82643929204939E-2</v>
      </c>
      <c r="AA12" s="17">
        <v>8.1095503392055304E-2</v>
      </c>
      <c r="AB12" s="17">
        <v>0.16425860353465699</v>
      </c>
      <c r="AC12" s="17"/>
      <c r="AD12" s="17">
        <v>8.5808176642794901E-2</v>
      </c>
      <c r="AE12" s="17">
        <v>0.141207981318035</v>
      </c>
      <c r="AF12" s="17"/>
      <c r="AG12" s="17">
        <v>0.13727173622998001</v>
      </c>
      <c r="AH12" s="17">
        <v>9.2936594832929695E-2</v>
      </c>
      <c r="AI12" s="17">
        <v>0.105233420767072</v>
      </c>
      <c r="AJ12" s="17"/>
      <c r="AK12" s="17">
        <v>6.9278832585419406E-2</v>
      </c>
      <c r="AL12" s="17">
        <v>8.3352601472326301E-2</v>
      </c>
      <c r="AM12" s="17">
        <v>0.25713746668521997</v>
      </c>
      <c r="AN12" s="17"/>
      <c r="AO12" s="17">
        <v>5.1169120259028297E-2</v>
      </c>
      <c r="AP12" s="17">
        <v>7.6476991891997304E-2</v>
      </c>
      <c r="AQ12" s="17">
        <v>0.14836058822411799</v>
      </c>
      <c r="AR12" s="17"/>
      <c r="AS12" s="17">
        <v>0.104333243992766</v>
      </c>
      <c r="AT12" s="17">
        <v>0.112957628865023</v>
      </c>
      <c r="AU12" s="17">
        <v>7.9031133500899395E-2</v>
      </c>
      <c r="AV12" s="17">
        <v>7.4161805870934794E-2</v>
      </c>
      <c r="AW12" s="17">
        <v>9.7700317816318494E-2</v>
      </c>
      <c r="AX12" s="17">
        <v>9.7825511252138397E-2</v>
      </c>
      <c r="AY12" s="17">
        <v>5.3210655777490803E-2</v>
      </c>
      <c r="AZ12" s="17">
        <v>0.12787008181536499</v>
      </c>
      <c r="BA12" s="17">
        <v>0.102809854998751</v>
      </c>
      <c r="BB12" s="17">
        <v>0.116370846543025</v>
      </c>
      <c r="BC12" s="17">
        <v>7.1989482293930596E-2</v>
      </c>
      <c r="BD12" s="17">
        <v>0.14923640629649301</v>
      </c>
      <c r="BE12" s="17">
        <v>0.41799288983743299</v>
      </c>
      <c r="BF12" s="17">
        <v>0.20649284277496799</v>
      </c>
      <c r="BG12" s="17">
        <v>8.5039685846192398E-2</v>
      </c>
    </row>
    <row r="13" spans="2:59" x14ac:dyDescent="0.35">
      <c r="B13" s="18" t="s">
        <v>133</v>
      </c>
      <c r="C13" s="17">
        <v>7.4251446582217495E-2</v>
      </c>
      <c r="D13" s="17">
        <v>5.1312099944136498E-2</v>
      </c>
      <c r="E13" s="17">
        <v>9.5927249555905106E-2</v>
      </c>
      <c r="F13" s="17"/>
      <c r="G13" s="17">
        <v>0.109718801633011</v>
      </c>
      <c r="H13" s="17">
        <v>9.21983929271218E-2</v>
      </c>
      <c r="I13" s="17">
        <v>7.0401723047918294E-2</v>
      </c>
      <c r="J13" s="17">
        <v>8.3183338396287304E-2</v>
      </c>
      <c r="K13" s="17">
        <v>6.8943592709831206E-2</v>
      </c>
      <c r="L13" s="17">
        <v>5.4802100020655997E-2</v>
      </c>
      <c r="M13" s="17"/>
      <c r="N13" s="17">
        <v>5.2165654210447499E-2</v>
      </c>
      <c r="O13" s="17">
        <v>9.9486817822160498E-2</v>
      </c>
      <c r="P13" s="17">
        <v>6.9375371432459101E-2</v>
      </c>
      <c r="Q13" s="17">
        <v>7.6900044883209298E-2</v>
      </c>
      <c r="R13" s="17">
        <v>8.6784974367060605E-2</v>
      </c>
      <c r="S13" s="17"/>
      <c r="T13" s="17">
        <v>4.6096829003084198E-2</v>
      </c>
      <c r="U13" s="17">
        <v>8.1341729248845099E-2</v>
      </c>
      <c r="V13" s="17"/>
      <c r="W13" s="17">
        <v>4.8738534079484301E-2</v>
      </c>
      <c r="X13" s="17">
        <v>7.8268804915453793E-2</v>
      </c>
      <c r="Y13" s="17"/>
      <c r="Z13" s="17">
        <v>4.0469703370838897E-2</v>
      </c>
      <c r="AA13" s="17">
        <v>5.24441723348264E-2</v>
      </c>
      <c r="AB13" s="17">
        <v>5.2008228804849801E-2</v>
      </c>
      <c r="AC13" s="17"/>
      <c r="AD13" s="17">
        <v>4.0828253283354002E-2</v>
      </c>
      <c r="AE13" s="17">
        <v>0.13699434705275701</v>
      </c>
      <c r="AF13" s="17"/>
      <c r="AG13" s="17">
        <v>8.0820632660718095E-2</v>
      </c>
      <c r="AH13" s="17">
        <v>6.3824415143534402E-2</v>
      </c>
      <c r="AI13" s="17">
        <v>4.91665924647013E-2</v>
      </c>
      <c r="AJ13" s="17"/>
      <c r="AK13" s="17">
        <v>3.9884704388347902E-2</v>
      </c>
      <c r="AL13" s="17">
        <v>6.2211443557363799E-2</v>
      </c>
      <c r="AM13" s="17">
        <v>7.0146061254947503E-2</v>
      </c>
      <c r="AN13" s="17"/>
      <c r="AO13" s="17">
        <v>5.2890131472596399E-2</v>
      </c>
      <c r="AP13" s="17">
        <v>5.9952337522097401E-2</v>
      </c>
      <c r="AQ13" s="17">
        <v>6.81467275552987E-2</v>
      </c>
      <c r="AR13" s="17"/>
      <c r="AS13" s="17">
        <v>0.178159832765686</v>
      </c>
      <c r="AT13" s="17">
        <v>0.116991817383706</v>
      </c>
      <c r="AU13" s="17">
        <v>9.2053159763498899E-2</v>
      </c>
      <c r="AV13" s="17">
        <v>6.9684511816509795E-2</v>
      </c>
      <c r="AW13" s="17">
        <v>9.4916851559069093E-2</v>
      </c>
      <c r="AX13" s="17">
        <v>5.9236976552312103E-2</v>
      </c>
      <c r="AY13" s="17">
        <v>3.64865798314414E-2</v>
      </c>
      <c r="AZ13" s="17">
        <v>3.1359382628401003E-2</v>
      </c>
      <c r="BA13" s="17">
        <v>2.5976786412347401E-2</v>
      </c>
      <c r="BB13" s="17">
        <v>3.7974857658344602E-2</v>
      </c>
      <c r="BC13" s="17">
        <v>2.3624194744671801E-2</v>
      </c>
      <c r="BD13" s="17">
        <v>3.4763250953749901E-2</v>
      </c>
      <c r="BE13" s="17">
        <v>0</v>
      </c>
      <c r="BF13" s="17">
        <v>7.3370668110223206E-2</v>
      </c>
      <c r="BG13" s="17">
        <v>0</v>
      </c>
    </row>
    <row r="14" spans="2:59" x14ac:dyDescent="0.35">
      <c r="B14" s="18" t="s">
        <v>331</v>
      </c>
      <c r="C14" s="21">
        <v>0.69360098475143905</v>
      </c>
      <c r="D14" s="21">
        <v>0.71492489199485998</v>
      </c>
      <c r="E14" s="21">
        <v>0.67247368194331603</v>
      </c>
      <c r="F14" s="21"/>
      <c r="G14" s="21">
        <v>0.60581128498395698</v>
      </c>
      <c r="H14" s="21">
        <v>0.61727536919122095</v>
      </c>
      <c r="I14" s="21">
        <v>0.67789977482241104</v>
      </c>
      <c r="J14" s="21">
        <v>0.67524298174601705</v>
      </c>
      <c r="K14" s="21">
        <v>0.78499684297329098</v>
      </c>
      <c r="L14" s="21">
        <v>0.71887291990206603</v>
      </c>
      <c r="M14" s="21"/>
      <c r="N14" s="21">
        <v>0.705100960938146</v>
      </c>
      <c r="O14" s="21">
        <v>0.67909172765981596</v>
      </c>
      <c r="P14" s="21">
        <v>0.69436609785730696</v>
      </c>
      <c r="Q14" s="21">
        <v>0.68357959975793803</v>
      </c>
      <c r="R14" s="21">
        <v>0.71109690482645804</v>
      </c>
      <c r="S14" s="21"/>
      <c r="T14" s="21">
        <v>0.668708457992093</v>
      </c>
      <c r="U14" s="21">
        <v>0.69986976288398905</v>
      </c>
      <c r="V14" s="21"/>
      <c r="W14" s="21">
        <v>0.72325064323653998</v>
      </c>
      <c r="X14" s="21">
        <v>0.69414931380445499</v>
      </c>
      <c r="Y14" s="21"/>
      <c r="Z14" s="21">
        <v>0.81882188152711399</v>
      </c>
      <c r="AA14" s="21">
        <v>0.72814225511337805</v>
      </c>
      <c r="AB14" s="21">
        <v>0.61948301794684602</v>
      </c>
      <c r="AC14" s="21"/>
      <c r="AD14" s="21">
        <v>0.74005747788792098</v>
      </c>
      <c r="AE14" s="21">
        <v>0.60639162988791995</v>
      </c>
      <c r="AF14" s="21"/>
      <c r="AG14" s="21">
        <v>0.61054870359564595</v>
      </c>
      <c r="AH14" s="21">
        <v>0.68329704631746102</v>
      </c>
      <c r="AI14" s="21">
        <v>0.75346727734983499</v>
      </c>
      <c r="AJ14" s="21"/>
      <c r="AK14" s="21">
        <v>0.77469894681128104</v>
      </c>
      <c r="AL14" s="21">
        <v>0.72755138463339297</v>
      </c>
      <c r="AM14" s="21">
        <v>0.52142592675256605</v>
      </c>
      <c r="AN14" s="21"/>
      <c r="AO14" s="21">
        <v>0.87392401718167401</v>
      </c>
      <c r="AP14" s="21">
        <v>0.74284855684506301</v>
      </c>
      <c r="AQ14" s="21">
        <v>0.62624267313690296</v>
      </c>
      <c r="AR14" s="21"/>
      <c r="AS14" s="21">
        <v>0.56995119591042398</v>
      </c>
      <c r="AT14" s="21">
        <v>0.69265512783375704</v>
      </c>
      <c r="AU14" s="21">
        <v>0.74490428339483805</v>
      </c>
      <c r="AV14" s="21">
        <v>0.739873529500639</v>
      </c>
      <c r="AW14" s="21">
        <v>0.65447069973545902</v>
      </c>
      <c r="AX14" s="21">
        <v>0.73756010485809098</v>
      </c>
      <c r="AY14" s="21">
        <v>0.78116473181175605</v>
      </c>
      <c r="AZ14" s="21">
        <v>0.74221840657007898</v>
      </c>
      <c r="BA14" s="21">
        <v>0.689139126423435</v>
      </c>
      <c r="BB14" s="21">
        <v>0.75259797549525898</v>
      </c>
      <c r="BC14" s="21">
        <v>0.77179911483343799</v>
      </c>
      <c r="BD14" s="21">
        <v>0.56937655131512499</v>
      </c>
      <c r="BE14" s="21">
        <v>0.45679155534675697</v>
      </c>
      <c r="BF14" s="21">
        <v>0.59965787470911003</v>
      </c>
      <c r="BG14" s="21">
        <v>0.70463299325329498</v>
      </c>
    </row>
    <row r="15" spans="2:59" x14ac:dyDescent="0.35">
      <c r="B15" s="18" t="s">
        <v>332</v>
      </c>
      <c r="C15" s="21">
        <v>0.23214756866634301</v>
      </c>
      <c r="D15" s="21">
        <v>0.233763008061003</v>
      </c>
      <c r="E15" s="21">
        <v>0.23159906850077899</v>
      </c>
      <c r="F15" s="21"/>
      <c r="G15" s="21">
        <v>0.28446991338303201</v>
      </c>
      <c r="H15" s="21">
        <v>0.29052623788165699</v>
      </c>
      <c r="I15" s="21">
        <v>0.25169850212967099</v>
      </c>
      <c r="J15" s="21">
        <v>0.24157367985769601</v>
      </c>
      <c r="K15" s="21">
        <v>0.146059564316878</v>
      </c>
      <c r="L15" s="21">
        <v>0.226324980077277</v>
      </c>
      <c r="M15" s="21"/>
      <c r="N15" s="21">
        <v>0.242733384851406</v>
      </c>
      <c r="O15" s="21">
        <v>0.221421454518024</v>
      </c>
      <c r="P15" s="21">
        <v>0.236258530710234</v>
      </c>
      <c r="Q15" s="21">
        <v>0.23952035535885299</v>
      </c>
      <c r="R15" s="21">
        <v>0.20211812080648101</v>
      </c>
      <c r="S15" s="21"/>
      <c r="T15" s="21">
        <v>0.28519471300482302</v>
      </c>
      <c r="U15" s="21">
        <v>0.218788507867166</v>
      </c>
      <c r="V15" s="21"/>
      <c r="W15" s="21">
        <v>0.22801082268397599</v>
      </c>
      <c r="X15" s="21">
        <v>0.22758188128009199</v>
      </c>
      <c r="Y15" s="21"/>
      <c r="Z15" s="21">
        <v>0.14070841510204701</v>
      </c>
      <c r="AA15" s="21">
        <v>0.219413572551796</v>
      </c>
      <c r="AB15" s="21">
        <v>0.32850875324830398</v>
      </c>
      <c r="AC15" s="21"/>
      <c r="AD15" s="21">
        <v>0.21911426882872501</v>
      </c>
      <c r="AE15" s="21">
        <v>0.25661402305932302</v>
      </c>
      <c r="AF15" s="21"/>
      <c r="AG15" s="21">
        <v>0.30863066374363601</v>
      </c>
      <c r="AH15" s="21">
        <v>0.25287853853900499</v>
      </c>
      <c r="AI15" s="21">
        <v>0.19736613018546401</v>
      </c>
      <c r="AJ15" s="21"/>
      <c r="AK15" s="21">
        <v>0.185416348800371</v>
      </c>
      <c r="AL15" s="21">
        <v>0.21023717180924301</v>
      </c>
      <c r="AM15" s="21">
        <v>0.40842801199248602</v>
      </c>
      <c r="AN15" s="21"/>
      <c r="AO15" s="21">
        <v>7.3185851345729996E-2</v>
      </c>
      <c r="AP15" s="21">
        <v>0.19719910563283899</v>
      </c>
      <c r="AQ15" s="21">
        <v>0.30561059930779799</v>
      </c>
      <c r="AR15" s="21"/>
      <c r="AS15" s="21">
        <v>0.25188897132388999</v>
      </c>
      <c r="AT15" s="21">
        <v>0.190353054782538</v>
      </c>
      <c r="AU15" s="21">
        <v>0.16304255684166299</v>
      </c>
      <c r="AV15" s="21">
        <v>0.19044195868285099</v>
      </c>
      <c r="AW15" s="21">
        <v>0.250612448705472</v>
      </c>
      <c r="AX15" s="21">
        <v>0.20320291858959699</v>
      </c>
      <c r="AY15" s="21">
        <v>0.18234868835680201</v>
      </c>
      <c r="AZ15" s="21">
        <v>0.22642221080152</v>
      </c>
      <c r="BA15" s="21">
        <v>0.28488408716421698</v>
      </c>
      <c r="BB15" s="21">
        <v>0.20942716684639701</v>
      </c>
      <c r="BC15" s="21">
        <v>0.20457669042189</v>
      </c>
      <c r="BD15" s="21">
        <v>0.39586019773112502</v>
      </c>
      <c r="BE15" s="21">
        <v>0.54320844465324303</v>
      </c>
      <c r="BF15" s="21">
        <v>0.326971457180667</v>
      </c>
      <c r="BG15" s="21">
        <v>0.29536700674670502</v>
      </c>
    </row>
    <row r="16" spans="2:59" x14ac:dyDescent="0.35">
      <c r="B16" s="18" t="s">
        <v>120</v>
      </c>
      <c r="C16" s="22">
        <v>0.46145341608509599</v>
      </c>
      <c r="D16" s="22">
        <v>0.481161883933857</v>
      </c>
      <c r="E16" s="22">
        <v>0.44087461344253598</v>
      </c>
      <c r="F16" s="22"/>
      <c r="G16" s="22">
        <v>0.32134137160092602</v>
      </c>
      <c r="H16" s="22">
        <v>0.32674913130956301</v>
      </c>
      <c r="I16" s="22">
        <v>0.42620127269274</v>
      </c>
      <c r="J16" s="22">
        <v>0.43366930188832098</v>
      </c>
      <c r="K16" s="22">
        <v>0.63893727865641303</v>
      </c>
      <c r="L16" s="22">
        <v>0.49254793982478901</v>
      </c>
      <c r="M16" s="22"/>
      <c r="N16" s="22">
        <v>0.46236757608674001</v>
      </c>
      <c r="O16" s="22">
        <v>0.45767027314179198</v>
      </c>
      <c r="P16" s="22">
        <v>0.45810756714707201</v>
      </c>
      <c r="Q16" s="22">
        <v>0.44405924439908601</v>
      </c>
      <c r="R16" s="22">
        <v>0.50897878401997698</v>
      </c>
      <c r="S16" s="22"/>
      <c r="T16" s="22">
        <v>0.38351374498727098</v>
      </c>
      <c r="U16" s="22">
        <v>0.48108125501682297</v>
      </c>
      <c r="V16" s="22"/>
      <c r="W16" s="22">
        <v>0.49523982055256399</v>
      </c>
      <c r="X16" s="22">
        <v>0.466567432524363</v>
      </c>
      <c r="Y16" s="22"/>
      <c r="Z16" s="22">
        <v>0.67811346642506698</v>
      </c>
      <c r="AA16" s="22">
        <v>0.50872868256158199</v>
      </c>
      <c r="AB16" s="22">
        <v>0.29097426469854099</v>
      </c>
      <c r="AC16" s="22"/>
      <c r="AD16" s="22">
        <v>0.520943209059197</v>
      </c>
      <c r="AE16" s="22">
        <v>0.34977760682859699</v>
      </c>
      <c r="AF16" s="22"/>
      <c r="AG16" s="22">
        <v>0.30191803985201099</v>
      </c>
      <c r="AH16" s="22">
        <v>0.43041850777845603</v>
      </c>
      <c r="AI16" s="22">
        <v>0.55610114716437098</v>
      </c>
      <c r="AJ16" s="22"/>
      <c r="AK16" s="22">
        <v>0.58928259801090999</v>
      </c>
      <c r="AL16" s="22">
        <v>0.51731421282415002</v>
      </c>
      <c r="AM16" s="22">
        <v>0.112997914760081</v>
      </c>
      <c r="AN16" s="22"/>
      <c r="AO16" s="22">
        <v>0.80073816583594304</v>
      </c>
      <c r="AP16" s="22">
        <v>0.54564945121222397</v>
      </c>
      <c r="AQ16" s="22">
        <v>0.32063207382910502</v>
      </c>
      <c r="AR16" s="22"/>
      <c r="AS16" s="22">
        <v>0.31806222458653499</v>
      </c>
      <c r="AT16" s="22">
        <v>0.50230207305121899</v>
      </c>
      <c r="AU16" s="22">
        <v>0.58186172655317503</v>
      </c>
      <c r="AV16" s="22">
        <v>0.54943157081778704</v>
      </c>
      <c r="AW16" s="22">
        <v>0.40385825102998701</v>
      </c>
      <c r="AX16" s="22">
        <v>0.53435718626849404</v>
      </c>
      <c r="AY16" s="22">
        <v>0.59881604345495398</v>
      </c>
      <c r="AZ16" s="22">
        <v>0.51579619576855995</v>
      </c>
      <c r="BA16" s="22">
        <v>0.40425503925921802</v>
      </c>
      <c r="BB16" s="22">
        <v>0.54317080864886202</v>
      </c>
      <c r="BC16" s="22">
        <v>0.56722242441154802</v>
      </c>
      <c r="BD16" s="22">
        <v>0.173516353584</v>
      </c>
      <c r="BE16" s="22">
        <v>-8.6416889306486597E-2</v>
      </c>
      <c r="BF16" s="22">
        <v>0.27268641752844403</v>
      </c>
      <c r="BG16" s="22">
        <v>0.40926598650659002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2.89431485307989E-2</v>
      </c>
      <c r="D9" s="17">
        <v>3.14654619096882E-2</v>
      </c>
      <c r="E9" s="17">
        <v>2.67126468088267E-2</v>
      </c>
      <c r="F9" s="17"/>
      <c r="G9" s="17">
        <v>3.6134469484378602E-2</v>
      </c>
      <c r="H9" s="17">
        <v>4.71770404894791E-2</v>
      </c>
      <c r="I9" s="17">
        <v>1.3902595517931601E-2</v>
      </c>
      <c r="J9" s="17">
        <v>3.1364512606099099E-2</v>
      </c>
      <c r="K9" s="17">
        <v>2.3695924113645499E-2</v>
      </c>
      <c r="L9" s="17">
        <v>2.8262577076704199E-2</v>
      </c>
      <c r="M9" s="17"/>
      <c r="N9" s="17">
        <v>2.354873591079E-2</v>
      </c>
      <c r="O9" s="17">
        <v>3.70604122234394E-2</v>
      </c>
      <c r="P9" s="17">
        <v>4.9631758560464499E-2</v>
      </c>
      <c r="Q9" s="17">
        <v>1.5867955353034899E-2</v>
      </c>
      <c r="R9" s="17">
        <v>1.7552867359865401E-2</v>
      </c>
      <c r="S9" s="17"/>
      <c r="T9" s="17">
        <v>5.3820418278442798E-2</v>
      </c>
      <c r="U9" s="17">
        <v>2.26782126285805E-2</v>
      </c>
      <c r="V9" s="17"/>
      <c r="W9" s="17">
        <v>5.3683622346894097E-2</v>
      </c>
      <c r="X9" s="17">
        <v>1.3430644400172E-2</v>
      </c>
      <c r="Y9" s="17"/>
      <c r="Z9" s="17">
        <v>4.5945033053981801E-2</v>
      </c>
      <c r="AA9" s="17">
        <v>4.3478665573073602E-2</v>
      </c>
      <c r="AB9" s="17">
        <v>1.44011270494862E-2</v>
      </c>
      <c r="AC9" s="17"/>
      <c r="AD9" s="17">
        <v>2.9898593616050798E-2</v>
      </c>
      <c r="AE9" s="17">
        <v>2.71495618033731E-2</v>
      </c>
      <c r="AF9" s="17"/>
      <c r="AG9" s="17">
        <v>5.5683147674002599E-2</v>
      </c>
      <c r="AH9" s="17">
        <v>1.5182779503866499E-2</v>
      </c>
      <c r="AI9" s="17">
        <v>3.5427458645044402E-2</v>
      </c>
      <c r="AJ9" s="17"/>
      <c r="AK9" s="17">
        <v>3.3524092455005698E-2</v>
      </c>
      <c r="AL9" s="17">
        <v>2.76320957719467E-2</v>
      </c>
      <c r="AM9" s="17">
        <v>2.7784090488364301E-2</v>
      </c>
      <c r="AN9" s="17"/>
      <c r="AO9" s="17">
        <v>7.7053918610990896E-2</v>
      </c>
      <c r="AP9" s="17">
        <v>3.12643232524712E-2</v>
      </c>
      <c r="AQ9" s="17">
        <v>2.1083792546177399E-2</v>
      </c>
      <c r="AR9" s="17"/>
      <c r="AS9" s="17">
        <v>2.46115743206188E-2</v>
      </c>
      <c r="AT9" s="17">
        <v>4.6540696309226401E-2</v>
      </c>
      <c r="AU9" s="17">
        <v>2.5266631524834899E-2</v>
      </c>
      <c r="AV9" s="17">
        <v>3.39158402051873E-2</v>
      </c>
      <c r="AW9" s="17">
        <v>2.3599928237373599E-2</v>
      </c>
      <c r="AX9" s="17">
        <v>4.5584742599375401E-2</v>
      </c>
      <c r="AY9" s="17">
        <v>1.4872183338677999E-2</v>
      </c>
      <c r="AZ9" s="17">
        <v>6.6169738071049297E-3</v>
      </c>
      <c r="BA9" s="17">
        <v>0</v>
      </c>
      <c r="BB9" s="17">
        <v>5.6010467309987801E-2</v>
      </c>
      <c r="BC9" s="17">
        <v>7.3195583104899903E-2</v>
      </c>
      <c r="BD9" s="17">
        <v>1.6207940934754399E-2</v>
      </c>
      <c r="BE9" s="17">
        <v>0</v>
      </c>
      <c r="BF9" s="17">
        <v>0</v>
      </c>
      <c r="BG9" s="17">
        <v>7.8664461978939906E-2</v>
      </c>
    </row>
    <row r="10" spans="2:59" x14ac:dyDescent="0.35">
      <c r="B10" s="18" t="s">
        <v>327</v>
      </c>
      <c r="C10" s="17">
        <v>8.4130422899129795E-2</v>
      </c>
      <c r="D10" s="17">
        <v>0.100359028793226</v>
      </c>
      <c r="E10" s="17">
        <v>6.93587405329497E-2</v>
      </c>
      <c r="F10" s="17"/>
      <c r="G10" s="17">
        <v>0.11153347980240801</v>
      </c>
      <c r="H10" s="17">
        <v>0.128787922716327</v>
      </c>
      <c r="I10" s="17">
        <v>8.6102094876732399E-2</v>
      </c>
      <c r="J10" s="17">
        <v>6.4621704154034398E-2</v>
      </c>
      <c r="K10" s="17">
        <v>6.6406443924309402E-2</v>
      </c>
      <c r="L10" s="17">
        <v>7.9082527925284404E-2</v>
      </c>
      <c r="M10" s="17"/>
      <c r="N10" s="17">
        <v>9.0983734224794097E-2</v>
      </c>
      <c r="O10" s="17">
        <v>7.6342666616608504E-2</v>
      </c>
      <c r="P10" s="17">
        <v>8.3768779407642199E-2</v>
      </c>
      <c r="Q10" s="17">
        <v>9.4429208189595507E-2</v>
      </c>
      <c r="R10" s="17">
        <v>6.0030285554083601E-2</v>
      </c>
      <c r="S10" s="17"/>
      <c r="T10" s="17">
        <v>0.117037139550865</v>
      </c>
      <c r="U10" s="17">
        <v>7.5843401346247896E-2</v>
      </c>
      <c r="V10" s="17"/>
      <c r="W10" s="17">
        <v>0.102353453357806</v>
      </c>
      <c r="X10" s="17">
        <v>7.6098714353935296E-2</v>
      </c>
      <c r="Y10" s="17"/>
      <c r="Z10" s="17">
        <v>9.9047606136767496E-2</v>
      </c>
      <c r="AA10" s="17">
        <v>6.7752891108038907E-2</v>
      </c>
      <c r="AB10" s="17">
        <v>9.39256083846636E-2</v>
      </c>
      <c r="AC10" s="17"/>
      <c r="AD10" s="17">
        <v>9.9727682813596299E-2</v>
      </c>
      <c r="AE10" s="17">
        <v>5.4850834989144302E-2</v>
      </c>
      <c r="AF10" s="17"/>
      <c r="AG10" s="17">
        <v>0.13368508523622799</v>
      </c>
      <c r="AH10" s="17">
        <v>7.6616845603203906E-2</v>
      </c>
      <c r="AI10" s="17">
        <v>8.3362722046449997E-2</v>
      </c>
      <c r="AJ10" s="17"/>
      <c r="AK10" s="17">
        <v>7.1354514920205794E-2</v>
      </c>
      <c r="AL10" s="17">
        <v>9.7593622947270198E-2</v>
      </c>
      <c r="AM10" s="17">
        <v>7.4858066093399594E-2</v>
      </c>
      <c r="AN10" s="17"/>
      <c r="AO10" s="17">
        <v>0.14109464831733901</v>
      </c>
      <c r="AP10" s="17">
        <v>8.0325067862503499E-2</v>
      </c>
      <c r="AQ10" s="17">
        <v>7.5678552559154705E-2</v>
      </c>
      <c r="AR10" s="17"/>
      <c r="AS10" s="17">
        <v>8.6129843583596793E-2</v>
      </c>
      <c r="AT10" s="17">
        <v>5.73065489612875E-2</v>
      </c>
      <c r="AU10" s="17">
        <v>9.2598282612885302E-2</v>
      </c>
      <c r="AV10" s="17">
        <v>0.115231990450297</v>
      </c>
      <c r="AW10" s="17">
        <v>5.0332524081344802E-2</v>
      </c>
      <c r="AX10" s="17">
        <v>8.4957227943301294E-2</v>
      </c>
      <c r="AY10" s="17">
        <v>0.105322448197419</v>
      </c>
      <c r="AZ10" s="17">
        <v>5.3405756985728303E-2</v>
      </c>
      <c r="BA10" s="17">
        <v>6.7703783354914296E-2</v>
      </c>
      <c r="BB10" s="17">
        <v>0.12619834388788301</v>
      </c>
      <c r="BC10" s="17">
        <v>5.1512653914639599E-2</v>
      </c>
      <c r="BD10" s="17">
        <v>7.1139846004778004E-2</v>
      </c>
      <c r="BE10" s="17">
        <v>0.289791376011649</v>
      </c>
      <c r="BF10" s="17">
        <v>0</v>
      </c>
      <c r="BG10" s="17">
        <v>0.18893837431341601</v>
      </c>
    </row>
    <row r="11" spans="2:59" x14ac:dyDescent="0.35">
      <c r="B11" s="18" t="s">
        <v>329</v>
      </c>
      <c r="C11" s="17">
        <v>0.283572538351829</v>
      </c>
      <c r="D11" s="17">
        <v>0.29630363201399201</v>
      </c>
      <c r="E11" s="17">
        <v>0.272880751043242</v>
      </c>
      <c r="F11" s="17"/>
      <c r="G11" s="17">
        <v>0.257941048451993</v>
      </c>
      <c r="H11" s="17">
        <v>0.23728292567616699</v>
      </c>
      <c r="I11" s="17">
        <v>0.254381929661746</v>
      </c>
      <c r="J11" s="17">
        <v>0.22034487874483599</v>
      </c>
      <c r="K11" s="17">
        <v>0.283230763260786</v>
      </c>
      <c r="L11" s="17">
        <v>0.37144536463021899</v>
      </c>
      <c r="M11" s="17"/>
      <c r="N11" s="17">
        <v>0.28454728031327098</v>
      </c>
      <c r="O11" s="17">
        <v>0.24190843717993099</v>
      </c>
      <c r="P11" s="17">
        <v>0.32260689487646499</v>
      </c>
      <c r="Q11" s="17">
        <v>0.27765780050849498</v>
      </c>
      <c r="R11" s="17">
        <v>0.297439815992944</v>
      </c>
      <c r="S11" s="17"/>
      <c r="T11" s="17">
        <v>0.35782184548697898</v>
      </c>
      <c r="U11" s="17">
        <v>0.26487405758185201</v>
      </c>
      <c r="V11" s="17"/>
      <c r="W11" s="17">
        <v>0.28927398036274998</v>
      </c>
      <c r="X11" s="17">
        <v>0.29107398077424401</v>
      </c>
      <c r="Y11" s="17"/>
      <c r="Z11" s="17">
        <v>0.29580833527786699</v>
      </c>
      <c r="AA11" s="17">
        <v>0.33361592327023198</v>
      </c>
      <c r="AB11" s="17">
        <v>0.27701219930156501</v>
      </c>
      <c r="AC11" s="17"/>
      <c r="AD11" s="17">
        <v>0.28443001812129798</v>
      </c>
      <c r="AE11" s="17">
        <v>0.28196285470041099</v>
      </c>
      <c r="AF11" s="17"/>
      <c r="AG11" s="17">
        <v>0.28520329536641797</v>
      </c>
      <c r="AH11" s="17">
        <v>0.34618594419858301</v>
      </c>
      <c r="AI11" s="17">
        <v>0.24666317681945099</v>
      </c>
      <c r="AJ11" s="17"/>
      <c r="AK11" s="17">
        <v>0.34685353286434401</v>
      </c>
      <c r="AL11" s="17">
        <v>0.272601805956183</v>
      </c>
      <c r="AM11" s="17">
        <v>0.24425155434867099</v>
      </c>
      <c r="AN11" s="17"/>
      <c r="AO11" s="17">
        <v>0.267642488867182</v>
      </c>
      <c r="AP11" s="17">
        <v>0.33431981028213398</v>
      </c>
      <c r="AQ11" s="17">
        <v>0.23517484847737399</v>
      </c>
      <c r="AR11" s="17"/>
      <c r="AS11" s="17">
        <v>0.23655285879819299</v>
      </c>
      <c r="AT11" s="17">
        <v>0.33025486408677601</v>
      </c>
      <c r="AU11" s="17">
        <v>0.32234800691204302</v>
      </c>
      <c r="AV11" s="17">
        <v>0.31212836985244702</v>
      </c>
      <c r="AW11" s="17">
        <v>0.33147455618989002</v>
      </c>
      <c r="AX11" s="17">
        <v>0.27083028875812998</v>
      </c>
      <c r="AY11" s="17">
        <v>0.301224220821179</v>
      </c>
      <c r="AZ11" s="17">
        <v>0.27536928899158097</v>
      </c>
      <c r="BA11" s="17">
        <v>0.31425373061547601</v>
      </c>
      <c r="BB11" s="17">
        <v>0.170958507514057</v>
      </c>
      <c r="BC11" s="17">
        <v>0.36257168631283099</v>
      </c>
      <c r="BD11" s="17">
        <v>0.28067769615179999</v>
      </c>
      <c r="BE11" s="17">
        <v>0.147096020268356</v>
      </c>
      <c r="BF11" s="17">
        <v>0.235287613086134</v>
      </c>
      <c r="BG11" s="17">
        <v>0.26016349975272202</v>
      </c>
    </row>
    <row r="12" spans="2:59" x14ac:dyDescent="0.35">
      <c r="B12" s="18" t="s">
        <v>330</v>
      </c>
      <c r="C12" s="17">
        <v>0.54223089427729798</v>
      </c>
      <c r="D12" s="17">
        <v>0.52643927450310002</v>
      </c>
      <c r="E12" s="17">
        <v>0.55505614940816905</v>
      </c>
      <c r="F12" s="17"/>
      <c r="G12" s="17">
        <v>0.47936417955188898</v>
      </c>
      <c r="H12" s="17">
        <v>0.51762354751708595</v>
      </c>
      <c r="I12" s="17">
        <v>0.60716804652019196</v>
      </c>
      <c r="J12" s="17">
        <v>0.60989319263298003</v>
      </c>
      <c r="K12" s="17">
        <v>0.54380261228739002</v>
      </c>
      <c r="L12" s="17">
        <v>0.48964079430094898</v>
      </c>
      <c r="M12" s="17"/>
      <c r="N12" s="17">
        <v>0.54856291143418301</v>
      </c>
      <c r="O12" s="17">
        <v>0.57675201349735705</v>
      </c>
      <c r="P12" s="17">
        <v>0.47989297484046001</v>
      </c>
      <c r="Q12" s="17">
        <v>0.56008389590710494</v>
      </c>
      <c r="R12" s="17">
        <v>0.54044830435731706</v>
      </c>
      <c r="S12" s="17"/>
      <c r="T12" s="17">
        <v>0.44288502080605302</v>
      </c>
      <c r="U12" s="17">
        <v>0.56724953722971405</v>
      </c>
      <c r="V12" s="17"/>
      <c r="W12" s="17">
        <v>0.50676387372284704</v>
      </c>
      <c r="X12" s="17">
        <v>0.55669345818147997</v>
      </c>
      <c r="Y12" s="17"/>
      <c r="Z12" s="17">
        <v>0.51809848512270595</v>
      </c>
      <c r="AA12" s="17">
        <v>0.52706522381842003</v>
      </c>
      <c r="AB12" s="17">
        <v>0.55924838526922604</v>
      </c>
      <c r="AC12" s="17"/>
      <c r="AD12" s="17">
        <v>0.53739248462953604</v>
      </c>
      <c r="AE12" s="17">
        <v>0.55131368454963003</v>
      </c>
      <c r="AF12" s="17"/>
      <c r="AG12" s="17">
        <v>0.45187570507900399</v>
      </c>
      <c r="AH12" s="17">
        <v>0.50874053355155402</v>
      </c>
      <c r="AI12" s="17">
        <v>0.60534699867893105</v>
      </c>
      <c r="AJ12" s="17"/>
      <c r="AK12" s="17">
        <v>0.50676250766409103</v>
      </c>
      <c r="AL12" s="17">
        <v>0.55178449324112799</v>
      </c>
      <c r="AM12" s="17">
        <v>0.631503072317814</v>
      </c>
      <c r="AN12" s="17"/>
      <c r="AO12" s="17">
        <v>0.43653007425953599</v>
      </c>
      <c r="AP12" s="17">
        <v>0.49279721087088801</v>
      </c>
      <c r="AQ12" s="17">
        <v>0.635710872716584</v>
      </c>
      <c r="AR12" s="17"/>
      <c r="AS12" s="17">
        <v>0.47218003712466</v>
      </c>
      <c r="AT12" s="17">
        <v>0.50068845272084395</v>
      </c>
      <c r="AU12" s="17">
        <v>0.47347066069836902</v>
      </c>
      <c r="AV12" s="17">
        <v>0.47433721925116601</v>
      </c>
      <c r="AW12" s="17">
        <v>0.56481573250842099</v>
      </c>
      <c r="AX12" s="17">
        <v>0.54550809268135503</v>
      </c>
      <c r="AY12" s="17">
        <v>0.52746505393674104</v>
      </c>
      <c r="AZ12" s="17">
        <v>0.60332679481867801</v>
      </c>
      <c r="BA12" s="17">
        <v>0.57188958776449506</v>
      </c>
      <c r="BB12" s="17">
        <v>0.62558892863339599</v>
      </c>
      <c r="BC12" s="17">
        <v>0.50071684976582398</v>
      </c>
      <c r="BD12" s="17">
        <v>0.62730196705624197</v>
      </c>
      <c r="BE12" s="17">
        <v>0.56311260371999505</v>
      </c>
      <c r="BF12" s="17">
        <v>0.764712386913866</v>
      </c>
      <c r="BG12" s="17">
        <v>0.46226387383223599</v>
      </c>
    </row>
    <row r="13" spans="2:59" x14ac:dyDescent="0.35">
      <c r="B13" s="18" t="s">
        <v>133</v>
      </c>
      <c r="C13" s="17">
        <v>6.1122995940945002E-2</v>
      </c>
      <c r="D13" s="17">
        <v>4.5432602779994599E-2</v>
      </c>
      <c r="E13" s="17">
        <v>7.5991712206812098E-2</v>
      </c>
      <c r="F13" s="17"/>
      <c r="G13" s="17">
        <v>0.115026822709332</v>
      </c>
      <c r="H13" s="17">
        <v>6.9128563600939996E-2</v>
      </c>
      <c r="I13" s="17">
        <v>3.84453334233981E-2</v>
      </c>
      <c r="J13" s="17">
        <v>7.3775711862050994E-2</v>
      </c>
      <c r="K13" s="17">
        <v>8.28642564138692E-2</v>
      </c>
      <c r="L13" s="17">
        <v>3.1568736066843801E-2</v>
      </c>
      <c r="M13" s="17"/>
      <c r="N13" s="17">
        <v>5.2357338116961201E-2</v>
      </c>
      <c r="O13" s="17">
        <v>6.7936470482664296E-2</v>
      </c>
      <c r="P13" s="17">
        <v>6.4099592314968395E-2</v>
      </c>
      <c r="Q13" s="17">
        <v>5.1961140041769098E-2</v>
      </c>
      <c r="R13" s="17">
        <v>8.4528726735789705E-2</v>
      </c>
      <c r="S13" s="17"/>
      <c r="T13" s="17">
        <v>2.8435575877659301E-2</v>
      </c>
      <c r="U13" s="17">
        <v>6.9354791213606201E-2</v>
      </c>
      <c r="V13" s="17"/>
      <c r="W13" s="17">
        <v>4.7925070209703102E-2</v>
      </c>
      <c r="X13" s="17">
        <v>6.2703202290169305E-2</v>
      </c>
      <c r="Y13" s="17"/>
      <c r="Z13" s="17">
        <v>4.1100540408677E-2</v>
      </c>
      <c r="AA13" s="17">
        <v>2.80872962302351E-2</v>
      </c>
      <c r="AB13" s="17">
        <v>5.5412679995059E-2</v>
      </c>
      <c r="AC13" s="17"/>
      <c r="AD13" s="17">
        <v>4.8551220819518397E-2</v>
      </c>
      <c r="AE13" s="17">
        <v>8.4723063957441197E-2</v>
      </c>
      <c r="AF13" s="17"/>
      <c r="AG13" s="17">
        <v>7.3552766644347206E-2</v>
      </c>
      <c r="AH13" s="17">
        <v>5.3273897142792702E-2</v>
      </c>
      <c r="AI13" s="17">
        <v>2.9199643810124E-2</v>
      </c>
      <c r="AJ13" s="17"/>
      <c r="AK13" s="17">
        <v>4.1505352096353497E-2</v>
      </c>
      <c r="AL13" s="17">
        <v>5.0387982083471998E-2</v>
      </c>
      <c r="AM13" s="17">
        <v>2.1603216751750799E-2</v>
      </c>
      <c r="AN13" s="17"/>
      <c r="AO13" s="17">
        <v>7.7678869944952295E-2</v>
      </c>
      <c r="AP13" s="17">
        <v>6.1293587732002698E-2</v>
      </c>
      <c r="AQ13" s="17">
        <v>3.23519337007094E-2</v>
      </c>
      <c r="AR13" s="17"/>
      <c r="AS13" s="17">
        <v>0.18052568617293099</v>
      </c>
      <c r="AT13" s="17">
        <v>6.5209437921866398E-2</v>
      </c>
      <c r="AU13" s="17">
        <v>8.6316418251867699E-2</v>
      </c>
      <c r="AV13" s="17">
        <v>6.4386580240902005E-2</v>
      </c>
      <c r="AW13" s="17">
        <v>2.9777258982969901E-2</v>
      </c>
      <c r="AX13" s="17">
        <v>5.3119648017838403E-2</v>
      </c>
      <c r="AY13" s="17">
        <v>5.1116093705983197E-2</v>
      </c>
      <c r="AZ13" s="17">
        <v>6.12811853969083E-2</v>
      </c>
      <c r="BA13" s="17">
        <v>4.6152898265113797E-2</v>
      </c>
      <c r="BB13" s="17">
        <v>2.1243752654675499E-2</v>
      </c>
      <c r="BC13" s="17">
        <v>1.20032269018052E-2</v>
      </c>
      <c r="BD13" s="17">
        <v>4.6725498524260202E-3</v>
      </c>
      <c r="BE13" s="17">
        <v>0</v>
      </c>
      <c r="BF13" s="17">
        <v>0</v>
      </c>
      <c r="BG13" s="17">
        <v>9.9697901226849898E-3</v>
      </c>
    </row>
    <row r="14" spans="2:59" x14ac:dyDescent="0.35">
      <c r="B14" s="18" t="s">
        <v>331</v>
      </c>
      <c r="C14" s="21">
        <v>0.11307357142992901</v>
      </c>
      <c r="D14" s="21">
        <v>0.13182449070291399</v>
      </c>
      <c r="E14" s="21">
        <v>9.6071387341776407E-2</v>
      </c>
      <c r="F14" s="21"/>
      <c r="G14" s="21">
        <v>0.147667949286786</v>
      </c>
      <c r="H14" s="21">
        <v>0.17596496320580601</v>
      </c>
      <c r="I14" s="21">
        <v>0.100004690394664</v>
      </c>
      <c r="J14" s="21">
        <v>9.5986216760133497E-2</v>
      </c>
      <c r="K14" s="21">
        <v>9.0102368037955002E-2</v>
      </c>
      <c r="L14" s="21">
        <v>0.107345105001989</v>
      </c>
      <c r="M14" s="21"/>
      <c r="N14" s="21">
        <v>0.114532470135584</v>
      </c>
      <c r="O14" s="21">
        <v>0.11340307884004799</v>
      </c>
      <c r="P14" s="21">
        <v>0.133400537968107</v>
      </c>
      <c r="Q14" s="21">
        <v>0.11029716354263</v>
      </c>
      <c r="R14" s="21">
        <v>7.7583152913949002E-2</v>
      </c>
      <c r="S14" s="21"/>
      <c r="T14" s="21">
        <v>0.170857557829308</v>
      </c>
      <c r="U14" s="21">
        <v>9.8521613974828406E-2</v>
      </c>
      <c r="V14" s="21"/>
      <c r="W14" s="21">
        <v>0.15603707570469999</v>
      </c>
      <c r="X14" s="21">
        <v>8.9529358754107294E-2</v>
      </c>
      <c r="Y14" s="21"/>
      <c r="Z14" s="21">
        <v>0.14499263919074901</v>
      </c>
      <c r="AA14" s="21">
        <v>0.11123155668111299</v>
      </c>
      <c r="AB14" s="21">
        <v>0.10832673543415</v>
      </c>
      <c r="AC14" s="21"/>
      <c r="AD14" s="21">
        <v>0.129626276429647</v>
      </c>
      <c r="AE14" s="21">
        <v>8.2000396792517402E-2</v>
      </c>
      <c r="AF14" s="21"/>
      <c r="AG14" s="21">
        <v>0.18936823291023</v>
      </c>
      <c r="AH14" s="21">
        <v>9.1799625107070307E-2</v>
      </c>
      <c r="AI14" s="21">
        <v>0.118790180691494</v>
      </c>
      <c r="AJ14" s="21"/>
      <c r="AK14" s="21">
        <v>0.104878607375211</v>
      </c>
      <c r="AL14" s="21">
        <v>0.12522571871921701</v>
      </c>
      <c r="AM14" s="21">
        <v>0.102642156581764</v>
      </c>
      <c r="AN14" s="21"/>
      <c r="AO14" s="21">
        <v>0.21814856692833001</v>
      </c>
      <c r="AP14" s="21">
        <v>0.111589391114975</v>
      </c>
      <c r="AQ14" s="21">
        <v>9.6762345105332104E-2</v>
      </c>
      <c r="AR14" s="21"/>
      <c r="AS14" s="21">
        <v>0.110741417904216</v>
      </c>
      <c r="AT14" s="21">
        <v>0.103847245270514</v>
      </c>
      <c r="AU14" s="21">
        <v>0.11786491413772</v>
      </c>
      <c r="AV14" s="21">
        <v>0.14914783065548501</v>
      </c>
      <c r="AW14" s="21">
        <v>7.3932452318718395E-2</v>
      </c>
      <c r="AX14" s="21">
        <v>0.13054197054267699</v>
      </c>
      <c r="AY14" s="21">
        <v>0.120194631536097</v>
      </c>
      <c r="AZ14" s="21">
        <v>6.0022730792833198E-2</v>
      </c>
      <c r="BA14" s="21">
        <v>6.7703783354914296E-2</v>
      </c>
      <c r="BB14" s="21">
        <v>0.182208811197871</v>
      </c>
      <c r="BC14" s="21">
        <v>0.12470823701953899</v>
      </c>
      <c r="BD14" s="21">
        <v>8.7347786939532407E-2</v>
      </c>
      <c r="BE14" s="21">
        <v>0.289791376011649</v>
      </c>
      <c r="BF14" s="21">
        <v>0</v>
      </c>
      <c r="BG14" s="21">
        <v>0.26760283629235598</v>
      </c>
    </row>
    <row r="15" spans="2:59" x14ac:dyDescent="0.35">
      <c r="B15" s="18" t="s">
        <v>332</v>
      </c>
      <c r="C15" s="21">
        <v>0.82580343262912603</v>
      </c>
      <c r="D15" s="21">
        <v>0.82274290651709103</v>
      </c>
      <c r="E15" s="21">
        <v>0.827936900451411</v>
      </c>
      <c r="F15" s="21"/>
      <c r="G15" s="21">
        <v>0.73730522800388199</v>
      </c>
      <c r="H15" s="21">
        <v>0.75490647319325399</v>
      </c>
      <c r="I15" s="21">
        <v>0.86154997618193796</v>
      </c>
      <c r="J15" s="21">
        <v>0.83023807137781602</v>
      </c>
      <c r="K15" s="21">
        <v>0.82703337554817602</v>
      </c>
      <c r="L15" s="21">
        <v>0.86108615893116802</v>
      </c>
      <c r="M15" s="21"/>
      <c r="N15" s="21">
        <v>0.83311019174745504</v>
      </c>
      <c r="O15" s="21">
        <v>0.81866045067728799</v>
      </c>
      <c r="P15" s="21">
        <v>0.802499869716925</v>
      </c>
      <c r="Q15" s="21">
        <v>0.83774169641560103</v>
      </c>
      <c r="R15" s="21">
        <v>0.83788812035026095</v>
      </c>
      <c r="S15" s="21"/>
      <c r="T15" s="21">
        <v>0.800706866293033</v>
      </c>
      <c r="U15" s="21">
        <v>0.83212359481156595</v>
      </c>
      <c r="V15" s="21"/>
      <c r="W15" s="21">
        <v>0.79603785408559702</v>
      </c>
      <c r="X15" s="21">
        <v>0.84776743895572304</v>
      </c>
      <c r="Y15" s="21"/>
      <c r="Z15" s="21">
        <v>0.81390682040057405</v>
      </c>
      <c r="AA15" s="21">
        <v>0.86068114708865295</v>
      </c>
      <c r="AB15" s="21">
        <v>0.836260584570791</v>
      </c>
      <c r="AC15" s="21"/>
      <c r="AD15" s="21">
        <v>0.82182250275083402</v>
      </c>
      <c r="AE15" s="21">
        <v>0.83327653925004097</v>
      </c>
      <c r="AF15" s="21"/>
      <c r="AG15" s="21">
        <v>0.73707900044542196</v>
      </c>
      <c r="AH15" s="21">
        <v>0.85492647775013697</v>
      </c>
      <c r="AI15" s="21">
        <v>0.85201017549838198</v>
      </c>
      <c r="AJ15" s="21"/>
      <c r="AK15" s="21">
        <v>0.85361604052843498</v>
      </c>
      <c r="AL15" s="21">
        <v>0.82438629919731099</v>
      </c>
      <c r="AM15" s="21">
        <v>0.87575462666648496</v>
      </c>
      <c r="AN15" s="21"/>
      <c r="AO15" s="21">
        <v>0.70417256312671805</v>
      </c>
      <c r="AP15" s="21">
        <v>0.82711702115302299</v>
      </c>
      <c r="AQ15" s="21">
        <v>0.87088572119395902</v>
      </c>
      <c r="AR15" s="21"/>
      <c r="AS15" s="21">
        <v>0.70873289592285404</v>
      </c>
      <c r="AT15" s="21">
        <v>0.83094331680762001</v>
      </c>
      <c r="AU15" s="21">
        <v>0.79581866761041198</v>
      </c>
      <c r="AV15" s="21">
        <v>0.78646558910361297</v>
      </c>
      <c r="AW15" s="21">
        <v>0.89629028869831195</v>
      </c>
      <c r="AX15" s="21">
        <v>0.81633838143948501</v>
      </c>
      <c r="AY15" s="21">
        <v>0.82868927475791998</v>
      </c>
      <c r="AZ15" s="21">
        <v>0.87869608381025799</v>
      </c>
      <c r="BA15" s="21">
        <v>0.88614331837997196</v>
      </c>
      <c r="BB15" s="21">
        <v>0.79654743614745405</v>
      </c>
      <c r="BC15" s="21">
        <v>0.86328853607865497</v>
      </c>
      <c r="BD15" s="21">
        <v>0.90797966320804102</v>
      </c>
      <c r="BE15" s="21">
        <v>0.71020862398835005</v>
      </c>
      <c r="BF15" s="21">
        <v>1</v>
      </c>
      <c r="BG15" s="21">
        <v>0.72242737358495901</v>
      </c>
    </row>
    <row r="16" spans="2:59" x14ac:dyDescent="0.35">
      <c r="B16" s="18" t="s">
        <v>120</v>
      </c>
      <c r="C16" s="22">
        <v>-0.71272986119919801</v>
      </c>
      <c r="D16" s="22">
        <v>-0.69091841581417701</v>
      </c>
      <c r="E16" s="22">
        <v>-0.73186551310963499</v>
      </c>
      <c r="F16" s="22"/>
      <c r="G16" s="22">
        <v>-0.58963727871709504</v>
      </c>
      <c r="H16" s="22">
        <v>-0.57894150998744698</v>
      </c>
      <c r="I16" s="22">
        <v>-0.76154528578727398</v>
      </c>
      <c r="J16" s="22">
        <v>-0.73425185461768205</v>
      </c>
      <c r="K16" s="22">
        <v>-0.736931007510221</v>
      </c>
      <c r="L16" s="22">
        <v>-0.75374105392917901</v>
      </c>
      <c r="M16" s="22"/>
      <c r="N16" s="22">
        <v>-0.71857772161187095</v>
      </c>
      <c r="O16" s="22">
        <v>-0.70525737183724002</v>
      </c>
      <c r="P16" s="22">
        <v>-0.66909933174881797</v>
      </c>
      <c r="Q16" s="22">
        <v>-0.72744453287296995</v>
      </c>
      <c r="R16" s="22">
        <v>-0.76030496743631204</v>
      </c>
      <c r="S16" s="22"/>
      <c r="T16" s="22">
        <v>-0.629849308463725</v>
      </c>
      <c r="U16" s="22">
        <v>-0.733601980836737</v>
      </c>
      <c r="V16" s="22"/>
      <c r="W16" s="22">
        <v>-0.64000077838089597</v>
      </c>
      <c r="X16" s="22">
        <v>-0.75823808020161598</v>
      </c>
      <c r="Y16" s="22"/>
      <c r="Z16" s="22">
        <v>-0.66891418120982404</v>
      </c>
      <c r="AA16" s="22">
        <v>-0.74944959040754</v>
      </c>
      <c r="AB16" s="22">
        <v>-0.72793384913664105</v>
      </c>
      <c r="AC16" s="22"/>
      <c r="AD16" s="22">
        <v>-0.69219622632118705</v>
      </c>
      <c r="AE16" s="22">
        <v>-0.75127614245752405</v>
      </c>
      <c r="AF16" s="22"/>
      <c r="AG16" s="22">
        <v>-0.54771076753519199</v>
      </c>
      <c r="AH16" s="22">
        <v>-0.76312685264306701</v>
      </c>
      <c r="AI16" s="22">
        <v>-0.73321999480688704</v>
      </c>
      <c r="AJ16" s="22"/>
      <c r="AK16" s="22">
        <v>-0.74873743315322405</v>
      </c>
      <c r="AL16" s="22">
        <v>-0.69916058047809404</v>
      </c>
      <c r="AM16" s="22">
        <v>-0.77311247008472095</v>
      </c>
      <c r="AN16" s="22"/>
      <c r="AO16" s="22">
        <v>-0.48602399619838799</v>
      </c>
      <c r="AP16" s="22">
        <v>-0.71552763003804798</v>
      </c>
      <c r="AQ16" s="22">
        <v>-0.77412337608862702</v>
      </c>
      <c r="AR16" s="22"/>
      <c r="AS16" s="22">
        <v>-0.59799147801863795</v>
      </c>
      <c r="AT16" s="22">
        <v>-0.72709607153710598</v>
      </c>
      <c r="AU16" s="22">
        <v>-0.67795375347269204</v>
      </c>
      <c r="AV16" s="22">
        <v>-0.63731775844812899</v>
      </c>
      <c r="AW16" s="22">
        <v>-0.82235783637959303</v>
      </c>
      <c r="AX16" s="22">
        <v>-0.68579641089680798</v>
      </c>
      <c r="AY16" s="22">
        <v>-0.70849464322182398</v>
      </c>
      <c r="AZ16" s="22">
        <v>-0.81867335301742505</v>
      </c>
      <c r="BA16" s="22">
        <v>-0.81843953502505795</v>
      </c>
      <c r="BB16" s="22">
        <v>-0.61433862494958302</v>
      </c>
      <c r="BC16" s="22">
        <v>-0.73858029905911604</v>
      </c>
      <c r="BD16" s="22">
        <v>-0.82063187626850898</v>
      </c>
      <c r="BE16" s="22">
        <v>-0.42041724797670099</v>
      </c>
      <c r="BF16" s="22">
        <v>-1</v>
      </c>
      <c r="BG16" s="22">
        <v>-0.45482453729260303</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9.1780057445507005E-2</v>
      </c>
      <c r="D9" s="17">
        <v>0.116527795588838</v>
      </c>
      <c r="E9" s="17">
        <v>6.9103614628094404E-2</v>
      </c>
      <c r="F9" s="17"/>
      <c r="G9" s="17">
        <v>6.5402060294439707E-2</v>
      </c>
      <c r="H9" s="17">
        <v>7.9246848223247193E-2</v>
      </c>
      <c r="I9" s="17">
        <v>6.7891402379252702E-2</v>
      </c>
      <c r="J9" s="17">
        <v>6.5343755999986194E-2</v>
      </c>
      <c r="K9" s="17">
        <v>8.9059283416229595E-2</v>
      </c>
      <c r="L9" s="17">
        <v>0.13800623358724501</v>
      </c>
      <c r="M9" s="17"/>
      <c r="N9" s="17">
        <v>0.109899199538833</v>
      </c>
      <c r="O9" s="17">
        <v>8.03096627875797E-2</v>
      </c>
      <c r="P9" s="17">
        <v>9.0848868745134398E-2</v>
      </c>
      <c r="Q9" s="17">
        <v>8.0374129117919593E-2</v>
      </c>
      <c r="R9" s="17">
        <v>9.3429845277612097E-2</v>
      </c>
      <c r="S9" s="17"/>
      <c r="T9" s="17">
        <v>0.17283792160387501</v>
      </c>
      <c r="U9" s="17">
        <v>7.1366952290710106E-2</v>
      </c>
      <c r="V9" s="17"/>
      <c r="W9" s="17">
        <v>0.11771133274515</v>
      </c>
      <c r="X9" s="17">
        <v>7.9544692204556997E-2</v>
      </c>
      <c r="Y9" s="17"/>
      <c r="Z9" s="17">
        <v>0.158484972510058</v>
      </c>
      <c r="AA9" s="17">
        <v>6.5970589944896393E-2</v>
      </c>
      <c r="AB9" s="17">
        <v>5.8894674061391303E-2</v>
      </c>
      <c r="AC9" s="17"/>
      <c r="AD9" s="17">
        <v>0.106686313476857</v>
      </c>
      <c r="AE9" s="17">
        <v>6.3797640259918798E-2</v>
      </c>
      <c r="AF9" s="17"/>
      <c r="AG9" s="17">
        <v>8.0692133718208506E-2</v>
      </c>
      <c r="AH9" s="17">
        <v>6.5355614312640101E-2</v>
      </c>
      <c r="AI9" s="17">
        <v>0.120312789597377</v>
      </c>
      <c r="AJ9" s="17"/>
      <c r="AK9" s="17">
        <v>0.115732374749487</v>
      </c>
      <c r="AL9" s="17">
        <v>9.1783691484272498E-2</v>
      </c>
      <c r="AM9" s="17">
        <v>5.7685412940087499E-2</v>
      </c>
      <c r="AN9" s="17"/>
      <c r="AO9" s="17">
        <v>0.11361398791378501</v>
      </c>
      <c r="AP9" s="17">
        <v>9.2812385432420694E-2</v>
      </c>
      <c r="AQ9" s="17">
        <v>9.4866709057569998E-2</v>
      </c>
      <c r="AR9" s="17"/>
      <c r="AS9" s="17">
        <v>7.8480760411112502E-2</v>
      </c>
      <c r="AT9" s="17">
        <v>8.5486948106417396E-2</v>
      </c>
      <c r="AU9" s="17">
        <v>4.8640082250675003E-2</v>
      </c>
      <c r="AV9" s="17">
        <v>0.114183795726493</v>
      </c>
      <c r="AW9" s="17">
        <v>8.7134384759743194E-2</v>
      </c>
      <c r="AX9" s="17">
        <v>0.111961514362828</v>
      </c>
      <c r="AY9" s="17">
        <v>4.2635233721447098E-2</v>
      </c>
      <c r="AZ9" s="17">
        <v>0.113906358808916</v>
      </c>
      <c r="BA9" s="17">
        <v>6.9760394227745506E-2</v>
      </c>
      <c r="BB9" s="17">
        <v>0.129550745652073</v>
      </c>
      <c r="BC9" s="17">
        <v>0.169464082467678</v>
      </c>
      <c r="BD9" s="17">
        <v>7.6573039818213604E-2</v>
      </c>
      <c r="BE9" s="17">
        <v>3.83244711498456E-2</v>
      </c>
      <c r="BF9" s="17">
        <v>4.4750468383038797E-2</v>
      </c>
      <c r="BG9" s="17">
        <v>0.120045591470457</v>
      </c>
    </row>
    <row r="10" spans="2:59" x14ac:dyDescent="0.35">
      <c r="B10" s="18" t="s">
        <v>327</v>
      </c>
      <c r="C10" s="17">
        <v>0.25171051057438798</v>
      </c>
      <c r="D10" s="17">
        <v>0.279356747508887</v>
      </c>
      <c r="E10" s="17">
        <v>0.22493283809860901</v>
      </c>
      <c r="F10" s="17"/>
      <c r="G10" s="17">
        <v>0.21397285525739401</v>
      </c>
      <c r="H10" s="17">
        <v>0.25353370061355801</v>
      </c>
      <c r="I10" s="17">
        <v>0.16596526511088</v>
      </c>
      <c r="J10" s="17">
        <v>0.195094008521318</v>
      </c>
      <c r="K10" s="17">
        <v>0.28359924235135398</v>
      </c>
      <c r="L10" s="17">
        <v>0.327567918893517</v>
      </c>
      <c r="M10" s="17"/>
      <c r="N10" s="17">
        <v>0.27601106148723797</v>
      </c>
      <c r="O10" s="17">
        <v>0.29855006462500999</v>
      </c>
      <c r="P10" s="17">
        <v>0.226181367493759</v>
      </c>
      <c r="Q10" s="17">
        <v>0.20053066962685301</v>
      </c>
      <c r="R10" s="17">
        <v>0.26215492438340599</v>
      </c>
      <c r="S10" s="17"/>
      <c r="T10" s="17">
        <v>0.266303019549674</v>
      </c>
      <c r="U10" s="17">
        <v>0.248035624451027</v>
      </c>
      <c r="V10" s="17"/>
      <c r="W10" s="17">
        <v>0.28922999276685202</v>
      </c>
      <c r="X10" s="17">
        <v>0.23478373947053599</v>
      </c>
      <c r="Y10" s="17"/>
      <c r="Z10" s="17">
        <v>0.30504783964836202</v>
      </c>
      <c r="AA10" s="17">
        <v>0.304944429925676</v>
      </c>
      <c r="AB10" s="17">
        <v>0.22623577052744601</v>
      </c>
      <c r="AC10" s="17"/>
      <c r="AD10" s="17">
        <v>0.27367856243280198</v>
      </c>
      <c r="AE10" s="17">
        <v>0.21047150390739</v>
      </c>
      <c r="AF10" s="17"/>
      <c r="AG10" s="17">
        <v>0.25821606878138598</v>
      </c>
      <c r="AH10" s="17">
        <v>0.27516577708058798</v>
      </c>
      <c r="AI10" s="17">
        <v>0.24783920870683299</v>
      </c>
      <c r="AJ10" s="17"/>
      <c r="AK10" s="17">
        <v>0.273803478653799</v>
      </c>
      <c r="AL10" s="17">
        <v>0.28743028740329402</v>
      </c>
      <c r="AM10" s="17">
        <v>0.137157321647328</v>
      </c>
      <c r="AN10" s="17"/>
      <c r="AO10" s="17">
        <v>0.34253402870139199</v>
      </c>
      <c r="AP10" s="17">
        <v>0.29728526281287398</v>
      </c>
      <c r="AQ10" s="17">
        <v>0.19298942141729</v>
      </c>
      <c r="AR10" s="17"/>
      <c r="AS10" s="17">
        <v>0.27608266436981399</v>
      </c>
      <c r="AT10" s="17">
        <v>0.17697922703056199</v>
      </c>
      <c r="AU10" s="17">
        <v>0.17484191819793701</v>
      </c>
      <c r="AV10" s="17">
        <v>0.25170605085192799</v>
      </c>
      <c r="AW10" s="17">
        <v>0.19736216845393401</v>
      </c>
      <c r="AX10" s="17">
        <v>0.16611551384348899</v>
      </c>
      <c r="AY10" s="17">
        <v>0.32435196735550897</v>
      </c>
      <c r="AZ10" s="17">
        <v>0.36894243146001299</v>
      </c>
      <c r="BA10" s="17">
        <v>0.393122276658805</v>
      </c>
      <c r="BB10" s="17">
        <v>0.36063043662257299</v>
      </c>
      <c r="BC10" s="17">
        <v>0.29123816262572499</v>
      </c>
      <c r="BD10" s="17">
        <v>0.18534914347890299</v>
      </c>
      <c r="BE10" s="17">
        <v>0.43858854578678802</v>
      </c>
      <c r="BF10" s="17">
        <v>7.4902061414137702E-2</v>
      </c>
      <c r="BG10" s="17">
        <v>0.41009654967077602</v>
      </c>
    </row>
    <row r="11" spans="2:59" x14ac:dyDescent="0.35">
      <c r="B11" s="18" t="s">
        <v>329</v>
      </c>
      <c r="C11" s="17">
        <v>0.26458129850986201</v>
      </c>
      <c r="D11" s="17">
        <v>0.27284536932583098</v>
      </c>
      <c r="E11" s="17">
        <v>0.25797267099438798</v>
      </c>
      <c r="F11" s="17"/>
      <c r="G11" s="17">
        <v>0.253677047999321</v>
      </c>
      <c r="H11" s="17">
        <v>0.23914421974255101</v>
      </c>
      <c r="I11" s="17">
        <v>0.24683411028437199</v>
      </c>
      <c r="J11" s="17">
        <v>0.24922371415835301</v>
      </c>
      <c r="K11" s="17">
        <v>0.280904230614548</v>
      </c>
      <c r="L11" s="17">
        <v>0.28934534401065698</v>
      </c>
      <c r="M11" s="17"/>
      <c r="N11" s="17">
        <v>0.24380858302686101</v>
      </c>
      <c r="O11" s="17">
        <v>0.23312710478088</v>
      </c>
      <c r="P11" s="17">
        <v>0.28945364133967999</v>
      </c>
      <c r="Q11" s="17">
        <v>0.30056480186248702</v>
      </c>
      <c r="R11" s="17">
        <v>0.25105340672756499</v>
      </c>
      <c r="S11" s="17"/>
      <c r="T11" s="17">
        <v>0.249188546172664</v>
      </c>
      <c r="U11" s="17">
        <v>0.26845771291262799</v>
      </c>
      <c r="V11" s="17"/>
      <c r="W11" s="17">
        <v>0.23702456452854301</v>
      </c>
      <c r="X11" s="17">
        <v>0.27374668832899901</v>
      </c>
      <c r="Y11" s="17"/>
      <c r="Z11" s="17">
        <v>0.23844520288559001</v>
      </c>
      <c r="AA11" s="17">
        <v>0.28222179129283798</v>
      </c>
      <c r="AB11" s="17">
        <v>0.300094894416432</v>
      </c>
      <c r="AC11" s="17"/>
      <c r="AD11" s="17">
        <v>0.26357731589356298</v>
      </c>
      <c r="AE11" s="17">
        <v>0.26646600117143299</v>
      </c>
      <c r="AF11" s="17"/>
      <c r="AG11" s="17">
        <v>0.32626451104966397</v>
      </c>
      <c r="AH11" s="17">
        <v>0.30212804069072502</v>
      </c>
      <c r="AI11" s="17">
        <v>0.22435853320847099</v>
      </c>
      <c r="AJ11" s="17"/>
      <c r="AK11" s="17">
        <v>0.25663005987113602</v>
      </c>
      <c r="AL11" s="17">
        <v>0.27050627734245097</v>
      </c>
      <c r="AM11" s="17">
        <v>0.27898897520314597</v>
      </c>
      <c r="AN11" s="17"/>
      <c r="AO11" s="17">
        <v>0.242995064727725</v>
      </c>
      <c r="AP11" s="17">
        <v>0.27812655510742301</v>
      </c>
      <c r="AQ11" s="17">
        <v>0.265449117374017</v>
      </c>
      <c r="AR11" s="17"/>
      <c r="AS11" s="17">
        <v>0.223212495943718</v>
      </c>
      <c r="AT11" s="17">
        <v>0.288293305282595</v>
      </c>
      <c r="AU11" s="17">
        <v>0.23339303063056399</v>
      </c>
      <c r="AV11" s="17">
        <v>0.20751207469586999</v>
      </c>
      <c r="AW11" s="17">
        <v>0.31701436782061498</v>
      </c>
      <c r="AX11" s="17">
        <v>0.33368500734006201</v>
      </c>
      <c r="AY11" s="17">
        <v>0.27533585088502399</v>
      </c>
      <c r="AZ11" s="17">
        <v>0.24803856280161399</v>
      </c>
      <c r="BA11" s="17">
        <v>0.3259752160021</v>
      </c>
      <c r="BB11" s="17">
        <v>0.24093091783392001</v>
      </c>
      <c r="BC11" s="17">
        <v>0.23588892424546001</v>
      </c>
      <c r="BD11" s="17">
        <v>0.30606034456586301</v>
      </c>
      <c r="BE11" s="17">
        <v>3.6021572616012999E-2</v>
      </c>
      <c r="BF11" s="17">
        <v>0.26054007333047902</v>
      </c>
      <c r="BG11" s="17">
        <v>0.105395307654901</v>
      </c>
    </row>
    <row r="12" spans="2:59" x14ac:dyDescent="0.35">
      <c r="B12" s="18" t="s">
        <v>330</v>
      </c>
      <c r="C12" s="17">
        <v>0.27469072333287697</v>
      </c>
      <c r="D12" s="17">
        <v>0.24679017699387401</v>
      </c>
      <c r="E12" s="17">
        <v>0.29975414608572498</v>
      </c>
      <c r="F12" s="17"/>
      <c r="G12" s="17">
        <v>0.29482009681136001</v>
      </c>
      <c r="H12" s="17">
        <v>0.30027731256399998</v>
      </c>
      <c r="I12" s="17">
        <v>0.37289987231385202</v>
      </c>
      <c r="J12" s="17">
        <v>0.35773950500204799</v>
      </c>
      <c r="K12" s="17">
        <v>0.24510191558762801</v>
      </c>
      <c r="L12" s="17">
        <v>0.16543762521202701</v>
      </c>
      <c r="M12" s="17"/>
      <c r="N12" s="17">
        <v>0.27358795300655497</v>
      </c>
      <c r="O12" s="17">
        <v>0.26176276218280597</v>
      </c>
      <c r="P12" s="17">
        <v>0.25736560849420398</v>
      </c>
      <c r="Q12" s="17">
        <v>0.31118344589852698</v>
      </c>
      <c r="R12" s="17">
        <v>0.25509036013923803</v>
      </c>
      <c r="S12" s="17"/>
      <c r="T12" s="17">
        <v>0.22966309207206001</v>
      </c>
      <c r="U12" s="17">
        <v>0.286030200154061</v>
      </c>
      <c r="V12" s="17"/>
      <c r="W12" s="17">
        <v>0.26751293213382599</v>
      </c>
      <c r="X12" s="17">
        <v>0.28307652141496298</v>
      </c>
      <c r="Y12" s="17"/>
      <c r="Z12" s="17">
        <v>0.20125145797408001</v>
      </c>
      <c r="AA12" s="17">
        <v>0.279621905320313</v>
      </c>
      <c r="AB12" s="17">
        <v>0.32929121137801198</v>
      </c>
      <c r="AC12" s="17"/>
      <c r="AD12" s="17">
        <v>0.26748626112165202</v>
      </c>
      <c r="AE12" s="17">
        <v>0.28821512991547599</v>
      </c>
      <c r="AF12" s="17"/>
      <c r="AG12" s="17">
        <v>0.251784851312153</v>
      </c>
      <c r="AH12" s="17">
        <v>0.245744862529472</v>
      </c>
      <c r="AI12" s="17">
        <v>0.31225711689612701</v>
      </c>
      <c r="AJ12" s="17"/>
      <c r="AK12" s="17">
        <v>0.26142194210559999</v>
      </c>
      <c r="AL12" s="17">
        <v>0.24279615357808601</v>
      </c>
      <c r="AM12" s="17">
        <v>0.44135791841944999</v>
      </c>
      <c r="AN12" s="17"/>
      <c r="AO12" s="17">
        <v>0.26746130918427702</v>
      </c>
      <c r="AP12" s="17">
        <v>0.20653442566826899</v>
      </c>
      <c r="AQ12" s="17">
        <v>0.36264671190940401</v>
      </c>
      <c r="AR12" s="17"/>
      <c r="AS12" s="17">
        <v>0.23712870148749601</v>
      </c>
      <c r="AT12" s="17">
        <v>0.319863517268549</v>
      </c>
      <c r="AU12" s="17">
        <v>0.37223548114527799</v>
      </c>
      <c r="AV12" s="17">
        <v>0.26234348948335401</v>
      </c>
      <c r="AW12" s="17">
        <v>0.28717778327316101</v>
      </c>
      <c r="AX12" s="17">
        <v>0.26081916998857801</v>
      </c>
      <c r="AY12" s="17">
        <v>0.2275548154448</v>
      </c>
      <c r="AZ12" s="17">
        <v>0.24429128606584299</v>
      </c>
      <c r="BA12" s="17">
        <v>0.18516532669900199</v>
      </c>
      <c r="BB12" s="17">
        <v>0.18343341683834799</v>
      </c>
      <c r="BC12" s="17">
        <v>0.26778140901465902</v>
      </c>
      <c r="BD12" s="17">
        <v>0.33470211625339602</v>
      </c>
      <c r="BE12" s="17">
        <v>0.48706541044735302</v>
      </c>
      <c r="BF12" s="17">
        <v>0.54643672876212102</v>
      </c>
      <c r="BG12" s="17">
        <v>0.364462551203866</v>
      </c>
    </row>
    <row r="13" spans="2:59" x14ac:dyDescent="0.35">
      <c r="B13" s="18" t="s">
        <v>133</v>
      </c>
      <c r="C13" s="17">
        <v>0.11723741013736701</v>
      </c>
      <c r="D13" s="17">
        <v>8.4479910582569803E-2</v>
      </c>
      <c r="E13" s="17">
        <v>0.14823673019318401</v>
      </c>
      <c r="F13" s="17"/>
      <c r="G13" s="17">
        <v>0.17212793963748499</v>
      </c>
      <c r="H13" s="17">
        <v>0.12779791885664399</v>
      </c>
      <c r="I13" s="17">
        <v>0.146409349911644</v>
      </c>
      <c r="J13" s="17">
        <v>0.13259901631829499</v>
      </c>
      <c r="K13" s="17">
        <v>0.10133532803023999</v>
      </c>
      <c r="L13" s="17">
        <v>7.9642878296553699E-2</v>
      </c>
      <c r="M13" s="17"/>
      <c r="N13" s="17">
        <v>9.6693202940513007E-2</v>
      </c>
      <c r="O13" s="17">
        <v>0.126250405623725</v>
      </c>
      <c r="P13" s="17">
        <v>0.13615051392722199</v>
      </c>
      <c r="Q13" s="17">
        <v>0.107346953494214</v>
      </c>
      <c r="R13" s="17">
        <v>0.138271463472179</v>
      </c>
      <c r="S13" s="17"/>
      <c r="T13" s="17">
        <v>8.2007420601727402E-2</v>
      </c>
      <c r="U13" s="17">
        <v>0.12610951019157399</v>
      </c>
      <c r="V13" s="17"/>
      <c r="W13" s="17">
        <v>8.8521177825629696E-2</v>
      </c>
      <c r="X13" s="17">
        <v>0.12884835858094601</v>
      </c>
      <c r="Y13" s="17"/>
      <c r="Z13" s="17">
        <v>9.6770526981910299E-2</v>
      </c>
      <c r="AA13" s="17">
        <v>6.7241283516276104E-2</v>
      </c>
      <c r="AB13" s="17">
        <v>8.5483449616718707E-2</v>
      </c>
      <c r="AC13" s="17"/>
      <c r="AD13" s="17">
        <v>8.8571547075125295E-2</v>
      </c>
      <c r="AE13" s="17">
        <v>0.17104972474578201</v>
      </c>
      <c r="AF13" s="17"/>
      <c r="AG13" s="17">
        <v>8.3042435138587598E-2</v>
      </c>
      <c r="AH13" s="17">
        <v>0.11160570538657499</v>
      </c>
      <c r="AI13" s="17">
        <v>9.5232351591191797E-2</v>
      </c>
      <c r="AJ13" s="17"/>
      <c r="AK13" s="17">
        <v>9.2412144619979403E-2</v>
      </c>
      <c r="AL13" s="17">
        <v>0.107483590191896</v>
      </c>
      <c r="AM13" s="17">
        <v>8.4810371789988501E-2</v>
      </c>
      <c r="AN13" s="17"/>
      <c r="AO13" s="17">
        <v>3.3395609472819901E-2</v>
      </c>
      <c r="AP13" s="17">
        <v>0.125241370979013</v>
      </c>
      <c r="AQ13" s="17">
        <v>8.4048040241718594E-2</v>
      </c>
      <c r="AR13" s="17"/>
      <c r="AS13" s="17">
        <v>0.18509537778785901</v>
      </c>
      <c r="AT13" s="17">
        <v>0.12937700231187699</v>
      </c>
      <c r="AU13" s="17">
        <v>0.170889487775546</v>
      </c>
      <c r="AV13" s="17">
        <v>0.164254589242356</v>
      </c>
      <c r="AW13" s="17">
        <v>0.111311295692546</v>
      </c>
      <c r="AX13" s="17">
        <v>0.12741879446504301</v>
      </c>
      <c r="AY13" s="17">
        <v>0.130122132593219</v>
      </c>
      <c r="AZ13" s="17">
        <v>2.4821360863614701E-2</v>
      </c>
      <c r="BA13" s="17">
        <v>2.5976786412347401E-2</v>
      </c>
      <c r="BB13" s="17">
        <v>8.5454483053086006E-2</v>
      </c>
      <c r="BC13" s="17">
        <v>3.5627421646477003E-2</v>
      </c>
      <c r="BD13" s="17">
        <v>9.7315355883624E-2</v>
      </c>
      <c r="BE13" s="17">
        <v>0</v>
      </c>
      <c r="BF13" s="17">
        <v>7.3370668110223206E-2</v>
      </c>
      <c r="BG13" s="17">
        <v>0</v>
      </c>
    </row>
    <row r="14" spans="2:59" x14ac:dyDescent="0.35">
      <c r="B14" s="18" t="s">
        <v>331</v>
      </c>
      <c r="C14" s="21">
        <v>0.34349056801989503</v>
      </c>
      <c r="D14" s="21">
        <v>0.39588454309772497</v>
      </c>
      <c r="E14" s="21">
        <v>0.29403645272670298</v>
      </c>
      <c r="F14" s="21"/>
      <c r="G14" s="21">
        <v>0.27937491555183303</v>
      </c>
      <c r="H14" s="21">
        <v>0.33278054883680502</v>
      </c>
      <c r="I14" s="21">
        <v>0.23385666749013201</v>
      </c>
      <c r="J14" s="21">
        <v>0.26043776452130402</v>
      </c>
      <c r="K14" s="21">
        <v>0.37265852576758401</v>
      </c>
      <c r="L14" s="21">
        <v>0.465574152480762</v>
      </c>
      <c r="M14" s="21"/>
      <c r="N14" s="21">
        <v>0.38591026102607101</v>
      </c>
      <c r="O14" s="21">
        <v>0.378859727412589</v>
      </c>
      <c r="P14" s="21">
        <v>0.31703023623889298</v>
      </c>
      <c r="Q14" s="21">
        <v>0.28090479874477198</v>
      </c>
      <c r="R14" s="21">
        <v>0.35558476966101799</v>
      </c>
      <c r="S14" s="21"/>
      <c r="T14" s="21">
        <v>0.43914094115354901</v>
      </c>
      <c r="U14" s="21">
        <v>0.319402576741737</v>
      </c>
      <c r="V14" s="21"/>
      <c r="W14" s="21">
        <v>0.40694132551200202</v>
      </c>
      <c r="X14" s="21">
        <v>0.314328431675093</v>
      </c>
      <c r="Y14" s="21"/>
      <c r="Z14" s="21">
        <v>0.46353281215842002</v>
      </c>
      <c r="AA14" s="21">
        <v>0.37091501987057302</v>
      </c>
      <c r="AB14" s="21">
        <v>0.28513044458883702</v>
      </c>
      <c r="AC14" s="21"/>
      <c r="AD14" s="21">
        <v>0.38036487590965901</v>
      </c>
      <c r="AE14" s="21">
        <v>0.27426914416730802</v>
      </c>
      <c r="AF14" s="21"/>
      <c r="AG14" s="21">
        <v>0.33890820249959502</v>
      </c>
      <c r="AH14" s="21">
        <v>0.34052139139322801</v>
      </c>
      <c r="AI14" s="21">
        <v>0.36815199830421003</v>
      </c>
      <c r="AJ14" s="21"/>
      <c r="AK14" s="21">
        <v>0.389535853403285</v>
      </c>
      <c r="AL14" s="21">
        <v>0.37921397888756703</v>
      </c>
      <c r="AM14" s="21">
        <v>0.194842734587415</v>
      </c>
      <c r="AN14" s="21"/>
      <c r="AO14" s="21">
        <v>0.45614801661517801</v>
      </c>
      <c r="AP14" s="21">
        <v>0.39009764824529503</v>
      </c>
      <c r="AQ14" s="21">
        <v>0.28785613047485997</v>
      </c>
      <c r="AR14" s="21"/>
      <c r="AS14" s="21">
        <v>0.35456342478092601</v>
      </c>
      <c r="AT14" s="21">
        <v>0.26246617513697901</v>
      </c>
      <c r="AU14" s="21">
        <v>0.22348200044861199</v>
      </c>
      <c r="AV14" s="21">
        <v>0.36588984657842</v>
      </c>
      <c r="AW14" s="21">
        <v>0.28449655321367701</v>
      </c>
      <c r="AX14" s="21">
        <v>0.27807702820631702</v>
      </c>
      <c r="AY14" s="21">
        <v>0.36698720107695598</v>
      </c>
      <c r="AZ14" s="21">
        <v>0.48284879026892902</v>
      </c>
      <c r="BA14" s="21">
        <v>0.462882670886551</v>
      </c>
      <c r="BB14" s="21">
        <v>0.49018118227464602</v>
      </c>
      <c r="BC14" s="21">
        <v>0.46070224509340402</v>
      </c>
      <c r="BD14" s="21">
        <v>0.26192218329711697</v>
      </c>
      <c r="BE14" s="21">
        <v>0.47691301693663402</v>
      </c>
      <c r="BF14" s="21">
        <v>0.119652529797177</v>
      </c>
      <c r="BG14" s="21">
        <v>0.53014214114123304</v>
      </c>
    </row>
    <row r="15" spans="2:59" x14ac:dyDescent="0.35">
      <c r="B15" s="18" t="s">
        <v>332</v>
      </c>
      <c r="C15" s="21">
        <v>0.53927202184273904</v>
      </c>
      <c r="D15" s="21">
        <v>0.51963554631970499</v>
      </c>
      <c r="E15" s="21">
        <v>0.55772681708011296</v>
      </c>
      <c r="F15" s="21"/>
      <c r="G15" s="21">
        <v>0.54849714481068101</v>
      </c>
      <c r="H15" s="21">
        <v>0.53942153230655099</v>
      </c>
      <c r="I15" s="21">
        <v>0.61973398259822299</v>
      </c>
      <c r="J15" s="21">
        <v>0.60696321916040097</v>
      </c>
      <c r="K15" s="21">
        <v>0.52600614620217601</v>
      </c>
      <c r="L15" s="21">
        <v>0.45478296922268402</v>
      </c>
      <c r="M15" s="21"/>
      <c r="N15" s="21">
        <v>0.51739653603341595</v>
      </c>
      <c r="O15" s="21">
        <v>0.49488986696368598</v>
      </c>
      <c r="P15" s="21">
        <v>0.54681924983388397</v>
      </c>
      <c r="Q15" s="21">
        <v>0.611748247761014</v>
      </c>
      <c r="R15" s="21">
        <v>0.50614376686680296</v>
      </c>
      <c r="S15" s="21"/>
      <c r="T15" s="21">
        <v>0.47885163824472399</v>
      </c>
      <c r="U15" s="21">
        <v>0.55448791306668899</v>
      </c>
      <c r="V15" s="21"/>
      <c r="W15" s="21">
        <v>0.50453749666236902</v>
      </c>
      <c r="X15" s="21">
        <v>0.55682320974396204</v>
      </c>
      <c r="Y15" s="21"/>
      <c r="Z15" s="21">
        <v>0.43969666085967002</v>
      </c>
      <c r="AA15" s="21">
        <v>0.56184369661315103</v>
      </c>
      <c r="AB15" s="21">
        <v>0.62938610579444398</v>
      </c>
      <c r="AC15" s="21"/>
      <c r="AD15" s="21">
        <v>0.531063577015216</v>
      </c>
      <c r="AE15" s="21">
        <v>0.55468113108690897</v>
      </c>
      <c r="AF15" s="21"/>
      <c r="AG15" s="21">
        <v>0.57804936236181703</v>
      </c>
      <c r="AH15" s="21">
        <v>0.54787290322019699</v>
      </c>
      <c r="AI15" s="21">
        <v>0.536615650104598</v>
      </c>
      <c r="AJ15" s="21"/>
      <c r="AK15" s="21">
        <v>0.51805200197673495</v>
      </c>
      <c r="AL15" s="21">
        <v>0.51330243092053796</v>
      </c>
      <c r="AM15" s="21">
        <v>0.72034689362259596</v>
      </c>
      <c r="AN15" s="21"/>
      <c r="AO15" s="21">
        <v>0.51045637391200205</v>
      </c>
      <c r="AP15" s="21">
        <v>0.48466098077569097</v>
      </c>
      <c r="AQ15" s="21">
        <v>0.628095829283421</v>
      </c>
      <c r="AR15" s="21"/>
      <c r="AS15" s="21">
        <v>0.46034119743121399</v>
      </c>
      <c r="AT15" s="21">
        <v>0.60815682255114401</v>
      </c>
      <c r="AU15" s="21">
        <v>0.60562851177584198</v>
      </c>
      <c r="AV15" s="21">
        <v>0.46985556417922397</v>
      </c>
      <c r="AW15" s="21">
        <v>0.604192151093776</v>
      </c>
      <c r="AX15" s="21">
        <v>0.59450417732864003</v>
      </c>
      <c r="AY15" s="21">
        <v>0.50289066632982404</v>
      </c>
      <c r="AZ15" s="21">
        <v>0.49232984886745701</v>
      </c>
      <c r="BA15" s="21">
        <v>0.51114054270110199</v>
      </c>
      <c r="BB15" s="21">
        <v>0.42436433467226797</v>
      </c>
      <c r="BC15" s="21">
        <v>0.50367033326012001</v>
      </c>
      <c r="BD15" s="21">
        <v>0.64076246081925903</v>
      </c>
      <c r="BE15" s="21">
        <v>0.52308698306336598</v>
      </c>
      <c r="BF15" s="21">
        <v>0.80697680209260003</v>
      </c>
      <c r="BG15" s="21">
        <v>0.46985785885876702</v>
      </c>
    </row>
    <row r="16" spans="2:59" x14ac:dyDescent="0.35">
      <c r="B16" s="18" t="s">
        <v>120</v>
      </c>
      <c r="C16" s="22">
        <v>-0.19578145382284501</v>
      </c>
      <c r="D16" s="22">
        <v>-0.12375100322198</v>
      </c>
      <c r="E16" s="22">
        <v>-0.26369036435340998</v>
      </c>
      <c r="F16" s="22"/>
      <c r="G16" s="22">
        <v>-0.26912222925884799</v>
      </c>
      <c r="H16" s="22">
        <v>-0.20664098346974599</v>
      </c>
      <c r="I16" s="22">
        <v>-0.38587731510809098</v>
      </c>
      <c r="J16" s="22">
        <v>-0.34652545463909701</v>
      </c>
      <c r="K16" s="22">
        <v>-0.15334762043459199</v>
      </c>
      <c r="L16" s="22">
        <v>1.07911832580779E-2</v>
      </c>
      <c r="M16" s="22"/>
      <c r="N16" s="22">
        <v>-0.131486275007344</v>
      </c>
      <c r="O16" s="22">
        <v>-0.11603013955109601</v>
      </c>
      <c r="P16" s="22">
        <v>-0.22978901359499099</v>
      </c>
      <c r="Q16" s="22">
        <v>-0.33084344901624202</v>
      </c>
      <c r="R16" s="22">
        <v>-0.150558997205785</v>
      </c>
      <c r="S16" s="22"/>
      <c r="T16" s="22">
        <v>-3.9710697091175501E-2</v>
      </c>
      <c r="U16" s="22">
        <v>-0.23508533632495199</v>
      </c>
      <c r="V16" s="22"/>
      <c r="W16" s="22">
        <v>-9.75961711503672E-2</v>
      </c>
      <c r="X16" s="22">
        <v>-0.24249477806886899</v>
      </c>
      <c r="Y16" s="22"/>
      <c r="Z16" s="22">
        <v>2.38361512987505E-2</v>
      </c>
      <c r="AA16" s="22">
        <v>-0.19092867674257899</v>
      </c>
      <c r="AB16" s="22">
        <v>-0.34425566120560602</v>
      </c>
      <c r="AC16" s="22"/>
      <c r="AD16" s="22">
        <v>-0.150698701105557</v>
      </c>
      <c r="AE16" s="22">
        <v>-0.28041198691960101</v>
      </c>
      <c r="AF16" s="22"/>
      <c r="AG16" s="22">
        <v>-0.23914115986222301</v>
      </c>
      <c r="AH16" s="22">
        <v>-0.20735151182696901</v>
      </c>
      <c r="AI16" s="22">
        <v>-0.168463651800388</v>
      </c>
      <c r="AJ16" s="22"/>
      <c r="AK16" s="22">
        <v>-0.12851614857345001</v>
      </c>
      <c r="AL16" s="22">
        <v>-0.13408845203297101</v>
      </c>
      <c r="AM16" s="22">
        <v>-0.525504159035181</v>
      </c>
      <c r="AN16" s="22"/>
      <c r="AO16" s="22">
        <v>-5.4308357296824997E-2</v>
      </c>
      <c r="AP16" s="22">
        <v>-9.4563332530396296E-2</v>
      </c>
      <c r="AQ16" s="22">
        <v>-0.34023969880856098</v>
      </c>
      <c r="AR16" s="22"/>
      <c r="AS16" s="22">
        <v>-0.105777772650288</v>
      </c>
      <c r="AT16" s="22">
        <v>-0.345690647414165</v>
      </c>
      <c r="AU16" s="22">
        <v>-0.38214651132722999</v>
      </c>
      <c r="AV16" s="22">
        <v>-0.103965717600804</v>
      </c>
      <c r="AW16" s="22">
        <v>-0.31969559788009899</v>
      </c>
      <c r="AX16" s="22">
        <v>-0.316427149122323</v>
      </c>
      <c r="AY16" s="22">
        <v>-0.13590346525286801</v>
      </c>
      <c r="AZ16" s="22">
        <v>-9.4810585985280506E-3</v>
      </c>
      <c r="BA16" s="22">
        <v>-4.8257871814550997E-2</v>
      </c>
      <c r="BB16" s="22">
        <v>6.5816847602377798E-2</v>
      </c>
      <c r="BC16" s="22">
        <v>-4.2968088166715997E-2</v>
      </c>
      <c r="BD16" s="22">
        <v>-0.378840277522142</v>
      </c>
      <c r="BE16" s="22">
        <v>-4.6173966126732101E-2</v>
      </c>
      <c r="BF16" s="22">
        <v>-0.68732427229542403</v>
      </c>
      <c r="BG16" s="22">
        <v>6.0284282282466198E-2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I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9" width="20.6328125" customWidth="1"/>
  </cols>
  <sheetData>
    <row r="2" spans="2:9" ht="40" customHeight="1" x14ac:dyDescent="0.35">
      <c r="D2" s="30" t="s">
        <v>420</v>
      </c>
      <c r="E2" s="26"/>
      <c r="F2" s="26"/>
      <c r="G2" s="26"/>
      <c r="H2" s="26"/>
      <c r="I2" s="26"/>
    </row>
    <row r="6" spans="2:9" ht="50" customHeight="1" x14ac:dyDescent="0.35">
      <c r="B6" s="20" t="s">
        <v>12</v>
      </c>
      <c r="C6" s="20" t="s">
        <v>407</v>
      </c>
      <c r="D6" s="20" t="s">
        <v>408</v>
      </c>
      <c r="E6" s="20" t="s">
        <v>409</v>
      </c>
      <c r="F6" s="20" t="s">
        <v>410</v>
      </c>
      <c r="G6" s="20" t="s">
        <v>411</v>
      </c>
      <c r="H6" s="20" t="s">
        <v>412</v>
      </c>
    </row>
    <row r="7" spans="2:9" x14ac:dyDescent="0.35">
      <c r="B7" s="18" t="s">
        <v>326</v>
      </c>
      <c r="C7" s="17">
        <v>0.36487774174878701</v>
      </c>
      <c r="D7" s="17">
        <v>0.18837211621585501</v>
      </c>
      <c r="E7" s="17">
        <v>0.19071464046742001</v>
      </c>
      <c r="F7" s="17">
        <v>0.16981866808796001</v>
      </c>
      <c r="G7" s="17">
        <v>0.110118091326076</v>
      </c>
      <c r="H7" s="17">
        <v>1.75956307995307E-2</v>
      </c>
    </row>
    <row r="8" spans="2:9" x14ac:dyDescent="0.35">
      <c r="B8" s="18" t="s">
        <v>327</v>
      </c>
      <c r="C8" s="17">
        <v>0.34610296210417502</v>
      </c>
      <c r="D8" s="17">
        <v>0.29106243272050802</v>
      </c>
      <c r="E8" s="17">
        <v>0.28196495803982502</v>
      </c>
      <c r="F8" s="17">
        <v>0.25248815237900502</v>
      </c>
      <c r="G8" s="17">
        <v>0.24797018432088699</v>
      </c>
      <c r="H8" s="17">
        <v>9.3861062606014303E-2</v>
      </c>
    </row>
    <row r="9" spans="2:9" x14ac:dyDescent="0.35">
      <c r="B9" s="18" t="s">
        <v>329</v>
      </c>
      <c r="C9" s="17">
        <v>0.11546001939065401</v>
      </c>
      <c r="D9" s="17">
        <v>0.192253507192302</v>
      </c>
      <c r="E9" s="17">
        <v>0.213396712001722</v>
      </c>
      <c r="F9" s="17">
        <v>0.22419815817532099</v>
      </c>
      <c r="G9" s="17">
        <v>0.26781902367712501</v>
      </c>
      <c r="H9" s="17">
        <v>0.279361979944248</v>
      </c>
    </row>
    <row r="10" spans="2:9" x14ac:dyDescent="0.35">
      <c r="B10" s="18" t="s">
        <v>330</v>
      </c>
      <c r="C10" s="17">
        <v>0.11404254707860299</v>
      </c>
      <c r="D10" s="17">
        <v>0.18216505960336499</v>
      </c>
      <c r="E10" s="17">
        <v>0.21415159613835799</v>
      </c>
      <c r="F10" s="17">
        <v>0.24756015655232699</v>
      </c>
      <c r="G10" s="17">
        <v>0.25850450489191801</v>
      </c>
      <c r="H10" s="17">
        <v>0.53659362286230405</v>
      </c>
    </row>
    <row r="11" spans="2:9" x14ac:dyDescent="0.35">
      <c r="B11" s="18" t="s">
        <v>133</v>
      </c>
      <c r="C11" s="17">
        <v>5.9516729677780898E-2</v>
      </c>
      <c r="D11" s="17">
        <v>0.14614688426797001</v>
      </c>
      <c r="E11" s="17">
        <v>9.9772093352674604E-2</v>
      </c>
      <c r="F11" s="17">
        <v>0.105934864805387</v>
      </c>
      <c r="G11" s="17">
        <v>0.115588195783996</v>
      </c>
      <c r="H11" s="17">
        <v>7.2587703787903496E-2</v>
      </c>
    </row>
    <row r="12" spans="2:9" x14ac:dyDescent="0.35">
      <c r="B12" s="23" t="s">
        <v>331</v>
      </c>
      <c r="C12" s="21">
        <v>0.71098070385296197</v>
      </c>
      <c r="D12" s="21">
        <v>0.479434548936363</v>
      </c>
      <c r="E12" s="21">
        <v>0.472679598507245</v>
      </c>
      <c r="F12" s="21">
        <v>0.42230682046696499</v>
      </c>
      <c r="G12" s="21">
        <v>0.358088275646962</v>
      </c>
      <c r="H12" s="21">
        <v>0.111456693405545</v>
      </c>
    </row>
    <row r="13" spans="2:9" x14ac:dyDescent="0.35">
      <c r="B13" s="23" t="s">
        <v>332</v>
      </c>
      <c r="C13" s="21">
        <v>0.22950256646925701</v>
      </c>
      <c r="D13" s="21">
        <v>0.37441856679566698</v>
      </c>
      <c r="E13" s="21">
        <v>0.42754830814008099</v>
      </c>
      <c r="F13" s="21">
        <v>0.47175831472764701</v>
      </c>
      <c r="G13" s="21">
        <v>0.52632352856904197</v>
      </c>
      <c r="H13" s="21">
        <v>0.81595560280655199</v>
      </c>
    </row>
    <row r="14" spans="2:9" x14ac:dyDescent="0.35">
      <c r="B14" s="23" t="s">
        <v>120</v>
      </c>
      <c r="C14" s="22">
        <v>0.48147813738370498</v>
      </c>
      <c r="D14" s="22">
        <v>0.105015982140696</v>
      </c>
      <c r="E14" s="22">
        <v>4.5131290367164102E-2</v>
      </c>
      <c r="F14" s="22">
        <v>-4.9451494260681801E-2</v>
      </c>
      <c r="G14" s="22">
        <v>-0.16823525292208</v>
      </c>
      <c r="H14" s="22">
        <v>-0.70449890940100701</v>
      </c>
    </row>
    <row r="15" spans="2:9" x14ac:dyDescent="0.35">
      <c r="B15" s="16"/>
      <c r="C15" s="16"/>
      <c r="D15" s="16"/>
      <c r="E15" s="16"/>
      <c r="F15" s="16"/>
      <c r="G15" s="16"/>
      <c r="H15" s="16"/>
    </row>
    <row r="16" spans="2:9" x14ac:dyDescent="0.35">
      <c r="B16" t="s">
        <v>87</v>
      </c>
    </row>
    <row r="17" spans="2:2" x14ac:dyDescent="0.35">
      <c r="B17" t="s">
        <v>88</v>
      </c>
    </row>
    <row r="21" spans="2:2" x14ac:dyDescent="0.35">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0.19071464046742001</v>
      </c>
      <c r="D9" s="17">
        <v>0.243631671407051</v>
      </c>
      <c r="E9" s="17">
        <v>0.14014384018380199</v>
      </c>
      <c r="F9" s="17"/>
      <c r="G9" s="17">
        <v>0.113341212712471</v>
      </c>
      <c r="H9" s="17">
        <v>0.164434304750953</v>
      </c>
      <c r="I9" s="17">
        <v>0.18617575496776201</v>
      </c>
      <c r="J9" s="17">
        <v>0.14921350734009001</v>
      </c>
      <c r="K9" s="17">
        <v>0.212771989665128</v>
      </c>
      <c r="L9" s="17">
        <v>0.24296189764715001</v>
      </c>
      <c r="M9" s="17"/>
      <c r="N9" s="17">
        <v>0.20353509739329101</v>
      </c>
      <c r="O9" s="17">
        <v>0.20200404794750099</v>
      </c>
      <c r="P9" s="17">
        <v>0.21281426020814101</v>
      </c>
      <c r="Q9" s="17">
        <v>0.174872118106598</v>
      </c>
      <c r="R9" s="17">
        <v>0.13175286603458999</v>
      </c>
      <c r="S9" s="17"/>
      <c r="T9" s="17">
        <v>0.231897766394911</v>
      </c>
      <c r="U9" s="17">
        <v>0.180343339805973</v>
      </c>
      <c r="V9" s="17"/>
      <c r="W9" s="17">
        <v>0.20444775977070401</v>
      </c>
      <c r="X9" s="17">
        <v>0.187977969532303</v>
      </c>
      <c r="Y9" s="17"/>
      <c r="Z9" s="17">
        <v>0.27954291288503902</v>
      </c>
      <c r="AA9" s="17">
        <v>0.185342959922175</v>
      </c>
      <c r="AB9" s="17">
        <v>0.13474997638891401</v>
      </c>
      <c r="AC9" s="17"/>
      <c r="AD9" s="17">
        <v>0.23517986742630501</v>
      </c>
      <c r="AE9" s="17">
        <v>0.10724334302032</v>
      </c>
      <c r="AF9" s="17"/>
      <c r="AG9" s="17">
        <v>0.14260164376710399</v>
      </c>
      <c r="AH9" s="17">
        <v>0.13533012444449999</v>
      </c>
      <c r="AI9" s="17">
        <v>0.26283910855443998</v>
      </c>
      <c r="AJ9" s="17"/>
      <c r="AK9" s="17">
        <v>0.27067733448307901</v>
      </c>
      <c r="AL9" s="17">
        <v>0.16481570264707501</v>
      </c>
      <c r="AM9" s="17">
        <v>0.135504238914227</v>
      </c>
      <c r="AN9" s="17"/>
      <c r="AO9" s="17">
        <v>0.41387412470020801</v>
      </c>
      <c r="AP9" s="17">
        <v>0.184803248014178</v>
      </c>
      <c r="AQ9" s="17">
        <v>0.17644865285856601</v>
      </c>
      <c r="AR9" s="17"/>
      <c r="AS9" s="17">
        <v>0.207818462743703</v>
      </c>
      <c r="AT9" s="17">
        <v>0.120270101939813</v>
      </c>
      <c r="AU9" s="17">
        <v>0.161549506466243</v>
      </c>
      <c r="AV9" s="17">
        <v>0.21488912968781601</v>
      </c>
      <c r="AW9" s="17">
        <v>0.11921561242258499</v>
      </c>
      <c r="AX9" s="17">
        <v>0.258049848532098</v>
      </c>
      <c r="AY9" s="17">
        <v>0.21622323467784901</v>
      </c>
      <c r="AZ9" s="17">
        <v>0.22707075855880199</v>
      </c>
      <c r="BA9" s="17">
        <v>0.106095107321278</v>
      </c>
      <c r="BB9" s="17">
        <v>0.193780651014584</v>
      </c>
      <c r="BC9" s="17">
        <v>0.32899186275390102</v>
      </c>
      <c r="BD9" s="17">
        <v>0.15408443071772501</v>
      </c>
      <c r="BE9" s="17">
        <v>0.123963610822306</v>
      </c>
      <c r="BF9" s="17">
        <v>0.25216509079424299</v>
      </c>
      <c r="BG9" s="17">
        <v>0.32183917312973598</v>
      </c>
    </row>
    <row r="10" spans="2:59" x14ac:dyDescent="0.35">
      <c r="B10" s="18" t="s">
        <v>327</v>
      </c>
      <c r="C10" s="17">
        <v>0.28196495803982502</v>
      </c>
      <c r="D10" s="17">
        <v>0.28042005871669801</v>
      </c>
      <c r="E10" s="17">
        <v>0.28250588591271197</v>
      </c>
      <c r="F10" s="17"/>
      <c r="G10" s="17">
        <v>0.25540329935558997</v>
      </c>
      <c r="H10" s="17">
        <v>0.27382661769690197</v>
      </c>
      <c r="I10" s="17">
        <v>0.25486519603036401</v>
      </c>
      <c r="J10" s="17">
        <v>0.28993792960727999</v>
      </c>
      <c r="K10" s="17">
        <v>0.31601641034424399</v>
      </c>
      <c r="L10" s="17">
        <v>0.28168608929065098</v>
      </c>
      <c r="M10" s="17"/>
      <c r="N10" s="17">
        <v>0.27904388889975701</v>
      </c>
      <c r="O10" s="17">
        <v>0.28334015944796898</v>
      </c>
      <c r="P10" s="17">
        <v>0.23586524940166601</v>
      </c>
      <c r="Q10" s="17">
        <v>0.307888449201078</v>
      </c>
      <c r="R10" s="17">
        <v>0.31608383694243503</v>
      </c>
      <c r="S10" s="17"/>
      <c r="T10" s="17">
        <v>0.269834297742088</v>
      </c>
      <c r="U10" s="17">
        <v>0.285019867601358</v>
      </c>
      <c r="V10" s="17"/>
      <c r="W10" s="17">
        <v>0.28867001903037798</v>
      </c>
      <c r="X10" s="17">
        <v>0.28460523095194701</v>
      </c>
      <c r="Y10" s="17"/>
      <c r="Z10" s="17">
        <v>0.30902732777646602</v>
      </c>
      <c r="AA10" s="17">
        <v>0.31389603602037303</v>
      </c>
      <c r="AB10" s="17">
        <v>0.26280682417213702</v>
      </c>
      <c r="AC10" s="17"/>
      <c r="AD10" s="17">
        <v>0.29231135626665999</v>
      </c>
      <c r="AE10" s="17">
        <v>0.26254242625567897</v>
      </c>
      <c r="AF10" s="17"/>
      <c r="AG10" s="17">
        <v>0.26819263013191802</v>
      </c>
      <c r="AH10" s="17">
        <v>0.30290828700010097</v>
      </c>
      <c r="AI10" s="17">
        <v>0.279367142733288</v>
      </c>
      <c r="AJ10" s="17"/>
      <c r="AK10" s="17">
        <v>0.271107883087226</v>
      </c>
      <c r="AL10" s="17">
        <v>0.334640026699979</v>
      </c>
      <c r="AM10" s="17">
        <v>0.152211353615718</v>
      </c>
      <c r="AN10" s="17"/>
      <c r="AO10" s="17">
        <v>0.208147128604904</v>
      </c>
      <c r="AP10" s="17">
        <v>0.324320996639546</v>
      </c>
      <c r="AQ10" s="17">
        <v>0.249789820514558</v>
      </c>
      <c r="AR10" s="17"/>
      <c r="AS10" s="17">
        <v>0.26804270221908699</v>
      </c>
      <c r="AT10" s="17">
        <v>0.29897952038761999</v>
      </c>
      <c r="AU10" s="17">
        <v>0.29597368737483898</v>
      </c>
      <c r="AV10" s="17">
        <v>0.29376125969317102</v>
      </c>
      <c r="AW10" s="17">
        <v>0.295698482943479</v>
      </c>
      <c r="AX10" s="17">
        <v>0.24798827307708499</v>
      </c>
      <c r="AY10" s="17">
        <v>0.34502859326997798</v>
      </c>
      <c r="AZ10" s="17">
        <v>0.324040562011779</v>
      </c>
      <c r="BA10" s="17">
        <v>0.25798285744330002</v>
      </c>
      <c r="BB10" s="17">
        <v>0.31533254704646901</v>
      </c>
      <c r="BC10" s="17">
        <v>0.29041510716394803</v>
      </c>
      <c r="BD10" s="17">
        <v>0.24055765884951699</v>
      </c>
      <c r="BE10" s="17">
        <v>0.18592542377389201</v>
      </c>
      <c r="BF10" s="17">
        <v>0.1530206030314</v>
      </c>
      <c r="BG10" s="17">
        <v>0.208199723668409</v>
      </c>
    </row>
    <row r="11" spans="2:59" x14ac:dyDescent="0.35">
      <c r="B11" s="18" t="s">
        <v>329</v>
      </c>
      <c r="C11" s="17">
        <v>0.213396712001722</v>
      </c>
      <c r="D11" s="17">
        <v>0.216150360741446</v>
      </c>
      <c r="E11" s="17">
        <v>0.211710624870942</v>
      </c>
      <c r="F11" s="17"/>
      <c r="G11" s="17">
        <v>0.20234052224402699</v>
      </c>
      <c r="H11" s="17">
        <v>0.268880303305783</v>
      </c>
      <c r="I11" s="17">
        <v>0.164336072872622</v>
      </c>
      <c r="J11" s="17">
        <v>0.20802389765715701</v>
      </c>
      <c r="K11" s="17">
        <v>0.19024515719417101</v>
      </c>
      <c r="L11" s="17">
        <v>0.236102820464653</v>
      </c>
      <c r="M11" s="17"/>
      <c r="N11" s="17">
        <v>0.22865801246557399</v>
      </c>
      <c r="O11" s="17">
        <v>0.203758181472695</v>
      </c>
      <c r="P11" s="17">
        <v>0.215741704624308</v>
      </c>
      <c r="Q11" s="17">
        <v>0.20482629469021399</v>
      </c>
      <c r="R11" s="17">
        <v>0.20682804770426599</v>
      </c>
      <c r="S11" s="17"/>
      <c r="T11" s="17">
        <v>0.225524655916196</v>
      </c>
      <c r="U11" s="17">
        <v>0.21034248651714799</v>
      </c>
      <c r="V11" s="17"/>
      <c r="W11" s="17">
        <v>0.23715114807992399</v>
      </c>
      <c r="X11" s="17">
        <v>0.205315612037305</v>
      </c>
      <c r="Y11" s="17"/>
      <c r="Z11" s="17">
        <v>0.174218926463134</v>
      </c>
      <c r="AA11" s="17">
        <v>0.180732764213928</v>
      </c>
      <c r="AB11" s="17">
        <v>0.28667856758785998</v>
      </c>
      <c r="AC11" s="17"/>
      <c r="AD11" s="17">
        <v>0.20496713096059499</v>
      </c>
      <c r="AE11" s="17">
        <v>0.22922094398166901</v>
      </c>
      <c r="AF11" s="17"/>
      <c r="AG11" s="17">
        <v>0.26415224876064203</v>
      </c>
      <c r="AH11" s="17">
        <v>0.27825339081148498</v>
      </c>
      <c r="AI11" s="17">
        <v>0.156234486002154</v>
      </c>
      <c r="AJ11" s="17"/>
      <c r="AK11" s="17">
        <v>0.21412453248226601</v>
      </c>
      <c r="AL11" s="17">
        <v>0.22160214095557501</v>
      </c>
      <c r="AM11" s="17">
        <v>0.23250164538575199</v>
      </c>
      <c r="AN11" s="17"/>
      <c r="AO11" s="17">
        <v>0.119810002550225</v>
      </c>
      <c r="AP11" s="17">
        <v>0.22404005114122799</v>
      </c>
      <c r="AQ11" s="17">
        <v>0.22806689606768499</v>
      </c>
      <c r="AR11" s="17"/>
      <c r="AS11" s="17">
        <v>0.175036940498698</v>
      </c>
      <c r="AT11" s="17">
        <v>0.18182780506486601</v>
      </c>
      <c r="AU11" s="17">
        <v>0.21700297006741301</v>
      </c>
      <c r="AV11" s="17">
        <v>0.20168920219111799</v>
      </c>
      <c r="AW11" s="17">
        <v>0.23366143843325901</v>
      </c>
      <c r="AX11" s="17">
        <v>0.177527537446314</v>
      </c>
      <c r="AY11" s="17">
        <v>0.24308855659513801</v>
      </c>
      <c r="AZ11" s="17">
        <v>0.14764328969474</v>
      </c>
      <c r="BA11" s="17">
        <v>0.40446913690133901</v>
      </c>
      <c r="BB11" s="17">
        <v>0.22837850249449701</v>
      </c>
      <c r="BC11" s="17">
        <v>0.16625802614183399</v>
      </c>
      <c r="BD11" s="17">
        <v>0.274551824859539</v>
      </c>
      <c r="BE11" s="17">
        <v>7.8873913914655994E-2</v>
      </c>
      <c r="BF11" s="17">
        <v>0.24189496506656</v>
      </c>
      <c r="BG11" s="17">
        <v>0.189528116571102</v>
      </c>
    </row>
    <row r="12" spans="2:59" x14ac:dyDescent="0.35">
      <c r="B12" s="18" t="s">
        <v>330</v>
      </c>
      <c r="C12" s="17">
        <v>0.21415159613835799</v>
      </c>
      <c r="D12" s="17">
        <v>0.20026976576201599</v>
      </c>
      <c r="E12" s="17">
        <v>0.227965942874327</v>
      </c>
      <c r="F12" s="17"/>
      <c r="G12" s="17">
        <v>0.24413127492323899</v>
      </c>
      <c r="H12" s="17">
        <v>0.21474394614939499</v>
      </c>
      <c r="I12" s="17">
        <v>0.28609948074024999</v>
      </c>
      <c r="J12" s="17">
        <v>0.25078019085786901</v>
      </c>
      <c r="K12" s="17">
        <v>0.202406384260129</v>
      </c>
      <c r="L12" s="17">
        <v>0.14824867148637599</v>
      </c>
      <c r="M12" s="17"/>
      <c r="N12" s="17">
        <v>0.22171953575766401</v>
      </c>
      <c r="O12" s="17">
        <v>0.211187002391099</v>
      </c>
      <c r="P12" s="17">
        <v>0.20620657460925201</v>
      </c>
      <c r="Q12" s="17">
        <v>0.21407051015436099</v>
      </c>
      <c r="R12" s="17">
        <v>0.21544108455561201</v>
      </c>
      <c r="S12" s="17"/>
      <c r="T12" s="17">
        <v>0.21109013395089199</v>
      </c>
      <c r="U12" s="17">
        <v>0.214922575613442</v>
      </c>
      <c r="V12" s="17"/>
      <c r="W12" s="17">
        <v>0.19940746722889499</v>
      </c>
      <c r="X12" s="17">
        <v>0.216901162071447</v>
      </c>
      <c r="Y12" s="17"/>
      <c r="Z12" s="17">
        <v>0.141321827729009</v>
      </c>
      <c r="AA12" s="17">
        <v>0.21728848498789299</v>
      </c>
      <c r="AB12" s="17">
        <v>0.25940150679715701</v>
      </c>
      <c r="AC12" s="17"/>
      <c r="AD12" s="17">
        <v>0.188819321800305</v>
      </c>
      <c r="AE12" s="17">
        <v>0.26170601002313099</v>
      </c>
      <c r="AF12" s="17"/>
      <c r="AG12" s="17">
        <v>0.26148926439128201</v>
      </c>
      <c r="AH12" s="17">
        <v>0.17951407087315799</v>
      </c>
      <c r="AI12" s="17">
        <v>0.229986149990558</v>
      </c>
      <c r="AJ12" s="17"/>
      <c r="AK12" s="17">
        <v>0.153168208792621</v>
      </c>
      <c r="AL12" s="17">
        <v>0.20296820764585799</v>
      </c>
      <c r="AM12" s="17">
        <v>0.383204349756401</v>
      </c>
      <c r="AN12" s="17"/>
      <c r="AO12" s="17">
        <v>0.17628494643745099</v>
      </c>
      <c r="AP12" s="17">
        <v>0.16601744359864801</v>
      </c>
      <c r="AQ12" s="17">
        <v>0.27188093225828702</v>
      </c>
      <c r="AR12" s="17"/>
      <c r="AS12" s="17">
        <v>0.15647403864053799</v>
      </c>
      <c r="AT12" s="17">
        <v>0.21118720437702099</v>
      </c>
      <c r="AU12" s="17">
        <v>0.27718384137331997</v>
      </c>
      <c r="AV12" s="17">
        <v>0.155311188197269</v>
      </c>
      <c r="AW12" s="17">
        <v>0.289240129744055</v>
      </c>
      <c r="AX12" s="17">
        <v>0.219713793777499</v>
      </c>
      <c r="AY12" s="17">
        <v>0.12373424729928501</v>
      </c>
      <c r="AZ12" s="17">
        <v>0.231588370071589</v>
      </c>
      <c r="BA12" s="17">
        <v>0.13886347604747801</v>
      </c>
      <c r="BB12" s="17">
        <v>0.20653645141282601</v>
      </c>
      <c r="BC12" s="17">
        <v>0.20339102164477499</v>
      </c>
      <c r="BD12" s="17">
        <v>0.29491148675315099</v>
      </c>
      <c r="BE12" s="17">
        <v>0.541313795628663</v>
      </c>
      <c r="BF12" s="17">
        <v>0.27954867299757402</v>
      </c>
      <c r="BG12" s="17">
        <v>0.280432986630753</v>
      </c>
    </row>
    <row r="13" spans="2:59" x14ac:dyDescent="0.35">
      <c r="B13" s="18" t="s">
        <v>133</v>
      </c>
      <c r="C13" s="17">
        <v>9.9772093352674604E-2</v>
      </c>
      <c r="D13" s="17">
        <v>5.9528143372788202E-2</v>
      </c>
      <c r="E13" s="17">
        <v>0.137673706158217</v>
      </c>
      <c r="F13" s="17"/>
      <c r="G13" s="17">
        <v>0.18478369076467299</v>
      </c>
      <c r="H13" s="17">
        <v>7.8114828096966904E-2</v>
      </c>
      <c r="I13" s="17">
        <v>0.108523495389</v>
      </c>
      <c r="J13" s="17">
        <v>0.102044474537604</v>
      </c>
      <c r="K13" s="17">
        <v>7.8560058536328997E-2</v>
      </c>
      <c r="L13" s="17">
        <v>9.1000521111169894E-2</v>
      </c>
      <c r="M13" s="17"/>
      <c r="N13" s="17">
        <v>6.7043465483713996E-2</v>
      </c>
      <c r="O13" s="17">
        <v>9.9710608740735507E-2</v>
      </c>
      <c r="P13" s="17">
        <v>0.129372211156634</v>
      </c>
      <c r="Q13" s="17">
        <v>9.8342627847748706E-2</v>
      </c>
      <c r="R13" s="17">
        <v>0.12989416476309801</v>
      </c>
      <c r="S13" s="17"/>
      <c r="T13" s="17">
        <v>6.1653145995912297E-2</v>
      </c>
      <c r="U13" s="17">
        <v>0.109371730462079</v>
      </c>
      <c r="V13" s="17"/>
      <c r="W13" s="17">
        <v>7.0323605890098895E-2</v>
      </c>
      <c r="X13" s="17">
        <v>0.10520002540699799</v>
      </c>
      <c r="Y13" s="17"/>
      <c r="Z13" s="17">
        <v>9.5889005146351805E-2</v>
      </c>
      <c r="AA13" s="17">
        <v>0.102739754855631</v>
      </c>
      <c r="AB13" s="17">
        <v>5.6363125053932199E-2</v>
      </c>
      <c r="AC13" s="17"/>
      <c r="AD13" s="17">
        <v>7.87223235461353E-2</v>
      </c>
      <c r="AE13" s="17">
        <v>0.13928727671920199</v>
      </c>
      <c r="AF13" s="17"/>
      <c r="AG13" s="17">
        <v>6.3564212949054205E-2</v>
      </c>
      <c r="AH13" s="17">
        <v>0.103994126870756</v>
      </c>
      <c r="AI13" s="17">
        <v>7.1573112719560197E-2</v>
      </c>
      <c r="AJ13" s="17"/>
      <c r="AK13" s="17">
        <v>9.0922041154808203E-2</v>
      </c>
      <c r="AL13" s="17">
        <v>7.5973922051512294E-2</v>
      </c>
      <c r="AM13" s="17">
        <v>9.6578412327901902E-2</v>
      </c>
      <c r="AN13" s="17"/>
      <c r="AO13" s="17">
        <v>8.1883797707212297E-2</v>
      </c>
      <c r="AP13" s="17">
        <v>0.10081826060640001</v>
      </c>
      <c r="AQ13" s="17">
        <v>7.3813698300904604E-2</v>
      </c>
      <c r="AR13" s="17"/>
      <c r="AS13" s="17">
        <v>0.19262785589797399</v>
      </c>
      <c r="AT13" s="17">
        <v>0.18773536823068099</v>
      </c>
      <c r="AU13" s="17">
        <v>4.8289994718184799E-2</v>
      </c>
      <c r="AV13" s="17">
        <v>0.13434922023062501</v>
      </c>
      <c r="AW13" s="17">
        <v>6.2184336456622899E-2</v>
      </c>
      <c r="AX13" s="17">
        <v>9.6720547167003304E-2</v>
      </c>
      <c r="AY13" s="17">
        <v>7.19253681577499E-2</v>
      </c>
      <c r="AZ13" s="17">
        <v>6.9657019663090597E-2</v>
      </c>
      <c r="BA13" s="17">
        <v>9.2589422286604897E-2</v>
      </c>
      <c r="BB13" s="17">
        <v>5.5971848031623597E-2</v>
      </c>
      <c r="BC13" s="17">
        <v>1.0943982295542E-2</v>
      </c>
      <c r="BD13" s="17">
        <v>3.5894598820066903E-2</v>
      </c>
      <c r="BE13" s="17">
        <v>6.9923255860482897E-2</v>
      </c>
      <c r="BF13" s="17">
        <v>7.3370668110223206E-2</v>
      </c>
      <c r="BG13" s="17">
        <v>0</v>
      </c>
    </row>
    <row r="14" spans="2:59" x14ac:dyDescent="0.35">
      <c r="B14" s="18" t="s">
        <v>331</v>
      </c>
      <c r="C14" s="21">
        <v>0.472679598507245</v>
      </c>
      <c r="D14" s="21">
        <v>0.52405173012374895</v>
      </c>
      <c r="E14" s="21">
        <v>0.42264972609651402</v>
      </c>
      <c r="F14" s="21"/>
      <c r="G14" s="21">
        <v>0.36874451206806103</v>
      </c>
      <c r="H14" s="21">
        <v>0.43826092244785497</v>
      </c>
      <c r="I14" s="21">
        <v>0.44104095099812701</v>
      </c>
      <c r="J14" s="21">
        <v>0.43915143694737002</v>
      </c>
      <c r="K14" s="21">
        <v>0.528788400009371</v>
      </c>
      <c r="L14" s="21">
        <v>0.52464798693780101</v>
      </c>
      <c r="M14" s="21"/>
      <c r="N14" s="21">
        <v>0.48257898629304802</v>
      </c>
      <c r="O14" s="21">
        <v>0.48534420739547102</v>
      </c>
      <c r="P14" s="21">
        <v>0.44867950960980701</v>
      </c>
      <c r="Q14" s="21">
        <v>0.48276056730767603</v>
      </c>
      <c r="R14" s="21">
        <v>0.44783670297702499</v>
      </c>
      <c r="S14" s="21"/>
      <c r="T14" s="21">
        <v>0.501732064137</v>
      </c>
      <c r="U14" s="21">
        <v>0.465363207407331</v>
      </c>
      <c r="V14" s="21"/>
      <c r="W14" s="21">
        <v>0.49311777880108199</v>
      </c>
      <c r="X14" s="21">
        <v>0.47258320048425101</v>
      </c>
      <c r="Y14" s="21"/>
      <c r="Z14" s="21">
        <v>0.58857024066150498</v>
      </c>
      <c r="AA14" s="21">
        <v>0.499238995942548</v>
      </c>
      <c r="AB14" s="21">
        <v>0.39755680056105003</v>
      </c>
      <c r="AC14" s="21"/>
      <c r="AD14" s="21">
        <v>0.52749122369296497</v>
      </c>
      <c r="AE14" s="21">
        <v>0.36978576927599899</v>
      </c>
      <c r="AF14" s="21"/>
      <c r="AG14" s="21">
        <v>0.41079427389902201</v>
      </c>
      <c r="AH14" s="21">
        <v>0.43823841144460102</v>
      </c>
      <c r="AI14" s="21">
        <v>0.54220625128772804</v>
      </c>
      <c r="AJ14" s="21"/>
      <c r="AK14" s="21">
        <v>0.54178521757030496</v>
      </c>
      <c r="AL14" s="21">
        <v>0.49945572934705401</v>
      </c>
      <c r="AM14" s="21">
        <v>0.287715592529945</v>
      </c>
      <c r="AN14" s="21"/>
      <c r="AO14" s="21">
        <v>0.62202125330511204</v>
      </c>
      <c r="AP14" s="21">
        <v>0.50912424465372397</v>
      </c>
      <c r="AQ14" s="21">
        <v>0.42623847337312398</v>
      </c>
      <c r="AR14" s="21"/>
      <c r="AS14" s="21">
        <v>0.47586116496279002</v>
      </c>
      <c r="AT14" s="21">
        <v>0.41924962232743301</v>
      </c>
      <c r="AU14" s="21">
        <v>0.45752319384108198</v>
      </c>
      <c r="AV14" s="21">
        <v>0.50865038938098694</v>
      </c>
      <c r="AW14" s="21">
        <v>0.414914095366063</v>
      </c>
      <c r="AX14" s="21">
        <v>0.50603812160918304</v>
      </c>
      <c r="AY14" s="21">
        <v>0.56125182794782702</v>
      </c>
      <c r="AZ14" s="21">
        <v>0.55111132057057999</v>
      </c>
      <c r="BA14" s="21">
        <v>0.36407796476457799</v>
      </c>
      <c r="BB14" s="21">
        <v>0.50911319806105304</v>
      </c>
      <c r="BC14" s="21">
        <v>0.61940696991784905</v>
      </c>
      <c r="BD14" s="21">
        <v>0.394642089567243</v>
      </c>
      <c r="BE14" s="21">
        <v>0.30988903459619799</v>
      </c>
      <c r="BF14" s="21">
        <v>0.40518569382564301</v>
      </c>
      <c r="BG14" s="21">
        <v>0.53003889679814598</v>
      </c>
    </row>
    <row r="15" spans="2:59" x14ac:dyDescent="0.35">
      <c r="B15" s="18" t="s">
        <v>332</v>
      </c>
      <c r="C15" s="21">
        <v>0.42754830814008099</v>
      </c>
      <c r="D15" s="21">
        <v>0.416420126503463</v>
      </c>
      <c r="E15" s="21">
        <v>0.43967656774526898</v>
      </c>
      <c r="F15" s="21"/>
      <c r="G15" s="21">
        <v>0.44647179716726598</v>
      </c>
      <c r="H15" s="21">
        <v>0.48362424945517801</v>
      </c>
      <c r="I15" s="21">
        <v>0.45043555361287302</v>
      </c>
      <c r="J15" s="21">
        <v>0.45880408851502602</v>
      </c>
      <c r="K15" s="21">
        <v>0.39265154145429998</v>
      </c>
      <c r="L15" s="21">
        <v>0.38435149195102902</v>
      </c>
      <c r="M15" s="21"/>
      <c r="N15" s="21">
        <v>0.450377548223238</v>
      </c>
      <c r="O15" s="21">
        <v>0.41494518386379398</v>
      </c>
      <c r="P15" s="21">
        <v>0.42194827923355999</v>
      </c>
      <c r="Q15" s="21">
        <v>0.41889680484457498</v>
      </c>
      <c r="R15" s="21">
        <v>0.422269132259878</v>
      </c>
      <c r="S15" s="21"/>
      <c r="T15" s="21">
        <v>0.43661478986708802</v>
      </c>
      <c r="U15" s="21">
        <v>0.42526506213059001</v>
      </c>
      <c r="V15" s="21"/>
      <c r="W15" s="21">
        <v>0.43655861530881901</v>
      </c>
      <c r="X15" s="21">
        <v>0.42221677410875202</v>
      </c>
      <c r="Y15" s="21"/>
      <c r="Z15" s="21">
        <v>0.315540754192144</v>
      </c>
      <c r="AA15" s="21">
        <v>0.39802124920182103</v>
      </c>
      <c r="AB15" s="21">
        <v>0.54608007438501704</v>
      </c>
      <c r="AC15" s="21"/>
      <c r="AD15" s="21">
        <v>0.39378645276090002</v>
      </c>
      <c r="AE15" s="21">
        <v>0.49092695400479902</v>
      </c>
      <c r="AF15" s="21"/>
      <c r="AG15" s="21">
        <v>0.52564151315192398</v>
      </c>
      <c r="AH15" s="21">
        <v>0.457767461684643</v>
      </c>
      <c r="AI15" s="21">
        <v>0.386220635992712</v>
      </c>
      <c r="AJ15" s="21"/>
      <c r="AK15" s="21">
        <v>0.36729274127488698</v>
      </c>
      <c r="AL15" s="21">
        <v>0.424570348601434</v>
      </c>
      <c r="AM15" s="21">
        <v>0.61570599514215296</v>
      </c>
      <c r="AN15" s="21"/>
      <c r="AO15" s="21">
        <v>0.29609494898767602</v>
      </c>
      <c r="AP15" s="21">
        <v>0.390057494739875</v>
      </c>
      <c r="AQ15" s="21">
        <v>0.49994782832597201</v>
      </c>
      <c r="AR15" s="21"/>
      <c r="AS15" s="21">
        <v>0.331510979139236</v>
      </c>
      <c r="AT15" s="21">
        <v>0.393015009441887</v>
      </c>
      <c r="AU15" s="21">
        <v>0.49418681144073301</v>
      </c>
      <c r="AV15" s="21">
        <v>0.35700039038838699</v>
      </c>
      <c r="AW15" s="21">
        <v>0.52290156817731404</v>
      </c>
      <c r="AX15" s="21">
        <v>0.397241331223814</v>
      </c>
      <c r="AY15" s="21">
        <v>0.36682280389442301</v>
      </c>
      <c r="AZ15" s="21">
        <v>0.379231659766329</v>
      </c>
      <c r="BA15" s="21">
        <v>0.54333261294881696</v>
      </c>
      <c r="BB15" s="21">
        <v>0.43491495390732299</v>
      </c>
      <c r="BC15" s="21">
        <v>0.36964904778660901</v>
      </c>
      <c r="BD15" s="21">
        <v>0.56946331161269004</v>
      </c>
      <c r="BE15" s="21">
        <v>0.62018770954331903</v>
      </c>
      <c r="BF15" s="21">
        <v>0.52144363806413396</v>
      </c>
      <c r="BG15" s="21">
        <v>0.46996110320185402</v>
      </c>
    </row>
    <row r="16" spans="2:59" x14ac:dyDescent="0.35">
      <c r="B16" s="18" t="s">
        <v>120</v>
      </c>
      <c r="C16" s="22">
        <v>4.5131290367164102E-2</v>
      </c>
      <c r="D16" s="22">
        <v>0.107631603620286</v>
      </c>
      <c r="E16" s="22">
        <v>-1.7026841648755502E-2</v>
      </c>
      <c r="F16" s="22"/>
      <c r="G16" s="22">
        <v>-7.7727285099205803E-2</v>
      </c>
      <c r="H16" s="22">
        <v>-4.53633270073232E-2</v>
      </c>
      <c r="I16" s="22">
        <v>-9.3946026147461205E-3</v>
      </c>
      <c r="J16" s="22">
        <v>-1.9652651567655902E-2</v>
      </c>
      <c r="K16" s="22">
        <v>0.13613685855507199</v>
      </c>
      <c r="L16" s="22">
        <v>0.14029649498677199</v>
      </c>
      <c r="M16" s="22"/>
      <c r="N16" s="22">
        <v>3.2201438069810101E-2</v>
      </c>
      <c r="O16" s="22">
        <v>7.0399023531676805E-2</v>
      </c>
      <c r="P16" s="22">
        <v>2.6731230376247101E-2</v>
      </c>
      <c r="Q16" s="22">
        <v>6.3863762463101298E-2</v>
      </c>
      <c r="R16" s="22">
        <v>2.55675707171471E-2</v>
      </c>
      <c r="S16" s="22"/>
      <c r="T16" s="22">
        <v>6.5117274269911707E-2</v>
      </c>
      <c r="U16" s="22">
        <v>4.0098145276741097E-2</v>
      </c>
      <c r="V16" s="22"/>
      <c r="W16" s="22">
        <v>5.6559163492263198E-2</v>
      </c>
      <c r="X16" s="22">
        <v>5.0366426375498603E-2</v>
      </c>
      <c r="Y16" s="22"/>
      <c r="Z16" s="22">
        <v>0.27302948646936098</v>
      </c>
      <c r="AA16" s="22">
        <v>0.101217746740727</v>
      </c>
      <c r="AB16" s="22">
        <v>-0.14852327382396699</v>
      </c>
      <c r="AC16" s="22"/>
      <c r="AD16" s="22">
        <v>0.13370477093206501</v>
      </c>
      <c r="AE16" s="22">
        <v>-0.121141184728801</v>
      </c>
      <c r="AF16" s="22"/>
      <c r="AG16" s="22">
        <v>-0.11484723925290199</v>
      </c>
      <c r="AH16" s="22">
        <v>-1.9529050240041399E-2</v>
      </c>
      <c r="AI16" s="22">
        <v>0.15598561529501601</v>
      </c>
      <c r="AJ16" s="22"/>
      <c r="AK16" s="22">
        <v>0.174492476295418</v>
      </c>
      <c r="AL16" s="22">
        <v>7.4885380745620206E-2</v>
      </c>
      <c r="AM16" s="22">
        <v>-0.32799040261220902</v>
      </c>
      <c r="AN16" s="22"/>
      <c r="AO16" s="22">
        <v>0.32592630431743602</v>
      </c>
      <c r="AP16" s="22">
        <v>0.119066749913849</v>
      </c>
      <c r="AQ16" s="22">
        <v>-7.3709354952848305E-2</v>
      </c>
      <c r="AR16" s="22"/>
      <c r="AS16" s="22">
        <v>0.14435018582355399</v>
      </c>
      <c r="AT16" s="22">
        <v>2.6234612885546401E-2</v>
      </c>
      <c r="AU16" s="22">
        <v>-3.6663617599651602E-2</v>
      </c>
      <c r="AV16" s="22">
        <v>0.15164999899260001</v>
      </c>
      <c r="AW16" s="22">
        <v>-0.107987472811251</v>
      </c>
      <c r="AX16" s="22">
        <v>0.10879679038537</v>
      </c>
      <c r="AY16" s="22">
        <v>0.19442902405340401</v>
      </c>
      <c r="AZ16" s="22">
        <v>0.17187966080425099</v>
      </c>
      <c r="BA16" s="22">
        <v>-0.179254648184239</v>
      </c>
      <c r="BB16" s="22">
        <v>7.4198244153729803E-2</v>
      </c>
      <c r="BC16" s="22">
        <v>0.24975792213124001</v>
      </c>
      <c r="BD16" s="22">
        <v>-0.174821222045448</v>
      </c>
      <c r="BE16" s="22">
        <v>-0.31029867494711999</v>
      </c>
      <c r="BF16" s="22">
        <v>-0.11625794423848999</v>
      </c>
      <c r="BG16" s="22">
        <v>6.00777935962915E-2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0.16981866808796001</v>
      </c>
      <c r="D9" s="17">
        <v>0.219478823377384</v>
      </c>
      <c r="E9" s="17">
        <v>0.12425575753212</v>
      </c>
      <c r="F9" s="17"/>
      <c r="G9" s="17">
        <v>7.7229445418892706E-2</v>
      </c>
      <c r="H9" s="17">
        <v>0.12640400660938</v>
      </c>
      <c r="I9" s="17">
        <v>0.12321712289376099</v>
      </c>
      <c r="J9" s="17">
        <v>0.135939629646042</v>
      </c>
      <c r="K9" s="17">
        <v>0.201095432717425</v>
      </c>
      <c r="L9" s="17">
        <v>0.246094880400337</v>
      </c>
      <c r="M9" s="17"/>
      <c r="N9" s="17">
        <v>0.18431853698669901</v>
      </c>
      <c r="O9" s="17">
        <v>0.151448811265703</v>
      </c>
      <c r="P9" s="17">
        <v>0.12550708747838299</v>
      </c>
      <c r="Q9" s="17">
        <v>0.20173458422229801</v>
      </c>
      <c r="R9" s="17">
        <v>0.18040279333718201</v>
      </c>
      <c r="S9" s="17"/>
      <c r="T9" s="17">
        <v>0.18290500702307899</v>
      </c>
      <c r="U9" s="17">
        <v>0.16652308640014299</v>
      </c>
      <c r="V9" s="17"/>
      <c r="W9" s="17">
        <v>0.166698943072804</v>
      </c>
      <c r="X9" s="17">
        <v>0.189847477249901</v>
      </c>
      <c r="Y9" s="17"/>
      <c r="Z9" s="17">
        <v>0.21615334422093799</v>
      </c>
      <c r="AA9" s="17">
        <v>0.16562436655090701</v>
      </c>
      <c r="AB9" s="17">
        <v>0.145330805387451</v>
      </c>
      <c r="AC9" s="17"/>
      <c r="AD9" s="17">
        <v>0.184788446599539</v>
      </c>
      <c r="AE9" s="17">
        <v>0.14171700482617999</v>
      </c>
      <c r="AF9" s="17"/>
      <c r="AG9" s="17">
        <v>0.20998801349306101</v>
      </c>
      <c r="AH9" s="17">
        <v>0.14397425265400901</v>
      </c>
      <c r="AI9" s="17">
        <v>0.19637989120389701</v>
      </c>
      <c r="AJ9" s="17"/>
      <c r="AK9" s="17">
        <v>0.21916321752481999</v>
      </c>
      <c r="AL9" s="17">
        <v>0.15754863985421899</v>
      </c>
      <c r="AM9" s="17">
        <v>0.150302314874561</v>
      </c>
      <c r="AN9" s="17"/>
      <c r="AO9" s="17">
        <v>0.22999004361848999</v>
      </c>
      <c r="AP9" s="17">
        <v>0.20065940015454301</v>
      </c>
      <c r="AQ9" s="17">
        <v>0.136377422624121</v>
      </c>
      <c r="AR9" s="17"/>
      <c r="AS9" s="17">
        <v>0.127315397946581</v>
      </c>
      <c r="AT9" s="17">
        <v>0.19262990993321999</v>
      </c>
      <c r="AU9" s="17">
        <v>0.125186085187141</v>
      </c>
      <c r="AV9" s="17">
        <v>0.18600393342631899</v>
      </c>
      <c r="AW9" s="17">
        <v>0.14372601527732701</v>
      </c>
      <c r="AX9" s="17">
        <v>0.151159873967427</v>
      </c>
      <c r="AY9" s="17">
        <v>0.20912001619822801</v>
      </c>
      <c r="AZ9" s="17">
        <v>0.18380747388438401</v>
      </c>
      <c r="BA9" s="17">
        <v>0.12918563919283299</v>
      </c>
      <c r="BB9" s="17">
        <v>0.17940961377067799</v>
      </c>
      <c r="BC9" s="17">
        <v>0.228705620365001</v>
      </c>
      <c r="BD9" s="17">
        <v>0.11873926663835099</v>
      </c>
      <c r="BE9" s="17">
        <v>0.19160901729927399</v>
      </c>
      <c r="BF9" s="17">
        <v>0.40518569382564301</v>
      </c>
      <c r="BG9" s="17">
        <v>0.32060298715525198</v>
      </c>
    </row>
    <row r="10" spans="2:59" x14ac:dyDescent="0.35">
      <c r="B10" s="18" t="s">
        <v>327</v>
      </c>
      <c r="C10" s="17">
        <v>0.25248815237900502</v>
      </c>
      <c r="D10" s="17">
        <v>0.246783089268722</v>
      </c>
      <c r="E10" s="17">
        <v>0.258843105723291</v>
      </c>
      <c r="F10" s="17"/>
      <c r="G10" s="17">
        <v>0.15072631679232501</v>
      </c>
      <c r="H10" s="17">
        <v>0.20851282740300001</v>
      </c>
      <c r="I10" s="17">
        <v>0.19677279954298699</v>
      </c>
      <c r="J10" s="17">
        <v>0.21974112003426599</v>
      </c>
      <c r="K10" s="17">
        <v>0.30335998209656001</v>
      </c>
      <c r="L10" s="17">
        <v>0.323798946947225</v>
      </c>
      <c r="M10" s="17"/>
      <c r="N10" s="17">
        <v>0.25185237712446601</v>
      </c>
      <c r="O10" s="17">
        <v>0.29552085871766498</v>
      </c>
      <c r="P10" s="17">
        <v>0.19079056551600301</v>
      </c>
      <c r="Q10" s="17">
        <v>0.272625267468184</v>
      </c>
      <c r="R10" s="17">
        <v>0.24661568461368599</v>
      </c>
      <c r="S10" s="17"/>
      <c r="T10" s="17">
        <v>0.29111904249962001</v>
      </c>
      <c r="U10" s="17">
        <v>0.24275959080828799</v>
      </c>
      <c r="V10" s="17"/>
      <c r="W10" s="17">
        <v>0.28116228696686002</v>
      </c>
      <c r="X10" s="17">
        <v>0.238058673654611</v>
      </c>
      <c r="Y10" s="17"/>
      <c r="Z10" s="17">
        <v>0.254565014957785</v>
      </c>
      <c r="AA10" s="17">
        <v>0.25688512685377601</v>
      </c>
      <c r="AB10" s="17">
        <v>0.26564612467731502</v>
      </c>
      <c r="AC10" s="17"/>
      <c r="AD10" s="17">
        <v>0.266542815252793</v>
      </c>
      <c r="AE10" s="17">
        <v>0.22610436834161701</v>
      </c>
      <c r="AF10" s="17"/>
      <c r="AG10" s="17">
        <v>0.28196919365605</v>
      </c>
      <c r="AH10" s="17">
        <v>0.28812579685986001</v>
      </c>
      <c r="AI10" s="17">
        <v>0.227057660184941</v>
      </c>
      <c r="AJ10" s="17"/>
      <c r="AK10" s="17">
        <v>0.26371923208605302</v>
      </c>
      <c r="AL10" s="17">
        <v>0.30040878418477301</v>
      </c>
      <c r="AM10" s="17">
        <v>0.110369227399435</v>
      </c>
      <c r="AN10" s="17"/>
      <c r="AO10" s="17">
        <v>0.28178014275409602</v>
      </c>
      <c r="AP10" s="17">
        <v>0.30808732363761998</v>
      </c>
      <c r="AQ10" s="17">
        <v>0.19259683614113099</v>
      </c>
      <c r="AR10" s="17"/>
      <c r="AS10" s="17">
        <v>0.24910145347205301</v>
      </c>
      <c r="AT10" s="17">
        <v>0.104433431225264</v>
      </c>
      <c r="AU10" s="17">
        <v>0.17730911969095001</v>
      </c>
      <c r="AV10" s="17">
        <v>0.24443928492856501</v>
      </c>
      <c r="AW10" s="17">
        <v>0.264939866013984</v>
      </c>
      <c r="AX10" s="17">
        <v>0.30249309605108199</v>
      </c>
      <c r="AY10" s="17">
        <v>0.323752978360548</v>
      </c>
      <c r="AZ10" s="17">
        <v>0.283275148737612</v>
      </c>
      <c r="BA10" s="17">
        <v>0.28372856536059599</v>
      </c>
      <c r="BB10" s="17">
        <v>0.26232106771117603</v>
      </c>
      <c r="BC10" s="17">
        <v>0.30988439493518299</v>
      </c>
      <c r="BD10" s="17">
        <v>0.24681004117497499</v>
      </c>
      <c r="BE10" s="17">
        <v>0.16725487932229499</v>
      </c>
      <c r="BF10" s="17">
        <v>0.13084557433628599</v>
      </c>
      <c r="BG10" s="17">
        <v>0.27152740431422301</v>
      </c>
    </row>
    <row r="11" spans="2:59" x14ac:dyDescent="0.35">
      <c r="B11" s="18" t="s">
        <v>329</v>
      </c>
      <c r="C11" s="17">
        <v>0.22419815817532099</v>
      </c>
      <c r="D11" s="17">
        <v>0.233345196297743</v>
      </c>
      <c r="E11" s="17">
        <v>0.214540671496526</v>
      </c>
      <c r="F11" s="17"/>
      <c r="G11" s="17">
        <v>0.218188173727412</v>
      </c>
      <c r="H11" s="17">
        <v>0.27547324296003001</v>
      </c>
      <c r="I11" s="17">
        <v>0.23184023726324601</v>
      </c>
      <c r="J11" s="17">
        <v>0.23562092887768399</v>
      </c>
      <c r="K11" s="17">
        <v>0.203124863312862</v>
      </c>
      <c r="L11" s="17">
        <v>0.203906401235428</v>
      </c>
      <c r="M11" s="17"/>
      <c r="N11" s="17">
        <v>0.21649569041816699</v>
      </c>
      <c r="O11" s="17">
        <v>0.19242175417595</v>
      </c>
      <c r="P11" s="17">
        <v>0.26274967821437301</v>
      </c>
      <c r="Q11" s="17">
        <v>0.21502411150709</v>
      </c>
      <c r="R11" s="17">
        <v>0.249528625092375</v>
      </c>
      <c r="S11" s="17"/>
      <c r="T11" s="17">
        <v>0.23320453372903599</v>
      </c>
      <c r="U11" s="17">
        <v>0.22193004892829701</v>
      </c>
      <c r="V11" s="17"/>
      <c r="W11" s="17">
        <v>0.25460842095710101</v>
      </c>
      <c r="X11" s="17">
        <v>0.20279571584688399</v>
      </c>
      <c r="Y11" s="17"/>
      <c r="Z11" s="17">
        <v>0.224414663652337</v>
      </c>
      <c r="AA11" s="17">
        <v>0.236028644540863</v>
      </c>
      <c r="AB11" s="17">
        <v>0.222914178327421</v>
      </c>
      <c r="AC11" s="17"/>
      <c r="AD11" s="17">
        <v>0.238479341582603</v>
      </c>
      <c r="AE11" s="17">
        <v>0.19738914381477099</v>
      </c>
      <c r="AF11" s="17"/>
      <c r="AG11" s="17">
        <v>0.18170460271930799</v>
      </c>
      <c r="AH11" s="17">
        <v>0.24583211756651799</v>
      </c>
      <c r="AI11" s="17">
        <v>0.21724684994379201</v>
      </c>
      <c r="AJ11" s="17"/>
      <c r="AK11" s="17">
        <v>0.241702768904341</v>
      </c>
      <c r="AL11" s="17">
        <v>0.20969514328142699</v>
      </c>
      <c r="AM11" s="17">
        <v>0.258120888116666</v>
      </c>
      <c r="AN11" s="17"/>
      <c r="AO11" s="17">
        <v>0.226024727611675</v>
      </c>
      <c r="AP11" s="17">
        <v>0.20192615043400999</v>
      </c>
      <c r="AQ11" s="17">
        <v>0.25332894702631498</v>
      </c>
      <c r="AR11" s="17"/>
      <c r="AS11" s="17">
        <v>0.20932834384330701</v>
      </c>
      <c r="AT11" s="17">
        <v>0.27984851073352301</v>
      </c>
      <c r="AU11" s="17">
        <v>0.26338854767551501</v>
      </c>
      <c r="AV11" s="17">
        <v>0.189092626039709</v>
      </c>
      <c r="AW11" s="17">
        <v>0.214917100162449</v>
      </c>
      <c r="AX11" s="17">
        <v>0.20510369746472901</v>
      </c>
      <c r="AY11" s="17">
        <v>0.144647370618951</v>
      </c>
      <c r="AZ11" s="17">
        <v>0.23314190448904401</v>
      </c>
      <c r="BA11" s="17">
        <v>0.26479470148864798</v>
      </c>
      <c r="BB11" s="17">
        <v>0.34958995351308297</v>
      </c>
      <c r="BC11" s="17">
        <v>0.31904264610577698</v>
      </c>
      <c r="BD11" s="17">
        <v>0.20768584955723601</v>
      </c>
      <c r="BE11" s="17">
        <v>0</v>
      </c>
      <c r="BF11" s="17">
        <v>0.10340804598832901</v>
      </c>
      <c r="BG11" s="17">
        <v>0.17731026040594</v>
      </c>
    </row>
    <row r="12" spans="2:59" x14ac:dyDescent="0.35">
      <c r="B12" s="18" t="s">
        <v>330</v>
      </c>
      <c r="C12" s="17">
        <v>0.24756015655232699</v>
      </c>
      <c r="D12" s="17">
        <v>0.23192556186378699</v>
      </c>
      <c r="E12" s="17">
        <v>0.26108505736549598</v>
      </c>
      <c r="F12" s="17"/>
      <c r="G12" s="17">
        <v>0.393004729411502</v>
      </c>
      <c r="H12" s="17">
        <v>0.28522522850707299</v>
      </c>
      <c r="I12" s="17">
        <v>0.31947857169953597</v>
      </c>
      <c r="J12" s="17">
        <v>0.29657543238769102</v>
      </c>
      <c r="K12" s="17">
        <v>0.17584635808391</v>
      </c>
      <c r="L12" s="17">
        <v>0.15902595238551101</v>
      </c>
      <c r="M12" s="17"/>
      <c r="N12" s="17">
        <v>0.23738273809817101</v>
      </c>
      <c r="O12" s="17">
        <v>0.22585137821930701</v>
      </c>
      <c r="P12" s="17">
        <v>0.30071705273763799</v>
      </c>
      <c r="Q12" s="17">
        <v>0.24668431023478801</v>
      </c>
      <c r="R12" s="17">
        <v>0.216588169326868</v>
      </c>
      <c r="S12" s="17"/>
      <c r="T12" s="17">
        <v>0.23252158903931799</v>
      </c>
      <c r="U12" s="17">
        <v>0.25134737526587198</v>
      </c>
      <c r="V12" s="17"/>
      <c r="W12" s="17">
        <v>0.23639079685536701</v>
      </c>
      <c r="X12" s="17">
        <v>0.25305869317643798</v>
      </c>
      <c r="Y12" s="17"/>
      <c r="Z12" s="17">
        <v>0.21022934918841099</v>
      </c>
      <c r="AA12" s="17">
        <v>0.24219268137</v>
      </c>
      <c r="AB12" s="17">
        <v>0.276958017166411</v>
      </c>
      <c r="AC12" s="17"/>
      <c r="AD12" s="17">
        <v>0.23399452226772699</v>
      </c>
      <c r="AE12" s="17">
        <v>0.273025923217038</v>
      </c>
      <c r="AF12" s="17"/>
      <c r="AG12" s="17">
        <v>0.267894269922067</v>
      </c>
      <c r="AH12" s="17">
        <v>0.20465604724736799</v>
      </c>
      <c r="AI12" s="17">
        <v>0.28160916463845898</v>
      </c>
      <c r="AJ12" s="17"/>
      <c r="AK12" s="17">
        <v>0.20543341142274399</v>
      </c>
      <c r="AL12" s="17">
        <v>0.233860060949169</v>
      </c>
      <c r="AM12" s="17">
        <v>0.38623579916234302</v>
      </c>
      <c r="AN12" s="17"/>
      <c r="AO12" s="17">
        <v>0.15930852626966099</v>
      </c>
      <c r="AP12" s="17">
        <v>0.19221767067886</v>
      </c>
      <c r="AQ12" s="17">
        <v>0.32919803048110702</v>
      </c>
      <c r="AR12" s="17"/>
      <c r="AS12" s="17">
        <v>0.21008874139990399</v>
      </c>
      <c r="AT12" s="17">
        <v>0.21681910104251201</v>
      </c>
      <c r="AU12" s="17">
        <v>0.31095201989534499</v>
      </c>
      <c r="AV12" s="17">
        <v>0.27246189247806202</v>
      </c>
      <c r="AW12" s="17">
        <v>0.30998836501347599</v>
      </c>
      <c r="AX12" s="17">
        <v>0.32582630197100199</v>
      </c>
      <c r="AY12" s="17">
        <v>0.22907494635195</v>
      </c>
      <c r="AZ12" s="17">
        <v>0.25265025835393101</v>
      </c>
      <c r="BA12" s="17">
        <v>0.193294500924928</v>
      </c>
      <c r="BB12" s="17">
        <v>0.16445344981365201</v>
      </c>
      <c r="BC12" s="17">
        <v>9.6279415460207199E-2</v>
      </c>
      <c r="BD12" s="17">
        <v>0.31225201300161498</v>
      </c>
      <c r="BE12" s="17">
        <v>0.49233893360329201</v>
      </c>
      <c r="BF12" s="17">
        <v>0.180963909748316</v>
      </c>
      <c r="BG12" s="17">
        <v>0.17832485928116401</v>
      </c>
    </row>
    <row r="13" spans="2:59" x14ac:dyDescent="0.35">
      <c r="B13" s="18" t="s">
        <v>133</v>
      </c>
      <c r="C13" s="17">
        <v>0.105934864805387</v>
      </c>
      <c r="D13" s="17">
        <v>6.8467329192365006E-2</v>
      </c>
      <c r="E13" s="17">
        <v>0.14127540788256601</v>
      </c>
      <c r="F13" s="17"/>
      <c r="G13" s="17">
        <v>0.160851334649869</v>
      </c>
      <c r="H13" s="17">
        <v>0.104384694520517</v>
      </c>
      <c r="I13" s="17">
        <v>0.12869126860047</v>
      </c>
      <c r="J13" s="17">
        <v>0.112122889054317</v>
      </c>
      <c r="K13" s="17">
        <v>0.116573363789242</v>
      </c>
      <c r="L13" s="17">
        <v>6.7173819031499299E-2</v>
      </c>
      <c r="M13" s="17"/>
      <c r="N13" s="17">
        <v>0.109950657372497</v>
      </c>
      <c r="O13" s="17">
        <v>0.134757197621375</v>
      </c>
      <c r="P13" s="17">
        <v>0.120235616053603</v>
      </c>
      <c r="Q13" s="17">
        <v>6.3931726567640998E-2</v>
      </c>
      <c r="R13" s="17">
        <v>0.10686472762988899</v>
      </c>
      <c r="S13" s="17"/>
      <c r="T13" s="17">
        <v>6.0249827708947497E-2</v>
      </c>
      <c r="U13" s="17">
        <v>0.11743989859740001</v>
      </c>
      <c r="V13" s="17"/>
      <c r="W13" s="17">
        <v>6.1139552147869099E-2</v>
      </c>
      <c r="X13" s="17">
        <v>0.11623944007216599</v>
      </c>
      <c r="Y13" s="17"/>
      <c r="Z13" s="17">
        <v>9.4637627980529299E-2</v>
      </c>
      <c r="AA13" s="17">
        <v>9.9269180684454103E-2</v>
      </c>
      <c r="AB13" s="17">
        <v>8.9150874441401906E-2</v>
      </c>
      <c r="AC13" s="17"/>
      <c r="AD13" s="17">
        <v>7.61948742973374E-2</v>
      </c>
      <c r="AE13" s="17">
        <v>0.161763559800394</v>
      </c>
      <c r="AF13" s="17"/>
      <c r="AG13" s="17">
        <v>5.8443920209512903E-2</v>
      </c>
      <c r="AH13" s="17">
        <v>0.117411785672244</v>
      </c>
      <c r="AI13" s="17">
        <v>7.7706434028912294E-2</v>
      </c>
      <c r="AJ13" s="17"/>
      <c r="AK13" s="17">
        <v>6.9981370062041706E-2</v>
      </c>
      <c r="AL13" s="17">
        <v>9.8487371730411499E-2</v>
      </c>
      <c r="AM13" s="17">
        <v>9.4971770446994397E-2</v>
      </c>
      <c r="AN13" s="17"/>
      <c r="AO13" s="17">
        <v>0.102896559746078</v>
      </c>
      <c r="AP13" s="17">
        <v>9.7109455094966796E-2</v>
      </c>
      <c r="AQ13" s="17">
        <v>8.8498763727325402E-2</v>
      </c>
      <c r="AR13" s="17"/>
      <c r="AS13" s="17">
        <v>0.20416606333815601</v>
      </c>
      <c r="AT13" s="17">
        <v>0.20626904706548199</v>
      </c>
      <c r="AU13" s="17">
        <v>0.123164227551049</v>
      </c>
      <c r="AV13" s="17">
        <v>0.108002263127345</v>
      </c>
      <c r="AW13" s="17">
        <v>6.6428653532764101E-2</v>
      </c>
      <c r="AX13" s="17">
        <v>1.5417030545759901E-2</v>
      </c>
      <c r="AY13" s="17">
        <v>9.3404688470322905E-2</v>
      </c>
      <c r="AZ13" s="17">
        <v>4.7125214535028603E-2</v>
      </c>
      <c r="BA13" s="17">
        <v>0.12899659303299399</v>
      </c>
      <c r="BB13" s="17">
        <v>4.4225915191411502E-2</v>
      </c>
      <c r="BC13" s="17">
        <v>4.6087923133830699E-2</v>
      </c>
      <c r="BD13" s="17">
        <v>0.114512829627823</v>
      </c>
      <c r="BE13" s="17">
        <v>0.14879716977513899</v>
      </c>
      <c r="BF13" s="17">
        <v>0.17959677610142599</v>
      </c>
      <c r="BG13" s="17">
        <v>5.2234488843420399E-2</v>
      </c>
    </row>
    <row r="14" spans="2:59" x14ac:dyDescent="0.35">
      <c r="B14" s="18" t="s">
        <v>331</v>
      </c>
      <c r="C14" s="21">
        <v>0.42230682046696499</v>
      </c>
      <c r="D14" s="21">
        <v>0.466261912646105</v>
      </c>
      <c r="E14" s="21">
        <v>0.38309886325541098</v>
      </c>
      <c r="F14" s="21"/>
      <c r="G14" s="21">
        <v>0.22795576221121699</v>
      </c>
      <c r="H14" s="21">
        <v>0.33491683401237998</v>
      </c>
      <c r="I14" s="21">
        <v>0.31998992243674801</v>
      </c>
      <c r="J14" s="21">
        <v>0.35568074968030899</v>
      </c>
      <c r="K14" s="21">
        <v>0.50445541481398504</v>
      </c>
      <c r="L14" s="21">
        <v>0.569893827347562</v>
      </c>
      <c r="M14" s="21"/>
      <c r="N14" s="21">
        <v>0.43617091411116499</v>
      </c>
      <c r="O14" s="21">
        <v>0.44696966998336801</v>
      </c>
      <c r="P14" s="21">
        <v>0.316297652994385</v>
      </c>
      <c r="Q14" s="21">
        <v>0.474359851690481</v>
      </c>
      <c r="R14" s="21">
        <v>0.427018477950868</v>
      </c>
      <c r="S14" s="21"/>
      <c r="T14" s="21">
        <v>0.474024049522699</v>
      </c>
      <c r="U14" s="21">
        <v>0.40928267720843098</v>
      </c>
      <c r="V14" s="21"/>
      <c r="W14" s="21">
        <v>0.44786123003966299</v>
      </c>
      <c r="X14" s="21">
        <v>0.42790615090451201</v>
      </c>
      <c r="Y14" s="21"/>
      <c r="Z14" s="21">
        <v>0.47071835917872301</v>
      </c>
      <c r="AA14" s="21">
        <v>0.42250949340468202</v>
      </c>
      <c r="AB14" s="21">
        <v>0.41097693006476599</v>
      </c>
      <c r="AC14" s="21"/>
      <c r="AD14" s="21">
        <v>0.45133126185233302</v>
      </c>
      <c r="AE14" s="21">
        <v>0.36782137316779701</v>
      </c>
      <c r="AF14" s="21"/>
      <c r="AG14" s="21">
        <v>0.49195720714911201</v>
      </c>
      <c r="AH14" s="21">
        <v>0.43210004951386899</v>
      </c>
      <c r="AI14" s="21">
        <v>0.42343755138883798</v>
      </c>
      <c r="AJ14" s="21"/>
      <c r="AK14" s="21">
        <v>0.48288244961087301</v>
      </c>
      <c r="AL14" s="21">
        <v>0.45795742403899298</v>
      </c>
      <c r="AM14" s="21">
        <v>0.26067154227399603</v>
      </c>
      <c r="AN14" s="21"/>
      <c r="AO14" s="21">
        <v>0.51177018637258598</v>
      </c>
      <c r="AP14" s="21">
        <v>0.50874672379216301</v>
      </c>
      <c r="AQ14" s="21">
        <v>0.32897425876525299</v>
      </c>
      <c r="AR14" s="21"/>
      <c r="AS14" s="21">
        <v>0.37641685141863401</v>
      </c>
      <c r="AT14" s="21">
        <v>0.29706334115848299</v>
      </c>
      <c r="AU14" s="21">
        <v>0.30249520487809101</v>
      </c>
      <c r="AV14" s="21">
        <v>0.43044321835488403</v>
      </c>
      <c r="AW14" s="21">
        <v>0.40866588129131098</v>
      </c>
      <c r="AX14" s="21">
        <v>0.45365297001850902</v>
      </c>
      <c r="AY14" s="21">
        <v>0.53287299455877601</v>
      </c>
      <c r="AZ14" s="21">
        <v>0.46708262262199601</v>
      </c>
      <c r="BA14" s="21">
        <v>0.41291420455342898</v>
      </c>
      <c r="BB14" s="21">
        <v>0.44173068148185501</v>
      </c>
      <c r="BC14" s="21">
        <v>0.53859001530018502</v>
      </c>
      <c r="BD14" s="21">
        <v>0.36554930781332601</v>
      </c>
      <c r="BE14" s="21">
        <v>0.35886389662156898</v>
      </c>
      <c r="BF14" s="21">
        <v>0.53603126816192903</v>
      </c>
      <c r="BG14" s="21">
        <v>0.59213039146947499</v>
      </c>
    </row>
    <row r="15" spans="2:59" x14ac:dyDescent="0.35">
      <c r="B15" s="18" t="s">
        <v>332</v>
      </c>
      <c r="C15" s="21">
        <v>0.47175831472764701</v>
      </c>
      <c r="D15" s="21">
        <v>0.46527075816153002</v>
      </c>
      <c r="E15" s="21">
        <v>0.47562572886202198</v>
      </c>
      <c r="F15" s="21"/>
      <c r="G15" s="21">
        <v>0.61119290313891395</v>
      </c>
      <c r="H15" s="21">
        <v>0.56069847146710405</v>
      </c>
      <c r="I15" s="21">
        <v>0.55131880896278196</v>
      </c>
      <c r="J15" s="21">
        <v>0.53219636126537495</v>
      </c>
      <c r="K15" s="21">
        <v>0.37897122139677197</v>
      </c>
      <c r="L15" s="21">
        <v>0.36293235362093901</v>
      </c>
      <c r="M15" s="21"/>
      <c r="N15" s="21">
        <v>0.45387842851633797</v>
      </c>
      <c r="O15" s="21">
        <v>0.41827313239525699</v>
      </c>
      <c r="P15" s="21">
        <v>0.56346673095201105</v>
      </c>
      <c r="Q15" s="21">
        <v>0.46170842174187798</v>
      </c>
      <c r="R15" s="21">
        <v>0.46611679441924297</v>
      </c>
      <c r="S15" s="21"/>
      <c r="T15" s="21">
        <v>0.46572612276835401</v>
      </c>
      <c r="U15" s="21">
        <v>0.47327742419416902</v>
      </c>
      <c r="V15" s="21"/>
      <c r="W15" s="21">
        <v>0.49099921781246803</v>
      </c>
      <c r="X15" s="21">
        <v>0.45585440902332203</v>
      </c>
      <c r="Y15" s="21"/>
      <c r="Z15" s="21">
        <v>0.434644012840747</v>
      </c>
      <c r="AA15" s="21">
        <v>0.47822132591086403</v>
      </c>
      <c r="AB15" s="21">
        <v>0.49987219549383199</v>
      </c>
      <c r="AC15" s="21"/>
      <c r="AD15" s="21">
        <v>0.47247386385033002</v>
      </c>
      <c r="AE15" s="21">
        <v>0.47041506703180902</v>
      </c>
      <c r="AF15" s="21"/>
      <c r="AG15" s="21">
        <v>0.44959887264137599</v>
      </c>
      <c r="AH15" s="21">
        <v>0.45048816481388698</v>
      </c>
      <c r="AI15" s="21">
        <v>0.49885601458224998</v>
      </c>
      <c r="AJ15" s="21"/>
      <c r="AK15" s="21">
        <v>0.44713618032708502</v>
      </c>
      <c r="AL15" s="21">
        <v>0.44355520423059602</v>
      </c>
      <c r="AM15" s="21">
        <v>0.64435668727900897</v>
      </c>
      <c r="AN15" s="21"/>
      <c r="AO15" s="21">
        <v>0.38533325388133599</v>
      </c>
      <c r="AP15" s="21">
        <v>0.39414382111287</v>
      </c>
      <c r="AQ15" s="21">
        <v>0.58252697750742199</v>
      </c>
      <c r="AR15" s="21"/>
      <c r="AS15" s="21">
        <v>0.41941708524321097</v>
      </c>
      <c r="AT15" s="21">
        <v>0.49666761177603502</v>
      </c>
      <c r="AU15" s="21">
        <v>0.57434056757086005</v>
      </c>
      <c r="AV15" s="21">
        <v>0.46155451851777202</v>
      </c>
      <c r="AW15" s="21">
        <v>0.52490546517592496</v>
      </c>
      <c r="AX15" s="21">
        <v>0.53092999943573105</v>
      </c>
      <c r="AY15" s="21">
        <v>0.37372231697090103</v>
      </c>
      <c r="AZ15" s="21">
        <v>0.48579216284297499</v>
      </c>
      <c r="BA15" s="21">
        <v>0.45808920241357598</v>
      </c>
      <c r="BB15" s="21">
        <v>0.51404340332673404</v>
      </c>
      <c r="BC15" s="21">
        <v>0.415322061565985</v>
      </c>
      <c r="BD15" s="21">
        <v>0.51993786255885099</v>
      </c>
      <c r="BE15" s="21">
        <v>0.49233893360329201</v>
      </c>
      <c r="BF15" s="21">
        <v>0.28437195573664498</v>
      </c>
      <c r="BG15" s="21">
        <v>0.35563511968710498</v>
      </c>
    </row>
    <row r="16" spans="2:59" x14ac:dyDescent="0.35">
      <c r="B16" s="18" t="s">
        <v>120</v>
      </c>
      <c r="C16" s="22">
        <v>-4.9451494260681801E-2</v>
      </c>
      <c r="D16" s="22">
        <v>9.9115448457542899E-4</v>
      </c>
      <c r="E16" s="22">
        <v>-9.2526865606611094E-2</v>
      </c>
      <c r="F16" s="22"/>
      <c r="G16" s="22">
        <v>-0.38323714092769601</v>
      </c>
      <c r="H16" s="22">
        <v>-0.22578163745472399</v>
      </c>
      <c r="I16" s="22">
        <v>-0.23132888652603401</v>
      </c>
      <c r="J16" s="22">
        <v>-0.17651561158506601</v>
      </c>
      <c r="K16" s="22">
        <v>0.12548419341721301</v>
      </c>
      <c r="L16" s="22">
        <v>0.20696147372662299</v>
      </c>
      <c r="M16" s="22"/>
      <c r="N16" s="22">
        <v>-1.7707514405172899E-2</v>
      </c>
      <c r="O16" s="22">
        <v>2.8696537588110901E-2</v>
      </c>
      <c r="P16" s="22">
        <v>-0.24716907795762599</v>
      </c>
      <c r="Q16" s="22">
        <v>1.2651429948603901E-2</v>
      </c>
      <c r="R16" s="22">
        <v>-3.9098316468375201E-2</v>
      </c>
      <c r="S16" s="22"/>
      <c r="T16" s="22">
        <v>8.2979267543452102E-3</v>
      </c>
      <c r="U16" s="22">
        <v>-6.3994746985737705E-2</v>
      </c>
      <c r="V16" s="22"/>
      <c r="W16" s="22">
        <v>-4.3137987772804302E-2</v>
      </c>
      <c r="X16" s="22">
        <v>-2.7948258118809698E-2</v>
      </c>
      <c r="Y16" s="22"/>
      <c r="Z16" s="22">
        <v>3.60743463379758E-2</v>
      </c>
      <c r="AA16" s="22">
        <v>-5.5711832506181697E-2</v>
      </c>
      <c r="AB16" s="22">
        <v>-8.8895265429066797E-2</v>
      </c>
      <c r="AC16" s="22"/>
      <c r="AD16" s="22">
        <v>-2.11426019979967E-2</v>
      </c>
      <c r="AE16" s="22">
        <v>-0.102593693864012</v>
      </c>
      <c r="AF16" s="22"/>
      <c r="AG16" s="22">
        <v>4.2358334507735997E-2</v>
      </c>
      <c r="AH16" s="22">
        <v>-1.83881153000175E-2</v>
      </c>
      <c r="AI16" s="22">
        <v>-7.5418463193412694E-2</v>
      </c>
      <c r="AJ16" s="22"/>
      <c r="AK16" s="22">
        <v>3.5746269283788198E-2</v>
      </c>
      <c r="AL16" s="22">
        <v>1.44022198083965E-2</v>
      </c>
      <c r="AM16" s="22">
        <v>-0.383685145005013</v>
      </c>
      <c r="AN16" s="22"/>
      <c r="AO16" s="22">
        <v>0.12643693249124899</v>
      </c>
      <c r="AP16" s="22">
        <v>0.114602902679293</v>
      </c>
      <c r="AQ16" s="22">
        <v>-0.253552718742169</v>
      </c>
      <c r="AR16" s="22"/>
      <c r="AS16" s="22">
        <v>-4.3000233824576697E-2</v>
      </c>
      <c r="AT16" s="22">
        <v>-0.19960427061755201</v>
      </c>
      <c r="AU16" s="22">
        <v>-0.27184536269276899</v>
      </c>
      <c r="AV16" s="22">
        <v>-3.1111300162887701E-2</v>
      </c>
      <c r="AW16" s="22">
        <v>-0.116239583884614</v>
      </c>
      <c r="AX16" s="22">
        <v>-7.7277029417222004E-2</v>
      </c>
      <c r="AY16" s="22">
        <v>0.15915067758787599</v>
      </c>
      <c r="AZ16" s="22">
        <v>-1.87095402209785E-2</v>
      </c>
      <c r="BA16" s="22">
        <v>-4.5174997860147302E-2</v>
      </c>
      <c r="BB16" s="22">
        <v>-7.2312721844879496E-2</v>
      </c>
      <c r="BC16" s="22">
        <v>0.12326795373420001</v>
      </c>
      <c r="BD16" s="22">
        <v>-0.15438855474552499</v>
      </c>
      <c r="BE16" s="22">
        <v>-0.133475036981723</v>
      </c>
      <c r="BF16" s="22">
        <v>0.251659312425284</v>
      </c>
      <c r="BG16" s="22">
        <v>0.23649527178237001</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0.18837211621585501</v>
      </c>
      <c r="D9" s="17">
        <v>0.24644491180852801</v>
      </c>
      <c r="E9" s="17">
        <v>0.13504857342913101</v>
      </c>
      <c r="F9" s="17"/>
      <c r="G9" s="17">
        <v>9.2384509142527105E-2</v>
      </c>
      <c r="H9" s="17">
        <v>9.7750089555125499E-2</v>
      </c>
      <c r="I9" s="17">
        <v>0.143932390569982</v>
      </c>
      <c r="J9" s="17">
        <v>0.17695723162060301</v>
      </c>
      <c r="K9" s="17">
        <v>0.25385097323939299</v>
      </c>
      <c r="L9" s="17">
        <v>0.24926238067155099</v>
      </c>
      <c r="M9" s="17"/>
      <c r="N9" s="17">
        <v>0.17453748938282099</v>
      </c>
      <c r="O9" s="17">
        <v>0.181664420344397</v>
      </c>
      <c r="P9" s="17">
        <v>0.20551056876332899</v>
      </c>
      <c r="Q9" s="17">
        <v>0.18452153872179</v>
      </c>
      <c r="R9" s="17">
        <v>0.21157134052871199</v>
      </c>
      <c r="S9" s="17"/>
      <c r="T9" s="17">
        <v>0.23984892596289301</v>
      </c>
      <c r="U9" s="17">
        <v>0.175408518651197</v>
      </c>
      <c r="V9" s="17"/>
      <c r="W9" s="17">
        <v>0.19242385142712201</v>
      </c>
      <c r="X9" s="17">
        <v>0.192983390658795</v>
      </c>
      <c r="Y9" s="17"/>
      <c r="Z9" s="17">
        <v>0.25298182484112602</v>
      </c>
      <c r="AA9" s="17">
        <v>0.15957302842967899</v>
      </c>
      <c r="AB9" s="17">
        <v>0.16523515919701801</v>
      </c>
      <c r="AC9" s="17"/>
      <c r="AD9" s="17">
        <v>0.214823134639856</v>
      </c>
      <c r="AE9" s="17">
        <v>0.138717566410228</v>
      </c>
      <c r="AF9" s="17"/>
      <c r="AG9" s="17">
        <v>0.20626426309740101</v>
      </c>
      <c r="AH9" s="17">
        <v>0.130184282878817</v>
      </c>
      <c r="AI9" s="17">
        <v>0.24735930374589399</v>
      </c>
      <c r="AJ9" s="17"/>
      <c r="AK9" s="17">
        <v>0.239377124547555</v>
      </c>
      <c r="AL9" s="17">
        <v>0.192369396298123</v>
      </c>
      <c r="AM9" s="17">
        <v>0.106971849700945</v>
      </c>
      <c r="AN9" s="17"/>
      <c r="AO9" s="17">
        <v>0.26986130650576701</v>
      </c>
      <c r="AP9" s="17">
        <v>0.21013271497981301</v>
      </c>
      <c r="AQ9" s="17">
        <v>0.166378547782218</v>
      </c>
      <c r="AR9" s="17"/>
      <c r="AS9" s="17">
        <v>0.14132538093358399</v>
      </c>
      <c r="AT9" s="17">
        <v>0.15987550287366101</v>
      </c>
      <c r="AU9" s="17">
        <v>0.14863434071245099</v>
      </c>
      <c r="AV9" s="17">
        <v>0.18401997778960399</v>
      </c>
      <c r="AW9" s="17">
        <v>0.20950118434024301</v>
      </c>
      <c r="AX9" s="17">
        <v>0.19361416286986699</v>
      </c>
      <c r="AY9" s="17">
        <v>0.133670723518231</v>
      </c>
      <c r="AZ9" s="17">
        <v>0.279233083038671</v>
      </c>
      <c r="BA9" s="17">
        <v>0.27989711247270099</v>
      </c>
      <c r="BB9" s="17">
        <v>0.19416282974645199</v>
      </c>
      <c r="BC9" s="17">
        <v>0.29364323408941001</v>
      </c>
      <c r="BD9" s="17">
        <v>0.20586321322151999</v>
      </c>
      <c r="BE9" s="17">
        <v>0.15923770957098601</v>
      </c>
      <c r="BF9" s="17">
        <v>8.8961477119373605E-2</v>
      </c>
      <c r="BG9" s="17">
        <v>0.179181507987412</v>
      </c>
    </row>
    <row r="10" spans="2:59" x14ac:dyDescent="0.35">
      <c r="B10" s="18" t="s">
        <v>327</v>
      </c>
      <c r="C10" s="17">
        <v>0.29106243272050802</v>
      </c>
      <c r="D10" s="17">
        <v>0.29729810088546399</v>
      </c>
      <c r="E10" s="17">
        <v>0.28439259916204901</v>
      </c>
      <c r="F10" s="17"/>
      <c r="G10" s="17">
        <v>0.203199518086494</v>
      </c>
      <c r="H10" s="17">
        <v>0.25677005906557798</v>
      </c>
      <c r="I10" s="17">
        <v>0.24942994700118601</v>
      </c>
      <c r="J10" s="17">
        <v>0.26963422353484401</v>
      </c>
      <c r="K10" s="17">
        <v>0.31108330969180997</v>
      </c>
      <c r="L10" s="17">
        <v>0.35753475133461299</v>
      </c>
      <c r="M10" s="17"/>
      <c r="N10" s="17">
        <v>0.31971919962657402</v>
      </c>
      <c r="O10" s="17">
        <v>0.30357079180394497</v>
      </c>
      <c r="P10" s="17">
        <v>0.28226628612605398</v>
      </c>
      <c r="Q10" s="17">
        <v>0.289359854545225</v>
      </c>
      <c r="R10" s="17">
        <v>0.217189600335112</v>
      </c>
      <c r="S10" s="17"/>
      <c r="T10" s="17">
        <v>0.282450108838735</v>
      </c>
      <c r="U10" s="17">
        <v>0.29323130646090501</v>
      </c>
      <c r="V10" s="17"/>
      <c r="W10" s="17">
        <v>0.33828071698922302</v>
      </c>
      <c r="X10" s="17">
        <v>0.26859277138363502</v>
      </c>
      <c r="Y10" s="17"/>
      <c r="Z10" s="17">
        <v>0.31253653686768101</v>
      </c>
      <c r="AA10" s="17">
        <v>0.32059924049131799</v>
      </c>
      <c r="AB10" s="17">
        <v>0.29832733491990898</v>
      </c>
      <c r="AC10" s="17"/>
      <c r="AD10" s="17">
        <v>0.309402411777842</v>
      </c>
      <c r="AE10" s="17">
        <v>0.25663414005748297</v>
      </c>
      <c r="AF10" s="17"/>
      <c r="AG10" s="17">
        <v>0.338792690404633</v>
      </c>
      <c r="AH10" s="17">
        <v>0.35095107368582601</v>
      </c>
      <c r="AI10" s="17">
        <v>0.25419803858940698</v>
      </c>
      <c r="AJ10" s="17"/>
      <c r="AK10" s="17">
        <v>0.28470428920757601</v>
      </c>
      <c r="AL10" s="17">
        <v>0.34656298500586402</v>
      </c>
      <c r="AM10" s="17">
        <v>0.176383801407239</v>
      </c>
      <c r="AN10" s="17"/>
      <c r="AO10" s="17">
        <v>0.34238916016653698</v>
      </c>
      <c r="AP10" s="17">
        <v>0.31455945609362701</v>
      </c>
      <c r="AQ10" s="17">
        <v>0.26334966140954602</v>
      </c>
      <c r="AR10" s="17"/>
      <c r="AS10" s="17">
        <v>0.20751229677535901</v>
      </c>
      <c r="AT10" s="17">
        <v>0.25473000306051902</v>
      </c>
      <c r="AU10" s="17">
        <v>0.24878786871241801</v>
      </c>
      <c r="AV10" s="17">
        <v>0.335539034239069</v>
      </c>
      <c r="AW10" s="17">
        <v>0.27424044665786401</v>
      </c>
      <c r="AX10" s="17">
        <v>0.26830768381368397</v>
      </c>
      <c r="AY10" s="17">
        <v>0.45325583300750899</v>
      </c>
      <c r="AZ10" s="17">
        <v>0.31218269104194402</v>
      </c>
      <c r="BA10" s="17">
        <v>0.279822317162011</v>
      </c>
      <c r="BB10" s="17">
        <v>0.40495804749536901</v>
      </c>
      <c r="BC10" s="17">
        <v>0.28966717022573002</v>
      </c>
      <c r="BD10" s="17">
        <v>0.32665049151696002</v>
      </c>
      <c r="BE10" s="17">
        <v>0.19160901729927399</v>
      </c>
      <c r="BF10" s="17">
        <v>0.18116653451065201</v>
      </c>
      <c r="BG10" s="17">
        <v>0.35962421567534902</v>
      </c>
    </row>
    <row r="11" spans="2:59" x14ac:dyDescent="0.35">
      <c r="B11" s="18" t="s">
        <v>329</v>
      </c>
      <c r="C11" s="17">
        <v>0.192253507192302</v>
      </c>
      <c r="D11" s="17">
        <v>0.19839878117515</v>
      </c>
      <c r="E11" s="17">
        <v>0.187320733788473</v>
      </c>
      <c r="F11" s="17"/>
      <c r="G11" s="17">
        <v>0.22320530941165301</v>
      </c>
      <c r="H11" s="17">
        <v>0.330696155644432</v>
      </c>
      <c r="I11" s="17">
        <v>0.20325617693876899</v>
      </c>
      <c r="J11" s="17">
        <v>0.18973075012913901</v>
      </c>
      <c r="K11" s="17">
        <v>0.130593197734408</v>
      </c>
      <c r="L11" s="17">
        <v>0.15443165048028301</v>
      </c>
      <c r="M11" s="17"/>
      <c r="N11" s="17">
        <v>0.19516971571109001</v>
      </c>
      <c r="O11" s="17">
        <v>0.19419541455398101</v>
      </c>
      <c r="P11" s="17">
        <v>0.15568447515490499</v>
      </c>
      <c r="Q11" s="17">
        <v>0.18206196421064999</v>
      </c>
      <c r="R11" s="17">
        <v>0.269977547393079</v>
      </c>
      <c r="S11" s="17"/>
      <c r="T11" s="17">
        <v>0.22129646520895899</v>
      </c>
      <c r="U11" s="17">
        <v>0.18493951043016099</v>
      </c>
      <c r="V11" s="17"/>
      <c r="W11" s="17">
        <v>0.20683096816639601</v>
      </c>
      <c r="X11" s="17">
        <v>0.19328583118956699</v>
      </c>
      <c r="Y11" s="17"/>
      <c r="Z11" s="17">
        <v>0.18788330734398101</v>
      </c>
      <c r="AA11" s="17">
        <v>0.20977397847607801</v>
      </c>
      <c r="AB11" s="17">
        <v>0.209770169482212</v>
      </c>
      <c r="AC11" s="17"/>
      <c r="AD11" s="17">
        <v>0.205958461646192</v>
      </c>
      <c r="AE11" s="17">
        <v>0.166526205029258</v>
      </c>
      <c r="AF11" s="17"/>
      <c r="AG11" s="17">
        <v>0.17273171934447101</v>
      </c>
      <c r="AH11" s="17">
        <v>0.21963042432726501</v>
      </c>
      <c r="AI11" s="17">
        <v>0.18561727270055001</v>
      </c>
      <c r="AJ11" s="17"/>
      <c r="AK11" s="17">
        <v>0.20189166575510001</v>
      </c>
      <c r="AL11" s="17">
        <v>0.18847979103642301</v>
      </c>
      <c r="AM11" s="17">
        <v>0.21722866221415399</v>
      </c>
      <c r="AN11" s="17"/>
      <c r="AO11" s="17">
        <v>0.144584240995526</v>
      </c>
      <c r="AP11" s="17">
        <v>0.199625360782407</v>
      </c>
      <c r="AQ11" s="17">
        <v>0.20166854841873599</v>
      </c>
      <c r="AR11" s="17"/>
      <c r="AS11" s="17">
        <v>0.15015173816067701</v>
      </c>
      <c r="AT11" s="17">
        <v>0.177898919164036</v>
      </c>
      <c r="AU11" s="17">
        <v>0.17550605295564101</v>
      </c>
      <c r="AV11" s="17">
        <v>0.167536004288692</v>
      </c>
      <c r="AW11" s="17">
        <v>0.28355168644034601</v>
      </c>
      <c r="AX11" s="17">
        <v>0.22521410359767599</v>
      </c>
      <c r="AY11" s="17">
        <v>0.15442152774632001</v>
      </c>
      <c r="AZ11" s="17">
        <v>0.17018351930756401</v>
      </c>
      <c r="BA11" s="17">
        <v>0.18044696358427101</v>
      </c>
      <c r="BB11" s="17">
        <v>0.18240611647851401</v>
      </c>
      <c r="BC11" s="17">
        <v>0.21932561905451001</v>
      </c>
      <c r="BD11" s="17">
        <v>0.15204172388769899</v>
      </c>
      <c r="BE11" s="17">
        <v>8.2363213517167105E-2</v>
      </c>
      <c r="BF11" s="17">
        <v>0.31699851594532102</v>
      </c>
      <c r="BG11" s="17">
        <v>0.196303255524582</v>
      </c>
    </row>
    <row r="12" spans="2:59" x14ac:dyDescent="0.35">
      <c r="B12" s="18" t="s">
        <v>330</v>
      </c>
      <c r="C12" s="17">
        <v>0.18216505960336499</v>
      </c>
      <c r="D12" s="17">
        <v>0.17405976427797501</v>
      </c>
      <c r="E12" s="17">
        <v>0.19046630645502699</v>
      </c>
      <c r="F12" s="17"/>
      <c r="G12" s="17">
        <v>0.26293946636278798</v>
      </c>
      <c r="H12" s="17">
        <v>0.16218526085784701</v>
      </c>
      <c r="I12" s="17">
        <v>0.29244049157919599</v>
      </c>
      <c r="J12" s="17">
        <v>0.205310230029011</v>
      </c>
      <c r="K12" s="17">
        <v>0.145232598552444</v>
      </c>
      <c r="L12" s="17">
        <v>0.114521027509819</v>
      </c>
      <c r="M12" s="17"/>
      <c r="N12" s="17">
        <v>0.19317108374640099</v>
      </c>
      <c r="O12" s="17">
        <v>0.18986118733628499</v>
      </c>
      <c r="P12" s="17">
        <v>0.16890360515400299</v>
      </c>
      <c r="Q12" s="17">
        <v>0.193105908441664</v>
      </c>
      <c r="R12" s="17">
        <v>0.14208262674806299</v>
      </c>
      <c r="S12" s="17"/>
      <c r="T12" s="17">
        <v>0.164611453697038</v>
      </c>
      <c r="U12" s="17">
        <v>0.186585649843833</v>
      </c>
      <c r="V12" s="17"/>
      <c r="W12" s="17">
        <v>0.17354605539822099</v>
      </c>
      <c r="X12" s="17">
        <v>0.18028391870079499</v>
      </c>
      <c r="Y12" s="17"/>
      <c r="Z12" s="17">
        <v>0.14035641145524599</v>
      </c>
      <c r="AA12" s="17">
        <v>0.18782629721571201</v>
      </c>
      <c r="AB12" s="17">
        <v>0.20447966953271399</v>
      </c>
      <c r="AC12" s="17"/>
      <c r="AD12" s="17">
        <v>0.173179076149551</v>
      </c>
      <c r="AE12" s="17">
        <v>0.199033784875397</v>
      </c>
      <c r="AF12" s="17"/>
      <c r="AG12" s="17">
        <v>0.172311503517214</v>
      </c>
      <c r="AH12" s="17">
        <v>0.15555238146947001</v>
      </c>
      <c r="AI12" s="17">
        <v>0.20670303360380801</v>
      </c>
      <c r="AJ12" s="17"/>
      <c r="AK12" s="17">
        <v>0.132999016025873</v>
      </c>
      <c r="AL12" s="17">
        <v>0.15272706379826101</v>
      </c>
      <c r="AM12" s="17">
        <v>0.369857665493522</v>
      </c>
      <c r="AN12" s="17"/>
      <c r="AO12" s="17">
        <v>0.11571651672596001</v>
      </c>
      <c r="AP12" s="17">
        <v>0.134727629356724</v>
      </c>
      <c r="AQ12" s="17">
        <v>0.24770321065409101</v>
      </c>
      <c r="AR12" s="17"/>
      <c r="AS12" s="17">
        <v>0.17673726234128401</v>
      </c>
      <c r="AT12" s="17">
        <v>0.11504435384063</v>
      </c>
      <c r="AU12" s="17">
        <v>0.276270385093002</v>
      </c>
      <c r="AV12" s="17">
        <v>0.13927158689040101</v>
      </c>
      <c r="AW12" s="17">
        <v>0.141203713720188</v>
      </c>
      <c r="AX12" s="17">
        <v>0.24768587043404899</v>
      </c>
      <c r="AY12" s="17">
        <v>0.14088670152205501</v>
      </c>
      <c r="AZ12" s="17">
        <v>0.207560237594026</v>
      </c>
      <c r="BA12" s="17">
        <v>0.18320866126683999</v>
      </c>
      <c r="BB12" s="17">
        <v>0.14798096404466701</v>
      </c>
      <c r="BC12" s="17">
        <v>9.5267431733689803E-2</v>
      </c>
      <c r="BD12" s="17">
        <v>0.244786721600004</v>
      </c>
      <c r="BE12" s="17">
        <v>0.49686680375208903</v>
      </c>
      <c r="BF12" s="17">
        <v>0.243020757886271</v>
      </c>
      <c r="BG12" s="17">
        <v>0.17832485928116401</v>
      </c>
    </row>
    <row r="13" spans="2:59" x14ac:dyDescent="0.35">
      <c r="B13" s="18" t="s">
        <v>133</v>
      </c>
      <c r="C13" s="17">
        <v>0.14614688426797001</v>
      </c>
      <c r="D13" s="17">
        <v>8.3798441852882197E-2</v>
      </c>
      <c r="E13" s="17">
        <v>0.20277178716531999</v>
      </c>
      <c r="F13" s="17"/>
      <c r="G13" s="17">
        <v>0.21827119699653899</v>
      </c>
      <c r="H13" s="17">
        <v>0.15259843487701699</v>
      </c>
      <c r="I13" s="17">
        <v>0.11094099391086799</v>
      </c>
      <c r="J13" s="17">
        <v>0.15836756468640301</v>
      </c>
      <c r="K13" s="17">
        <v>0.15923992078194499</v>
      </c>
      <c r="L13" s="17">
        <v>0.124250190003734</v>
      </c>
      <c r="M13" s="17"/>
      <c r="N13" s="17">
        <v>0.117402511533115</v>
      </c>
      <c r="O13" s="17">
        <v>0.130708185961392</v>
      </c>
      <c r="P13" s="17">
        <v>0.187635064801709</v>
      </c>
      <c r="Q13" s="17">
        <v>0.150950734080671</v>
      </c>
      <c r="R13" s="17">
        <v>0.15917888499503299</v>
      </c>
      <c r="S13" s="17"/>
      <c r="T13" s="17">
        <v>9.1793046292374905E-2</v>
      </c>
      <c r="U13" s="17">
        <v>0.15983501461390301</v>
      </c>
      <c r="V13" s="17"/>
      <c r="W13" s="17">
        <v>8.8918408019038095E-2</v>
      </c>
      <c r="X13" s="17">
        <v>0.164854088067209</v>
      </c>
      <c r="Y13" s="17"/>
      <c r="Z13" s="17">
        <v>0.106241919491965</v>
      </c>
      <c r="AA13" s="17">
        <v>0.122227455387213</v>
      </c>
      <c r="AB13" s="17">
        <v>0.122187666868147</v>
      </c>
      <c r="AC13" s="17"/>
      <c r="AD13" s="17">
        <v>9.6636915786558406E-2</v>
      </c>
      <c r="AE13" s="17">
        <v>0.239088303627635</v>
      </c>
      <c r="AF13" s="17"/>
      <c r="AG13" s="17">
        <v>0.10989982363627999</v>
      </c>
      <c r="AH13" s="17">
        <v>0.143681837638622</v>
      </c>
      <c r="AI13" s="17">
        <v>0.106122351360342</v>
      </c>
      <c r="AJ13" s="17"/>
      <c r="AK13" s="17">
        <v>0.14102790446389701</v>
      </c>
      <c r="AL13" s="17">
        <v>0.119860763861329</v>
      </c>
      <c r="AM13" s="17">
        <v>0.12955802118414</v>
      </c>
      <c r="AN13" s="17"/>
      <c r="AO13" s="17">
        <v>0.12744877560621001</v>
      </c>
      <c r="AP13" s="17">
        <v>0.14095483878742901</v>
      </c>
      <c r="AQ13" s="17">
        <v>0.120900031735409</v>
      </c>
      <c r="AR13" s="17"/>
      <c r="AS13" s="17">
        <v>0.32427332178909601</v>
      </c>
      <c r="AT13" s="17">
        <v>0.29245122106115501</v>
      </c>
      <c r="AU13" s="17">
        <v>0.15080135252648799</v>
      </c>
      <c r="AV13" s="17">
        <v>0.173633396792233</v>
      </c>
      <c r="AW13" s="17">
        <v>9.1502968841358404E-2</v>
      </c>
      <c r="AX13" s="17">
        <v>6.5178179284722901E-2</v>
      </c>
      <c r="AY13" s="17">
        <v>0.117765214205885</v>
      </c>
      <c r="AZ13" s="17">
        <v>3.0840469017795101E-2</v>
      </c>
      <c r="BA13" s="17">
        <v>7.6624945514176604E-2</v>
      </c>
      <c r="BB13" s="17">
        <v>7.0492042234997901E-2</v>
      </c>
      <c r="BC13" s="17">
        <v>0.10209654489665999</v>
      </c>
      <c r="BD13" s="17">
        <v>7.0657849773816797E-2</v>
      </c>
      <c r="BE13" s="17">
        <v>6.9923255860482897E-2</v>
      </c>
      <c r="BF13" s="17">
        <v>0.16985271453838299</v>
      </c>
      <c r="BG13" s="17">
        <v>8.6566161531492394E-2</v>
      </c>
    </row>
    <row r="14" spans="2:59" x14ac:dyDescent="0.35">
      <c r="B14" s="18" t="s">
        <v>331</v>
      </c>
      <c r="C14" s="21">
        <v>0.479434548936363</v>
      </c>
      <c r="D14" s="21">
        <v>0.54374301269399306</v>
      </c>
      <c r="E14" s="21">
        <v>0.41944117259118002</v>
      </c>
      <c r="F14" s="21"/>
      <c r="G14" s="21">
        <v>0.295584027229021</v>
      </c>
      <c r="H14" s="21">
        <v>0.35452014862070302</v>
      </c>
      <c r="I14" s="21">
        <v>0.39336233757116701</v>
      </c>
      <c r="J14" s="21">
        <v>0.44659145515544701</v>
      </c>
      <c r="K14" s="21">
        <v>0.56493428293120296</v>
      </c>
      <c r="L14" s="21">
        <v>0.60679713200616403</v>
      </c>
      <c r="M14" s="21"/>
      <c r="N14" s="21">
        <v>0.49425668900939501</v>
      </c>
      <c r="O14" s="21">
        <v>0.48523521214834198</v>
      </c>
      <c r="P14" s="21">
        <v>0.48777685488938299</v>
      </c>
      <c r="Q14" s="21">
        <v>0.47388139326701501</v>
      </c>
      <c r="R14" s="21">
        <v>0.42876094086382399</v>
      </c>
      <c r="S14" s="21"/>
      <c r="T14" s="21">
        <v>0.52229903480162798</v>
      </c>
      <c r="U14" s="21">
        <v>0.468639825112103</v>
      </c>
      <c r="V14" s="21"/>
      <c r="W14" s="21">
        <v>0.53070456841634495</v>
      </c>
      <c r="X14" s="21">
        <v>0.46157616204242902</v>
      </c>
      <c r="Y14" s="21"/>
      <c r="Z14" s="21">
        <v>0.56551836170880698</v>
      </c>
      <c r="AA14" s="21">
        <v>0.48017226892099701</v>
      </c>
      <c r="AB14" s="21">
        <v>0.46356249411692702</v>
      </c>
      <c r="AC14" s="21"/>
      <c r="AD14" s="21">
        <v>0.52422554641769803</v>
      </c>
      <c r="AE14" s="21">
        <v>0.39535170646771101</v>
      </c>
      <c r="AF14" s="21"/>
      <c r="AG14" s="21">
        <v>0.54505695350203498</v>
      </c>
      <c r="AH14" s="21">
        <v>0.48113535656464301</v>
      </c>
      <c r="AI14" s="21">
        <v>0.50155734233530003</v>
      </c>
      <c r="AJ14" s="21"/>
      <c r="AK14" s="21">
        <v>0.52408141375513095</v>
      </c>
      <c r="AL14" s="21">
        <v>0.53893238130398702</v>
      </c>
      <c r="AM14" s="21">
        <v>0.283355651108184</v>
      </c>
      <c r="AN14" s="21"/>
      <c r="AO14" s="21">
        <v>0.61225046667230498</v>
      </c>
      <c r="AP14" s="21">
        <v>0.52469217107344002</v>
      </c>
      <c r="AQ14" s="21">
        <v>0.42972820919176402</v>
      </c>
      <c r="AR14" s="21"/>
      <c r="AS14" s="21">
        <v>0.34883767770894297</v>
      </c>
      <c r="AT14" s="21">
        <v>0.41460550593418</v>
      </c>
      <c r="AU14" s="21">
        <v>0.397422209424869</v>
      </c>
      <c r="AV14" s="21">
        <v>0.51955901202867305</v>
      </c>
      <c r="AW14" s="21">
        <v>0.48374163099810702</v>
      </c>
      <c r="AX14" s="21">
        <v>0.46192184668355202</v>
      </c>
      <c r="AY14" s="21">
        <v>0.58692655652574</v>
      </c>
      <c r="AZ14" s="21">
        <v>0.59141577408061397</v>
      </c>
      <c r="BA14" s="21">
        <v>0.559719429634712</v>
      </c>
      <c r="BB14" s="21">
        <v>0.59912087724182095</v>
      </c>
      <c r="BC14" s="21">
        <v>0.58331040431514003</v>
      </c>
      <c r="BD14" s="21">
        <v>0.53251370473848003</v>
      </c>
      <c r="BE14" s="21">
        <v>0.35084672687026103</v>
      </c>
      <c r="BF14" s="21">
        <v>0.27012801163002498</v>
      </c>
      <c r="BG14" s="21">
        <v>0.53880572366276103</v>
      </c>
    </row>
    <row r="15" spans="2:59" x14ac:dyDescent="0.35">
      <c r="B15" s="18" t="s">
        <v>332</v>
      </c>
      <c r="C15" s="21">
        <v>0.37441856679566698</v>
      </c>
      <c r="D15" s="21">
        <v>0.37245854545312501</v>
      </c>
      <c r="E15" s="21">
        <v>0.37778704024350002</v>
      </c>
      <c r="F15" s="21"/>
      <c r="G15" s="21">
        <v>0.48614477577444098</v>
      </c>
      <c r="H15" s="21">
        <v>0.49288141650227901</v>
      </c>
      <c r="I15" s="21">
        <v>0.49569666851796501</v>
      </c>
      <c r="J15" s="21">
        <v>0.39504098015814998</v>
      </c>
      <c r="K15" s="21">
        <v>0.275825796286852</v>
      </c>
      <c r="L15" s="21">
        <v>0.26895267799010197</v>
      </c>
      <c r="M15" s="21"/>
      <c r="N15" s="21">
        <v>0.388340799457491</v>
      </c>
      <c r="O15" s="21">
        <v>0.38405660189026603</v>
      </c>
      <c r="P15" s="21">
        <v>0.32458808030890801</v>
      </c>
      <c r="Q15" s="21">
        <v>0.37516787265231399</v>
      </c>
      <c r="R15" s="21">
        <v>0.41206017414114199</v>
      </c>
      <c r="S15" s="21"/>
      <c r="T15" s="21">
        <v>0.38590791890599702</v>
      </c>
      <c r="U15" s="21">
        <v>0.37152516027399501</v>
      </c>
      <c r="V15" s="21"/>
      <c r="W15" s="21">
        <v>0.380377023564618</v>
      </c>
      <c r="X15" s="21">
        <v>0.37356974989036201</v>
      </c>
      <c r="Y15" s="21"/>
      <c r="Z15" s="21">
        <v>0.32823971879922698</v>
      </c>
      <c r="AA15" s="21">
        <v>0.39760027569179002</v>
      </c>
      <c r="AB15" s="21">
        <v>0.41424983901492601</v>
      </c>
      <c r="AC15" s="21"/>
      <c r="AD15" s="21">
        <v>0.379137537795743</v>
      </c>
      <c r="AE15" s="21">
        <v>0.36555998990465499</v>
      </c>
      <c r="AF15" s="21"/>
      <c r="AG15" s="21">
        <v>0.34504322286168498</v>
      </c>
      <c r="AH15" s="21">
        <v>0.37518280579673502</v>
      </c>
      <c r="AI15" s="21">
        <v>0.39232030630435699</v>
      </c>
      <c r="AJ15" s="21"/>
      <c r="AK15" s="21">
        <v>0.33489068178097298</v>
      </c>
      <c r="AL15" s="21">
        <v>0.34120685483468399</v>
      </c>
      <c r="AM15" s="21">
        <v>0.58708632770767599</v>
      </c>
      <c r="AN15" s="21"/>
      <c r="AO15" s="21">
        <v>0.26030075772148498</v>
      </c>
      <c r="AP15" s="21">
        <v>0.334352990139131</v>
      </c>
      <c r="AQ15" s="21">
        <v>0.449371759072827</v>
      </c>
      <c r="AR15" s="21"/>
      <c r="AS15" s="21">
        <v>0.32688900050196001</v>
      </c>
      <c r="AT15" s="21">
        <v>0.29294327300466599</v>
      </c>
      <c r="AU15" s="21">
        <v>0.45177643804864298</v>
      </c>
      <c r="AV15" s="21">
        <v>0.30680759117909301</v>
      </c>
      <c r="AW15" s="21">
        <v>0.42475540016053398</v>
      </c>
      <c r="AX15" s="21">
        <v>0.47289997403172501</v>
      </c>
      <c r="AY15" s="21">
        <v>0.29530822926837502</v>
      </c>
      <c r="AZ15" s="21">
        <v>0.37774375690159101</v>
      </c>
      <c r="BA15" s="21">
        <v>0.36365562485111103</v>
      </c>
      <c r="BB15" s="21">
        <v>0.330387080523181</v>
      </c>
      <c r="BC15" s="21">
        <v>0.31459305078819999</v>
      </c>
      <c r="BD15" s="21">
        <v>0.39682844548770302</v>
      </c>
      <c r="BE15" s="21">
        <v>0.57923001726925605</v>
      </c>
      <c r="BF15" s="21">
        <v>0.560019273831592</v>
      </c>
      <c r="BG15" s="21">
        <v>0.37462811480574598</v>
      </c>
    </row>
    <row r="16" spans="2:59" x14ac:dyDescent="0.35">
      <c r="B16" s="18" t="s">
        <v>120</v>
      </c>
      <c r="C16" s="22">
        <v>0.105015982140696</v>
      </c>
      <c r="D16" s="22">
        <v>0.17128446724086699</v>
      </c>
      <c r="E16" s="22">
        <v>4.1654132347680103E-2</v>
      </c>
      <c r="F16" s="22"/>
      <c r="G16" s="22">
        <v>-0.19056074854541999</v>
      </c>
      <c r="H16" s="22">
        <v>-0.13836126788157499</v>
      </c>
      <c r="I16" s="22">
        <v>-0.102334330946798</v>
      </c>
      <c r="J16" s="22">
        <v>5.1550474997297403E-2</v>
      </c>
      <c r="K16" s="22">
        <v>0.28910848664435101</v>
      </c>
      <c r="L16" s="22">
        <v>0.337844454016063</v>
      </c>
      <c r="M16" s="22"/>
      <c r="N16" s="22">
        <v>0.10591588955190399</v>
      </c>
      <c r="O16" s="22">
        <v>0.10117861025807599</v>
      </c>
      <c r="P16" s="22">
        <v>0.16318877458047501</v>
      </c>
      <c r="Q16" s="22">
        <v>9.8713520614701095E-2</v>
      </c>
      <c r="R16" s="22">
        <v>1.6700766722681899E-2</v>
      </c>
      <c r="S16" s="22"/>
      <c r="T16" s="22">
        <v>0.13639111589562999</v>
      </c>
      <c r="U16" s="22">
        <v>9.7114664838107906E-2</v>
      </c>
      <c r="V16" s="22"/>
      <c r="W16" s="22">
        <v>0.150327544851727</v>
      </c>
      <c r="X16" s="22">
        <v>8.8006412152067406E-2</v>
      </c>
      <c r="Y16" s="22"/>
      <c r="Z16" s="22">
        <v>0.23727864290958001</v>
      </c>
      <c r="AA16" s="22">
        <v>8.2571993229207399E-2</v>
      </c>
      <c r="AB16" s="22">
        <v>4.9312655102001203E-2</v>
      </c>
      <c r="AC16" s="22"/>
      <c r="AD16" s="22">
        <v>0.14508800862195501</v>
      </c>
      <c r="AE16" s="22">
        <v>2.9791716563056E-2</v>
      </c>
      <c r="AF16" s="22"/>
      <c r="AG16" s="22">
        <v>0.20001373064035</v>
      </c>
      <c r="AH16" s="22">
        <v>0.10595255076790799</v>
      </c>
      <c r="AI16" s="22">
        <v>0.10923703603094299</v>
      </c>
      <c r="AJ16" s="22"/>
      <c r="AK16" s="22">
        <v>0.18919073197415801</v>
      </c>
      <c r="AL16" s="22">
        <v>0.197725526469303</v>
      </c>
      <c r="AM16" s="22">
        <v>-0.30373067659949199</v>
      </c>
      <c r="AN16" s="22"/>
      <c r="AO16" s="22">
        <v>0.35194970895082001</v>
      </c>
      <c r="AP16" s="22">
        <v>0.19033918093430899</v>
      </c>
      <c r="AQ16" s="22">
        <v>-1.9643549881063298E-2</v>
      </c>
      <c r="AR16" s="22"/>
      <c r="AS16" s="22">
        <v>2.1948677206982899E-2</v>
      </c>
      <c r="AT16" s="22">
        <v>0.121662232929514</v>
      </c>
      <c r="AU16" s="22">
        <v>-5.4354228623774002E-2</v>
      </c>
      <c r="AV16" s="22">
        <v>0.21275142084957999</v>
      </c>
      <c r="AW16" s="22">
        <v>5.8986230837572699E-2</v>
      </c>
      <c r="AX16" s="22">
        <v>-1.0978127348173199E-2</v>
      </c>
      <c r="AY16" s="22">
        <v>0.29161832725736497</v>
      </c>
      <c r="AZ16" s="22">
        <v>0.21367201717902401</v>
      </c>
      <c r="BA16" s="22">
        <v>0.196063804783601</v>
      </c>
      <c r="BB16" s="22">
        <v>0.26873379671864001</v>
      </c>
      <c r="BC16" s="22">
        <v>0.26871735352693998</v>
      </c>
      <c r="BD16" s="22">
        <v>0.13568525925077701</v>
      </c>
      <c r="BE16" s="22">
        <v>-0.22838329039899599</v>
      </c>
      <c r="BF16" s="22">
        <v>-0.28989126220156702</v>
      </c>
      <c r="BG16" s="22">
        <v>0.16417760885701499</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0.36487774174878701</v>
      </c>
      <c r="D9" s="17">
        <v>0.40745419335517602</v>
      </c>
      <c r="E9" s="17">
        <v>0.32259764389247603</v>
      </c>
      <c r="F9" s="17"/>
      <c r="G9" s="17">
        <v>0.25497398686947398</v>
      </c>
      <c r="H9" s="17">
        <v>0.29326186140608801</v>
      </c>
      <c r="I9" s="17">
        <v>0.34787021234131499</v>
      </c>
      <c r="J9" s="17">
        <v>0.35394044408300201</v>
      </c>
      <c r="K9" s="17">
        <v>0.42892299013787499</v>
      </c>
      <c r="L9" s="17">
        <v>0.40710793042827498</v>
      </c>
      <c r="M9" s="17"/>
      <c r="N9" s="17">
        <v>0.35092529212227203</v>
      </c>
      <c r="O9" s="17">
        <v>0.39136690749047498</v>
      </c>
      <c r="P9" s="17">
        <v>0.41003743323924302</v>
      </c>
      <c r="Q9" s="17">
        <v>0.34078039654477599</v>
      </c>
      <c r="R9" s="17">
        <v>0.32018296495846399</v>
      </c>
      <c r="S9" s="17"/>
      <c r="T9" s="17">
        <v>0.41060648483623202</v>
      </c>
      <c r="U9" s="17">
        <v>0.35336170131356198</v>
      </c>
      <c r="V9" s="17"/>
      <c r="W9" s="17">
        <v>0.37803701434896098</v>
      </c>
      <c r="X9" s="17">
        <v>0.36288838989267203</v>
      </c>
      <c r="Y9" s="17"/>
      <c r="Z9" s="17">
        <v>0.51585103312778202</v>
      </c>
      <c r="AA9" s="17">
        <v>0.34594242377004403</v>
      </c>
      <c r="AB9" s="17">
        <v>0.26554702822458498</v>
      </c>
      <c r="AC9" s="17"/>
      <c r="AD9" s="17">
        <v>0.41640141068897601</v>
      </c>
      <c r="AE9" s="17">
        <v>0.268156150748046</v>
      </c>
      <c r="AF9" s="17"/>
      <c r="AG9" s="17">
        <v>0.26543100256533803</v>
      </c>
      <c r="AH9" s="17">
        <v>0.27213421990222397</v>
      </c>
      <c r="AI9" s="17">
        <v>0.48855731434701499</v>
      </c>
      <c r="AJ9" s="17"/>
      <c r="AK9" s="17">
        <v>0.46485823711929303</v>
      </c>
      <c r="AL9" s="17">
        <v>0.35246045701797302</v>
      </c>
      <c r="AM9" s="17">
        <v>0.26263354443377301</v>
      </c>
      <c r="AN9" s="17"/>
      <c r="AO9" s="17">
        <v>0.53539158142963195</v>
      </c>
      <c r="AP9" s="17">
        <v>0.37275234393567003</v>
      </c>
      <c r="AQ9" s="17">
        <v>0.34164173409168602</v>
      </c>
      <c r="AR9" s="17"/>
      <c r="AS9" s="17">
        <v>0.295250010779253</v>
      </c>
      <c r="AT9" s="17">
        <v>0.41232624970104298</v>
      </c>
      <c r="AU9" s="17">
        <v>0.320421373124812</v>
      </c>
      <c r="AV9" s="17">
        <v>0.43376746082401502</v>
      </c>
      <c r="AW9" s="17">
        <v>0.37711489243867802</v>
      </c>
      <c r="AX9" s="17">
        <v>0.45278332830250401</v>
      </c>
      <c r="AY9" s="17">
        <v>0.35181006333240999</v>
      </c>
      <c r="AZ9" s="17">
        <v>0.37442349732360503</v>
      </c>
      <c r="BA9" s="17">
        <v>0.40640176200878803</v>
      </c>
      <c r="BB9" s="17">
        <v>0.354076462465443</v>
      </c>
      <c r="BC9" s="17">
        <v>0.42654192020259302</v>
      </c>
      <c r="BD9" s="17">
        <v>0.24453846294578499</v>
      </c>
      <c r="BE9" s="17">
        <v>0.221176329912744</v>
      </c>
      <c r="BF9" s="17">
        <v>0.28869300590554597</v>
      </c>
      <c r="BG9" s="17">
        <v>0.384037955351135</v>
      </c>
    </row>
    <row r="10" spans="2:59" x14ac:dyDescent="0.35">
      <c r="B10" s="18" t="s">
        <v>327</v>
      </c>
      <c r="C10" s="17">
        <v>0.34610296210417502</v>
      </c>
      <c r="D10" s="17">
        <v>0.33598551836455898</v>
      </c>
      <c r="E10" s="17">
        <v>0.35695409250274102</v>
      </c>
      <c r="F10" s="17"/>
      <c r="G10" s="17">
        <v>0.30241225497497898</v>
      </c>
      <c r="H10" s="17">
        <v>0.35325485815524599</v>
      </c>
      <c r="I10" s="17">
        <v>0.28308481307903499</v>
      </c>
      <c r="J10" s="17">
        <v>0.34777778963927902</v>
      </c>
      <c r="K10" s="17">
        <v>0.36583995493916499</v>
      </c>
      <c r="L10" s="17">
        <v>0.37656292241122902</v>
      </c>
      <c r="M10" s="17"/>
      <c r="N10" s="17">
        <v>0.37304759720059799</v>
      </c>
      <c r="O10" s="17">
        <v>0.32581545792679201</v>
      </c>
      <c r="P10" s="17">
        <v>0.30454070529120902</v>
      </c>
      <c r="Q10" s="17">
        <v>0.37829300384573999</v>
      </c>
      <c r="R10" s="17">
        <v>0.32369949377455998</v>
      </c>
      <c r="S10" s="17"/>
      <c r="T10" s="17">
        <v>0.30045731776859902</v>
      </c>
      <c r="U10" s="17">
        <v>0.357598075469858</v>
      </c>
      <c r="V10" s="17"/>
      <c r="W10" s="17">
        <v>0.33786488554534899</v>
      </c>
      <c r="X10" s="17">
        <v>0.355239868845519</v>
      </c>
      <c r="Y10" s="17"/>
      <c r="Z10" s="17">
        <v>0.28940714126669997</v>
      </c>
      <c r="AA10" s="17">
        <v>0.42316672127398502</v>
      </c>
      <c r="AB10" s="17">
        <v>0.38054217946070601</v>
      </c>
      <c r="AC10" s="17"/>
      <c r="AD10" s="17">
        <v>0.33568496299484601</v>
      </c>
      <c r="AE10" s="17">
        <v>0.36565990495442702</v>
      </c>
      <c r="AF10" s="17"/>
      <c r="AG10" s="17">
        <v>0.35045986593547002</v>
      </c>
      <c r="AH10" s="17">
        <v>0.40956224443607903</v>
      </c>
      <c r="AI10" s="17">
        <v>0.29954548604672399</v>
      </c>
      <c r="AJ10" s="17"/>
      <c r="AK10" s="17">
        <v>0.32952836267528002</v>
      </c>
      <c r="AL10" s="17">
        <v>0.37881630036938901</v>
      </c>
      <c r="AM10" s="17">
        <v>0.28808903504077399</v>
      </c>
      <c r="AN10" s="17"/>
      <c r="AO10" s="17">
        <v>0.29339574967313597</v>
      </c>
      <c r="AP10" s="17">
        <v>0.38437065081858901</v>
      </c>
      <c r="AQ10" s="17">
        <v>0.31902900600425999</v>
      </c>
      <c r="AR10" s="17"/>
      <c r="AS10" s="17">
        <v>0.32047851473125899</v>
      </c>
      <c r="AT10" s="17">
        <v>0.29979226610355603</v>
      </c>
      <c r="AU10" s="17">
        <v>0.39151359586339002</v>
      </c>
      <c r="AV10" s="17">
        <v>0.28294366629579998</v>
      </c>
      <c r="AW10" s="17">
        <v>0.34984401382917102</v>
      </c>
      <c r="AX10" s="17">
        <v>0.33074985066371998</v>
      </c>
      <c r="AY10" s="17">
        <v>0.43327514921618299</v>
      </c>
      <c r="AZ10" s="17">
        <v>0.40844448702173403</v>
      </c>
      <c r="BA10" s="17">
        <v>0.33204629533802299</v>
      </c>
      <c r="BB10" s="17">
        <v>0.43761916705182102</v>
      </c>
      <c r="BC10" s="17">
        <v>0.35872853389194798</v>
      </c>
      <c r="BD10" s="17">
        <v>0.359906918782612</v>
      </c>
      <c r="BE10" s="17">
        <v>0.16019289266346301</v>
      </c>
      <c r="BF10" s="17">
        <v>0.28027381612576202</v>
      </c>
      <c r="BG10" s="17">
        <v>0.23728280334441099</v>
      </c>
    </row>
    <row r="11" spans="2:59" x14ac:dyDescent="0.35">
      <c r="B11" s="18" t="s">
        <v>329</v>
      </c>
      <c r="C11" s="17">
        <v>0.11546001939065401</v>
      </c>
      <c r="D11" s="17">
        <v>0.113397530507629</v>
      </c>
      <c r="E11" s="17">
        <v>0.11785707722118299</v>
      </c>
      <c r="F11" s="17"/>
      <c r="G11" s="17">
        <v>0.20149061614712799</v>
      </c>
      <c r="H11" s="17">
        <v>0.16160348762382301</v>
      </c>
      <c r="I11" s="17">
        <v>0.132759258056836</v>
      </c>
      <c r="J11" s="17">
        <v>9.0770853291825396E-2</v>
      </c>
      <c r="K11" s="17">
        <v>7.6552138187256202E-2</v>
      </c>
      <c r="L11" s="17">
        <v>0.100621623507474</v>
      </c>
      <c r="M11" s="17"/>
      <c r="N11" s="17">
        <v>0.109002300295564</v>
      </c>
      <c r="O11" s="17">
        <v>0.103655788171885</v>
      </c>
      <c r="P11" s="17">
        <v>0.106749187199963</v>
      </c>
      <c r="Q11" s="17">
        <v>0.11620905653929001</v>
      </c>
      <c r="R11" s="17">
        <v>0.16708309119162801</v>
      </c>
      <c r="S11" s="17"/>
      <c r="T11" s="17">
        <v>0.13805464235359399</v>
      </c>
      <c r="U11" s="17">
        <v>0.109769930967224</v>
      </c>
      <c r="V11" s="17"/>
      <c r="W11" s="17">
        <v>0.136170152410691</v>
      </c>
      <c r="X11" s="17">
        <v>0.10650538437248799</v>
      </c>
      <c r="Y11" s="17"/>
      <c r="Z11" s="17">
        <v>8.9030666305454698E-2</v>
      </c>
      <c r="AA11" s="17">
        <v>0.10918142776923501</v>
      </c>
      <c r="AB11" s="17">
        <v>0.14886697578548899</v>
      </c>
      <c r="AC11" s="17"/>
      <c r="AD11" s="17">
        <v>0.112392944357113</v>
      </c>
      <c r="AE11" s="17">
        <v>0.121217613581143</v>
      </c>
      <c r="AF11" s="17"/>
      <c r="AG11" s="17">
        <v>0.20276913763500301</v>
      </c>
      <c r="AH11" s="17">
        <v>0.14251796020199101</v>
      </c>
      <c r="AI11" s="17">
        <v>7.7569230159451094E-2</v>
      </c>
      <c r="AJ11" s="17"/>
      <c r="AK11" s="17">
        <v>9.3705850666424603E-2</v>
      </c>
      <c r="AL11" s="17">
        <v>0.12648941332473099</v>
      </c>
      <c r="AM11" s="17">
        <v>0.13212772181048599</v>
      </c>
      <c r="AN11" s="17"/>
      <c r="AO11" s="17">
        <v>4.8972930946253497E-2</v>
      </c>
      <c r="AP11" s="17">
        <v>0.12586026857445601</v>
      </c>
      <c r="AQ11" s="17">
        <v>0.11675961023668199</v>
      </c>
      <c r="AR11" s="17"/>
      <c r="AS11" s="17">
        <v>0.11134427013404199</v>
      </c>
      <c r="AT11" s="17">
        <v>0.108712536902592</v>
      </c>
      <c r="AU11" s="17">
        <v>5.9210979261962303E-2</v>
      </c>
      <c r="AV11" s="17">
        <v>0.11193425313401099</v>
      </c>
      <c r="AW11" s="17">
        <v>0.12569134666153201</v>
      </c>
      <c r="AX11" s="17">
        <v>8.9219634789013999E-2</v>
      </c>
      <c r="AY11" s="17">
        <v>0.13405531989764999</v>
      </c>
      <c r="AZ11" s="17">
        <v>8.3149312748644497E-2</v>
      </c>
      <c r="BA11" s="17">
        <v>0.130528012855264</v>
      </c>
      <c r="BB11" s="17">
        <v>7.5189288295303996E-2</v>
      </c>
      <c r="BC11" s="17">
        <v>6.9373737688429193E-2</v>
      </c>
      <c r="BD11" s="17">
        <v>0.175660362201293</v>
      </c>
      <c r="BE11" s="17">
        <v>0.130714631725877</v>
      </c>
      <c r="BF11" s="17">
        <v>0.15116966708350099</v>
      </c>
      <c r="BG11" s="17">
        <v>0.24140506661484201</v>
      </c>
    </row>
    <row r="12" spans="2:59" x14ac:dyDescent="0.35">
      <c r="B12" s="18" t="s">
        <v>330</v>
      </c>
      <c r="C12" s="17">
        <v>0.11404254707860299</v>
      </c>
      <c r="D12" s="17">
        <v>0.106682321386054</v>
      </c>
      <c r="E12" s="17">
        <v>0.12136904486164</v>
      </c>
      <c r="F12" s="17"/>
      <c r="G12" s="17">
        <v>0.15821566152186101</v>
      </c>
      <c r="H12" s="17">
        <v>0.12643220329829</v>
      </c>
      <c r="I12" s="17">
        <v>0.170784848193369</v>
      </c>
      <c r="J12" s="17">
        <v>0.14733952416638699</v>
      </c>
      <c r="K12" s="17">
        <v>5.7746682100567999E-2</v>
      </c>
      <c r="L12" s="17">
        <v>7.6565016010327197E-2</v>
      </c>
      <c r="M12" s="17"/>
      <c r="N12" s="17">
        <v>0.12958570301252301</v>
      </c>
      <c r="O12" s="17">
        <v>8.5866180139158796E-2</v>
      </c>
      <c r="P12" s="17">
        <v>0.13726942983864401</v>
      </c>
      <c r="Q12" s="17">
        <v>0.112448537117248</v>
      </c>
      <c r="R12" s="17">
        <v>8.7238884408730094E-2</v>
      </c>
      <c r="S12" s="17"/>
      <c r="T12" s="17">
        <v>0.117878162769137</v>
      </c>
      <c r="U12" s="17">
        <v>0.11307660963086499</v>
      </c>
      <c r="V12" s="17"/>
      <c r="W12" s="17">
        <v>0.114570157085205</v>
      </c>
      <c r="X12" s="17">
        <v>0.105208799616895</v>
      </c>
      <c r="Y12" s="17"/>
      <c r="Z12" s="17">
        <v>6.5691294386144503E-2</v>
      </c>
      <c r="AA12" s="17">
        <v>0.103656670335004</v>
      </c>
      <c r="AB12" s="17">
        <v>0.15454721269963001</v>
      </c>
      <c r="AC12" s="17"/>
      <c r="AD12" s="17">
        <v>0.107338042472544</v>
      </c>
      <c r="AE12" s="17">
        <v>0.12662842005132599</v>
      </c>
      <c r="AF12" s="17"/>
      <c r="AG12" s="17">
        <v>0.13821689696297099</v>
      </c>
      <c r="AH12" s="17">
        <v>0.123288609584274</v>
      </c>
      <c r="AI12" s="17">
        <v>9.7167568648368396E-2</v>
      </c>
      <c r="AJ12" s="17"/>
      <c r="AK12" s="17">
        <v>8.8654497197914198E-2</v>
      </c>
      <c r="AL12" s="17">
        <v>9.16090569315446E-2</v>
      </c>
      <c r="AM12" s="17">
        <v>0.26083909443673697</v>
      </c>
      <c r="AN12" s="17"/>
      <c r="AO12" s="17">
        <v>8.2919618533742995E-2</v>
      </c>
      <c r="AP12" s="17">
        <v>7.6757671643547298E-2</v>
      </c>
      <c r="AQ12" s="17">
        <v>0.16196301646309899</v>
      </c>
      <c r="AR12" s="17"/>
      <c r="AS12" s="17">
        <v>0.130048442452081</v>
      </c>
      <c r="AT12" s="17">
        <v>0.106759592346358</v>
      </c>
      <c r="AU12" s="17">
        <v>0.14588558419849401</v>
      </c>
      <c r="AV12" s="17">
        <v>9.2289753863145502E-2</v>
      </c>
      <c r="AW12" s="17">
        <v>0.13423511510421801</v>
      </c>
      <c r="AX12" s="17">
        <v>9.4383539088072399E-2</v>
      </c>
      <c r="AY12" s="17">
        <v>5.2795266045925597E-2</v>
      </c>
      <c r="AZ12" s="17">
        <v>0.116605159836177</v>
      </c>
      <c r="BA12" s="17">
        <v>0.105047143385578</v>
      </c>
      <c r="BB12" s="17">
        <v>0.10377546811388</v>
      </c>
      <c r="BC12" s="17">
        <v>0.121731613472358</v>
      </c>
      <c r="BD12" s="17">
        <v>0.14923640629649301</v>
      </c>
      <c r="BE12" s="17">
        <v>0.41799288983743299</v>
      </c>
      <c r="BF12" s="17">
        <v>0.20649284277496799</v>
      </c>
      <c r="BG12" s="17">
        <v>8.5039685846192398E-2</v>
      </c>
    </row>
    <row r="13" spans="2:59" x14ac:dyDescent="0.35">
      <c r="B13" s="18" t="s">
        <v>133</v>
      </c>
      <c r="C13" s="17">
        <v>5.9516729677780898E-2</v>
      </c>
      <c r="D13" s="17">
        <v>3.6480436386582098E-2</v>
      </c>
      <c r="E13" s="17">
        <v>8.1222141521960695E-2</v>
      </c>
      <c r="F13" s="17"/>
      <c r="G13" s="17">
        <v>8.2907480486556606E-2</v>
      </c>
      <c r="H13" s="17">
        <v>6.5447589516552607E-2</v>
      </c>
      <c r="I13" s="17">
        <v>6.5500868329443601E-2</v>
      </c>
      <c r="J13" s="17">
        <v>6.0171388819507503E-2</v>
      </c>
      <c r="K13" s="17">
        <v>7.0938234635136502E-2</v>
      </c>
      <c r="L13" s="17">
        <v>3.9142507642695903E-2</v>
      </c>
      <c r="M13" s="17"/>
      <c r="N13" s="17">
        <v>3.7439107369043198E-2</v>
      </c>
      <c r="O13" s="17">
        <v>9.3295666271690003E-2</v>
      </c>
      <c r="P13" s="17">
        <v>4.1403244430939901E-2</v>
      </c>
      <c r="Q13" s="17">
        <v>5.2269005952944897E-2</v>
      </c>
      <c r="R13" s="17">
        <v>0.101795565666617</v>
      </c>
      <c r="S13" s="17"/>
      <c r="T13" s="17">
        <v>3.3003392272438002E-2</v>
      </c>
      <c r="U13" s="17">
        <v>6.6193682618490804E-2</v>
      </c>
      <c r="V13" s="17"/>
      <c r="W13" s="17">
        <v>3.3357790609794401E-2</v>
      </c>
      <c r="X13" s="17">
        <v>7.0157557272426396E-2</v>
      </c>
      <c r="Y13" s="17"/>
      <c r="Z13" s="17">
        <v>4.0019864913918603E-2</v>
      </c>
      <c r="AA13" s="17">
        <v>1.8052756851731602E-2</v>
      </c>
      <c r="AB13" s="17">
        <v>5.0496603829590397E-2</v>
      </c>
      <c r="AC13" s="17"/>
      <c r="AD13" s="17">
        <v>2.8182639486520701E-2</v>
      </c>
      <c r="AE13" s="17">
        <v>0.118337910665057</v>
      </c>
      <c r="AF13" s="17"/>
      <c r="AG13" s="17">
        <v>4.3123096901217399E-2</v>
      </c>
      <c r="AH13" s="17">
        <v>5.2496965875432497E-2</v>
      </c>
      <c r="AI13" s="17">
        <v>3.7160400798441698E-2</v>
      </c>
      <c r="AJ13" s="17"/>
      <c r="AK13" s="17">
        <v>2.32530523410878E-2</v>
      </c>
      <c r="AL13" s="17">
        <v>5.0624772356362598E-2</v>
      </c>
      <c r="AM13" s="17">
        <v>5.6310604278229801E-2</v>
      </c>
      <c r="AN13" s="17"/>
      <c r="AO13" s="17">
        <v>3.9320119417235198E-2</v>
      </c>
      <c r="AP13" s="17">
        <v>4.0259065027737302E-2</v>
      </c>
      <c r="AQ13" s="17">
        <v>6.0606633204273001E-2</v>
      </c>
      <c r="AR13" s="17"/>
      <c r="AS13" s="17">
        <v>0.14287876190336499</v>
      </c>
      <c r="AT13" s="17">
        <v>7.2409354946450996E-2</v>
      </c>
      <c r="AU13" s="17">
        <v>8.2968467551342198E-2</v>
      </c>
      <c r="AV13" s="17">
        <v>7.9064865883028898E-2</v>
      </c>
      <c r="AW13" s="17">
        <v>1.3114631966401899E-2</v>
      </c>
      <c r="AX13" s="17">
        <v>3.2863647156689303E-2</v>
      </c>
      <c r="AY13" s="17">
        <v>2.8064201507830702E-2</v>
      </c>
      <c r="AZ13" s="17">
        <v>1.73775430698393E-2</v>
      </c>
      <c r="BA13" s="17">
        <v>2.5976786412347401E-2</v>
      </c>
      <c r="BB13" s="17">
        <v>2.93396140735523E-2</v>
      </c>
      <c r="BC13" s="17">
        <v>2.3624194744671801E-2</v>
      </c>
      <c r="BD13" s="17">
        <v>7.0657849773816797E-2</v>
      </c>
      <c r="BE13" s="17">
        <v>6.9923255860482897E-2</v>
      </c>
      <c r="BF13" s="17">
        <v>7.3370668110223206E-2</v>
      </c>
      <c r="BG13" s="17">
        <v>5.2234488843420399E-2</v>
      </c>
    </row>
    <row r="14" spans="2:59" x14ac:dyDescent="0.35">
      <c r="B14" s="18" t="s">
        <v>331</v>
      </c>
      <c r="C14" s="21">
        <v>0.71098070385296197</v>
      </c>
      <c r="D14" s="21">
        <v>0.743439711719735</v>
      </c>
      <c r="E14" s="21">
        <v>0.67955173639521704</v>
      </c>
      <c r="F14" s="21"/>
      <c r="G14" s="21">
        <v>0.55738624184445396</v>
      </c>
      <c r="H14" s="21">
        <v>0.64651671956133405</v>
      </c>
      <c r="I14" s="21">
        <v>0.63095502542035098</v>
      </c>
      <c r="J14" s="21">
        <v>0.70171823372228004</v>
      </c>
      <c r="K14" s="21">
        <v>0.79476294507703904</v>
      </c>
      <c r="L14" s="21">
        <v>0.783670852839503</v>
      </c>
      <c r="M14" s="21"/>
      <c r="N14" s="21">
        <v>0.72397288932286996</v>
      </c>
      <c r="O14" s="21">
        <v>0.71718236541726599</v>
      </c>
      <c r="P14" s="21">
        <v>0.71457813853045304</v>
      </c>
      <c r="Q14" s="21">
        <v>0.71907340039051704</v>
      </c>
      <c r="R14" s="21">
        <v>0.64388245873302496</v>
      </c>
      <c r="S14" s="21"/>
      <c r="T14" s="21">
        <v>0.71106380260483104</v>
      </c>
      <c r="U14" s="21">
        <v>0.71095977678342004</v>
      </c>
      <c r="V14" s="21"/>
      <c r="W14" s="21">
        <v>0.71590189989430997</v>
      </c>
      <c r="X14" s="21">
        <v>0.71812825873819097</v>
      </c>
      <c r="Y14" s="21"/>
      <c r="Z14" s="21">
        <v>0.805258174394482</v>
      </c>
      <c r="AA14" s="21">
        <v>0.76910914504402905</v>
      </c>
      <c r="AB14" s="21">
        <v>0.64608920768529099</v>
      </c>
      <c r="AC14" s="21"/>
      <c r="AD14" s="21">
        <v>0.75208637368382203</v>
      </c>
      <c r="AE14" s="21">
        <v>0.63381605570247301</v>
      </c>
      <c r="AF14" s="21"/>
      <c r="AG14" s="21">
        <v>0.61589086850080799</v>
      </c>
      <c r="AH14" s="21">
        <v>0.681696464338303</v>
      </c>
      <c r="AI14" s="21">
        <v>0.78810280039373903</v>
      </c>
      <c r="AJ14" s="21"/>
      <c r="AK14" s="21">
        <v>0.79438659979457404</v>
      </c>
      <c r="AL14" s="21">
        <v>0.73127675738736198</v>
      </c>
      <c r="AM14" s="21">
        <v>0.55072257947454695</v>
      </c>
      <c r="AN14" s="21"/>
      <c r="AO14" s="21">
        <v>0.82878733110276803</v>
      </c>
      <c r="AP14" s="21">
        <v>0.75712299475425904</v>
      </c>
      <c r="AQ14" s="21">
        <v>0.66067074009594595</v>
      </c>
      <c r="AR14" s="21"/>
      <c r="AS14" s="21">
        <v>0.61572852551051205</v>
      </c>
      <c r="AT14" s="21">
        <v>0.71211851580459895</v>
      </c>
      <c r="AU14" s="21">
        <v>0.71193496898820197</v>
      </c>
      <c r="AV14" s="21">
        <v>0.71671112711981499</v>
      </c>
      <c r="AW14" s="21">
        <v>0.72695890626784898</v>
      </c>
      <c r="AX14" s="21">
        <v>0.78353317896622399</v>
      </c>
      <c r="AY14" s="21">
        <v>0.78508521254859298</v>
      </c>
      <c r="AZ14" s="21">
        <v>0.782867984345339</v>
      </c>
      <c r="BA14" s="21">
        <v>0.73844805734680996</v>
      </c>
      <c r="BB14" s="21">
        <v>0.79169562951726402</v>
      </c>
      <c r="BC14" s="21">
        <v>0.78527045409454099</v>
      </c>
      <c r="BD14" s="21">
        <v>0.60444538172839701</v>
      </c>
      <c r="BE14" s="21">
        <v>0.38136922257620698</v>
      </c>
      <c r="BF14" s="21">
        <v>0.568966822031307</v>
      </c>
      <c r="BG14" s="21">
        <v>0.62132075869554504</v>
      </c>
    </row>
    <row r="15" spans="2:59" x14ac:dyDescent="0.35">
      <c r="B15" s="18" t="s">
        <v>332</v>
      </c>
      <c r="C15" s="21">
        <v>0.22950256646925701</v>
      </c>
      <c r="D15" s="21">
        <v>0.22007985189368301</v>
      </c>
      <c r="E15" s="21">
        <v>0.23922612208282201</v>
      </c>
      <c r="F15" s="21"/>
      <c r="G15" s="21">
        <v>0.35970627766898899</v>
      </c>
      <c r="H15" s="21">
        <v>0.28803569092211301</v>
      </c>
      <c r="I15" s="21">
        <v>0.303544106250205</v>
      </c>
      <c r="J15" s="21">
        <v>0.23811037745821201</v>
      </c>
      <c r="K15" s="21">
        <v>0.134298820287824</v>
      </c>
      <c r="L15" s="21">
        <v>0.177186639517801</v>
      </c>
      <c r="M15" s="21"/>
      <c r="N15" s="21">
        <v>0.23858800330808699</v>
      </c>
      <c r="O15" s="21">
        <v>0.18952196831104401</v>
      </c>
      <c r="P15" s="21">
        <v>0.244018617038608</v>
      </c>
      <c r="Q15" s="21">
        <v>0.22865759365653801</v>
      </c>
      <c r="R15" s="21">
        <v>0.25432197560035802</v>
      </c>
      <c r="S15" s="21"/>
      <c r="T15" s="21">
        <v>0.25593280512273098</v>
      </c>
      <c r="U15" s="21">
        <v>0.222846540598089</v>
      </c>
      <c r="V15" s="21"/>
      <c r="W15" s="21">
        <v>0.25074030949589599</v>
      </c>
      <c r="X15" s="21">
        <v>0.21171418398938299</v>
      </c>
      <c r="Y15" s="21"/>
      <c r="Z15" s="21">
        <v>0.15472196069159899</v>
      </c>
      <c r="AA15" s="21">
        <v>0.21283809810423901</v>
      </c>
      <c r="AB15" s="21">
        <v>0.30341418848511897</v>
      </c>
      <c r="AC15" s="21"/>
      <c r="AD15" s="21">
        <v>0.219730986829657</v>
      </c>
      <c r="AE15" s="21">
        <v>0.24784603363246999</v>
      </c>
      <c r="AF15" s="21"/>
      <c r="AG15" s="21">
        <v>0.340986034597974</v>
      </c>
      <c r="AH15" s="21">
        <v>0.26580656978626499</v>
      </c>
      <c r="AI15" s="21">
        <v>0.17473679880782</v>
      </c>
      <c r="AJ15" s="21"/>
      <c r="AK15" s="21">
        <v>0.182360347864339</v>
      </c>
      <c r="AL15" s="21">
        <v>0.21809847025627499</v>
      </c>
      <c r="AM15" s="21">
        <v>0.39296681624722302</v>
      </c>
      <c r="AN15" s="21"/>
      <c r="AO15" s="21">
        <v>0.13189254947999701</v>
      </c>
      <c r="AP15" s="21">
        <v>0.202617940218003</v>
      </c>
      <c r="AQ15" s="21">
        <v>0.27872262669978098</v>
      </c>
      <c r="AR15" s="21"/>
      <c r="AS15" s="21">
        <v>0.24139271258612299</v>
      </c>
      <c r="AT15" s="21">
        <v>0.21547212924895001</v>
      </c>
      <c r="AU15" s="21">
        <v>0.20509656346045599</v>
      </c>
      <c r="AV15" s="21">
        <v>0.20422400699715601</v>
      </c>
      <c r="AW15" s="21">
        <v>0.25992646176575002</v>
      </c>
      <c r="AX15" s="21">
        <v>0.183603173877086</v>
      </c>
      <c r="AY15" s="21">
        <v>0.18685058594357601</v>
      </c>
      <c r="AZ15" s="21">
        <v>0.19975447258482201</v>
      </c>
      <c r="BA15" s="21">
        <v>0.23557515624084199</v>
      </c>
      <c r="BB15" s="21">
        <v>0.17896475640918399</v>
      </c>
      <c r="BC15" s="21">
        <v>0.191105351160787</v>
      </c>
      <c r="BD15" s="21">
        <v>0.32489676849778598</v>
      </c>
      <c r="BE15" s="21">
        <v>0.54870752156331004</v>
      </c>
      <c r="BF15" s="21">
        <v>0.35766250985846898</v>
      </c>
      <c r="BG15" s="21">
        <v>0.32644475246103399</v>
      </c>
    </row>
    <row r="16" spans="2:59" x14ac:dyDescent="0.35">
      <c r="B16" s="18" t="s">
        <v>120</v>
      </c>
      <c r="C16" s="22">
        <v>0.48147813738370498</v>
      </c>
      <c r="D16" s="22">
        <v>0.52335985982605104</v>
      </c>
      <c r="E16" s="22">
        <v>0.44032561431239498</v>
      </c>
      <c r="F16" s="22"/>
      <c r="G16" s="22">
        <v>0.19767996417546399</v>
      </c>
      <c r="H16" s="22">
        <v>0.35848102863922099</v>
      </c>
      <c r="I16" s="22">
        <v>0.32741091917014498</v>
      </c>
      <c r="J16" s="22">
        <v>0.46360785626406797</v>
      </c>
      <c r="K16" s="22">
        <v>0.66046412478921501</v>
      </c>
      <c r="L16" s="22">
        <v>0.60648421332170299</v>
      </c>
      <c r="M16" s="22"/>
      <c r="N16" s="22">
        <v>0.48538488601478202</v>
      </c>
      <c r="O16" s="22">
        <v>0.52766039710622203</v>
      </c>
      <c r="P16" s="22">
        <v>0.47055952149184499</v>
      </c>
      <c r="Q16" s="22">
        <v>0.490415806733979</v>
      </c>
      <c r="R16" s="22">
        <v>0.389560483132667</v>
      </c>
      <c r="S16" s="22"/>
      <c r="T16" s="22">
        <v>0.45513099748210001</v>
      </c>
      <c r="U16" s="22">
        <v>0.48811323618533098</v>
      </c>
      <c r="V16" s="22"/>
      <c r="W16" s="22">
        <v>0.46516159039841398</v>
      </c>
      <c r="X16" s="22">
        <v>0.50641407474880895</v>
      </c>
      <c r="Y16" s="22"/>
      <c r="Z16" s="22">
        <v>0.65053621370288295</v>
      </c>
      <c r="AA16" s="22">
        <v>0.55627104693979001</v>
      </c>
      <c r="AB16" s="22">
        <v>0.34267501920017202</v>
      </c>
      <c r="AC16" s="22"/>
      <c r="AD16" s="22">
        <v>0.53235538685416595</v>
      </c>
      <c r="AE16" s="22">
        <v>0.38597002207000403</v>
      </c>
      <c r="AF16" s="22"/>
      <c r="AG16" s="22">
        <v>0.27490483390283399</v>
      </c>
      <c r="AH16" s="22">
        <v>0.41588989455203801</v>
      </c>
      <c r="AI16" s="22">
        <v>0.61336600158591903</v>
      </c>
      <c r="AJ16" s="22"/>
      <c r="AK16" s="22">
        <v>0.61202625193023497</v>
      </c>
      <c r="AL16" s="22">
        <v>0.51317828713108704</v>
      </c>
      <c r="AM16" s="22">
        <v>0.15775576322732501</v>
      </c>
      <c r="AN16" s="22"/>
      <c r="AO16" s="22">
        <v>0.69689478162277196</v>
      </c>
      <c r="AP16" s="22">
        <v>0.55450505453625598</v>
      </c>
      <c r="AQ16" s="22">
        <v>0.38194811339616402</v>
      </c>
      <c r="AR16" s="22"/>
      <c r="AS16" s="22">
        <v>0.374335812924389</v>
      </c>
      <c r="AT16" s="22">
        <v>0.49664638655564902</v>
      </c>
      <c r="AU16" s="22">
        <v>0.50683840552774595</v>
      </c>
      <c r="AV16" s="22">
        <v>0.51248712012265896</v>
      </c>
      <c r="AW16" s="22">
        <v>0.46703244450209902</v>
      </c>
      <c r="AX16" s="22">
        <v>0.59993000508913796</v>
      </c>
      <c r="AY16" s="22">
        <v>0.59823462660501703</v>
      </c>
      <c r="AZ16" s="22">
        <v>0.58311351176051696</v>
      </c>
      <c r="BA16" s="22">
        <v>0.50287290110596805</v>
      </c>
      <c r="BB16" s="22">
        <v>0.61273087310808005</v>
      </c>
      <c r="BC16" s="22">
        <v>0.59416510293375502</v>
      </c>
      <c r="BD16" s="22">
        <v>0.27954861323060998</v>
      </c>
      <c r="BE16" s="22">
        <v>-0.16733829898710401</v>
      </c>
      <c r="BF16" s="22">
        <v>0.21130431217283799</v>
      </c>
      <c r="BG16" s="22">
        <v>0.29487600623451099</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1.75956307995307E-2</v>
      </c>
      <c r="D9" s="17">
        <v>2.0825597267743499E-2</v>
      </c>
      <c r="E9" s="17">
        <v>1.46591415630948E-2</v>
      </c>
      <c r="F9" s="17"/>
      <c r="G9" s="17">
        <v>3.8846605895557502E-2</v>
      </c>
      <c r="H9" s="17">
        <v>4.5621130231707802E-2</v>
      </c>
      <c r="I9" s="17">
        <v>3.7632103774119202E-3</v>
      </c>
      <c r="J9" s="17">
        <v>0</v>
      </c>
      <c r="K9" s="17">
        <v>5.4150023602870497E-3</v>
      </c>
      <c r="L9" s="17">
        <v>2.5672954576711201E-2</v>
      </c>
      <c r="M9" s="17"/>
      <c r="N9" s="17">
        <v>1.4934204750515699E-2</v>
      </c>
      <c r="O9" s="17">
        <v>1.5213574055723E-2</v>
      </c>
      <c r="P9" s="17">
        <v>2.3194264618937002E-2</v>
      </c>
      <c r="Q9" s="17">
        <v>2.0317707401500899E-2</v>
      </c>
      <c r="R9" s="17">
        <v>1.24820732754436E-2</v>
      </c>
      <c r="S9" s="17"/>
      <c r="T9" s="17">
        <v>4.1529144778605503E-2</v>
      </c>
      <c r="U9" s="17">
        <v>1.1568364442942101E-2</v>
      </c>
      <c r="V9" s="17"/>
      <c r="W9" s="17">
        <v>3.7975841119593699E-2</v>
      </c>
      <c r="X9" s="17">
        <v>6.6230227327939298E-3</v>
      </c>
      <c r="Y9" s="17"/>
      <c r="Z9" s="17">
        <v>2.9950025290353E-2</v>
      </c>
      <c r="AA9" s="17">
        <v>5.7041456124479802E-3</v>
      </c>
      <c r="AB9" s="17">
        <v>1.79138852599201E-2</v>
      </c>
      <c r="AC9" s="17"/>
      <c r="AD9" s="17">
        <v>2.0548959138071098E-2</v>
      </c>
      <c r="AE9" s="17">
        <v>1.20515649065758E-2</v>
      </c>
      <c r="AF9" s="17"/>
      <c r="AG9" s="17">
        <v>2.1905069459586399E-2</v>
      </c>
      <c r="AH9" s="17">
        <v>1.6354223188579702E-2</v>
      </c>
      <c r="AI9" s="17">
        <v>1.8912036631235401E-2</v>
      </c>
      <c r="AJ9" s="17"/>
      <c r="AK9" s="17">
        <v>2.21159856859654E-2</v>
      </c>
      <c r="AL9" s="17">
        <v>1.80233823325953E-2</v>
      </c>
      <c r="AM9" s="17">
        <v>1.2823921188581999E-2</v>
      </c>
      <c r="AN9" s="17"/>
      <c r="AO9" s="17">
        <v>4.5389287566876102E-2</v>
      </c>
      <c r="AP9" s="17">
        <v>1.8191796033284399E-2</v>
      </c>
      <c r="AQ9" s="17">
        <v>1.40224456431529E-2</v>
      </c>
      <c r="AR9" s="17"/>
      <c r="AS9" s="17">
        <v>2.81540102586453E-2</v>
      </c>
      <c r="AT9" s="17">
        <v>1.01035118526833E-2</v>
      </c>
      <c r="AU9" s="17">
        <v>0</v>
      </c>
      <c r="AV9" s="17">
        <v>3.99423146879542E-3</v>
      </c>
      <c r="AW9" s="17">
        <v>1.8190842897586101E-2</v>
      </c>
      <c r="AX9" s="17">
        <v>5.5755803130285997E-3</v>
      </c>
      <c r="AY9" s="17">
        <v>9.2835009066506401E-3</v>
      </c>
      <c r="AZ9" s="17">
        <v>1.9300571077090701E-2</v>
      </c>
      <c r="BA9" s="17">
        <v>7.8070304532961996E-3</v>
      </c>
      <c r="BB9" s="17">
        <v>3.1617406121528198E-2</v>
      </c>
      <c r="BC9" s="17">
        <v>6.2251600809357897E-2</v>
      </c>
      <c r="BD9" s="17">
        <v>3.8495075286833901E-2</v>
      </c>
      <c r="BE9" s="17">
        <v>5.1840717811221203E-2</v>
      </c>
      <c r="BF9" s="17">
        <v>0</v>
      </c>
      <c r="BG9" s="17">
        <v>0.111755164008931</v>
      </c>
    </row>
    <row r="10" spans="2:59" x14ac:dyDescent="0.35">
      <c r="B10" s="18" t="s">
        <v>327</v>
      </c>
      <c r="C10" s="17">
        <v>9.3861062606014303E-2</v>
      </c>
      <c r="D10" s="17">
        <v>0.115169709827059</v>
      </c>
      <c r="E10" s="17">
        <v>7.4396990697866205E-2</v>
      </c>
      <c r="F10" s="17"/>
      <c r="G10" s="17">
        <v>0.10861231735311</v>
      </c>
      <c r="H10" s="17">
        <v>0.12948433878923901</v>
      </c>
      <c r="I10" s="17">
        <v>8.6349662424654E-2</v>
      </c>
      <c r="J10" s="17">
        <v>9.1672408621466098E-2</v>
      </c>
      <c r="K10" s="17">
        <v>6.7377193602534302E-2</v>
      </c>
      <c r="L10" s="17">
        <v>9.52917253436696E-2</v>
      </c>
      <c r="M10" s="17"/>
      <c r="N10" s="17">
        <v>6.3758284344831301E-2</v>
      </c>
      <c r="O10" s="17">
        <v>0.117722529437229</v>
      </c>
      <c r="P10" s="17">
        <v>0.11378152616540201</v>
      </c>
      <c r="Q10" s="17">
        <v>0.112467298699489</v>
      </c>
      <c r="R10" s="17">
        <v>4.9593005553629298E-2</v>
      </c>
      <c r="S10" s="17"/>
      <c r="T10" s="17">
        <v>0.13287658467701599</v>
      </c>
      <c r="U10" s="17">
        <v>8.4035637732387994E-2</v>
      </c>
      <c r="V10" s="17"/>
      <c r="W10" s="17">
        <v>0.12961894567267199</v>
      </c>
      <c r="X10" s="17">
        <v>7.4509285276730799E-2</v>
      </c>
      <c r="Y10" s="17"/>
      <c r="Z10" s="17">
        <v>0.10281546909212499</v>
      </c>
      <c r="AA10" s="17">
        <v>9.5477164330194694E-2</v>
      </c>
      <c r="AB10" s="17">
        <v>0.10529845111863601</v>
      </c>
      <c r="AC10" s="17"/>
      <c r="AD10" s="17">
        <v>0.110167183701967</v>
      </c>
      <c r="AE10" s="17">
        <v>6.3250781779894003E-2</v>
      </c>
      <c r="AF10" s="17"/>
      <c r="AG10" s="17">
        <v>0.18116609069818501</v>
      </c>
      <c r="AH10" s="17">
        <v>7.9254719532702897E-2</v>
      </c>
      <c r="AI10" s="17">
        <v>8.9794552472682004E-2</v>
      </c>
      <c r="AJ10" s="17"/>
      <c r="AK10" s="17">
        <v>9.9580031544769895E-2</v>
      </c>
      <c r="AL10" s="17">
        <v>0.100300072936038</v>
      </c>
      <c r="AM10" s="17">
        <v>7.0011165861450897E-2</v>
      </c>
      <c r="AN10" s="17"/>
      <c r="AO10" s="17">
        <v>0.15632753116199199</v>
      </c>
      <c r="AP10" s="17">
        <v>0.10284027997261901</v>
      </c>
      <c r="AQ10" s="17">
        <v>7.7813657879801601E-2</v>
      </c>
      <c r="AR10" s="17"/>
      <c r="AS10" s="17">
        <v>9.3299028303082301E-2</v>
      </c>
      <c r="AT10" s="17">
        <v>8.15967058777297E-2</v>
      </c>
      <c r="AU10" s="17">
        <v>0.112660664950744</v>
      </c>
      <c r="AV10" s="17">
        <v>0.12745572307286099</v>
      </c>
      <c r="AW10" s="17">
        <v>4.64629325188382E-2</v>
      </c>
      <c r="AX10" s="17">
        <v>0.12976426946064601</v>
      </c>
      <c r="AY10" s="17">
        <v>9.7204678758782206E-2</v>
      </c>
      <c r="AZ10" s="17">
        <v>4.5133320452013501E-2</v>
      </c>
      <c r="BA10" s="17">
        <v>6.6447479293281195E-2</v>
      </c>
      <c r="BB10" s="17">
        <v>0.11807635819909899</v>
      </c>
      <c r="BC10" s="17">
        <v>0.14840117802779801</v>
      </c>
      <c r="BD10" s="17">
        <v>8.35592559806667E-2</v>
      </c>
      <c r="BE10" s="17">
        <v>0.16097139331035301</v>
      </c>
      <c r="BF10" s="17">
        <v>3.0691052677803001E-2</v>
      </c>
      <c r="BG10" s="17">
        <v>0.103429040745166</v>
      </c>
    </row>
    <row r="11" spans="2:59" x14ac:dyDescent="0.35">
      <c r="B11" s="18" t="s">
        <v>329</v>
      </c>
      <c r="C11" s="17">
        <v>0.279361979944248</v>
      </c>
      <c r="D11" s="17">
        <v>0.28362612982991697</v>
      </c>
      <c r="E11" s="17">
        <v>0.27654050371818301</v>
      </c>
      <c r="F11" s="17"/>
      <c r="G11" s="17">
        <v>0.21463291486000599</v>
      </c>
      <c r="H11" s="17">
        <v>0.22541773508350901</v>
      </c>
      <c r="I11" s="17">
        <v>0.25562069906428803</v>
      </c>
      <c r="J11" s="17">
        <v>0.26115082763967801</v>
      </c>
      <c r="K11" s="17">
        <v>0.24197820790668501</v>
      </c>
      <c r="L11" s="17">
        <v>0.37136514314657598</v>
      </c>
      <c r="M11" s="17"/>
      <c r="N11" s="17">
        <v>0.31096810757785298</v>
      </c>
      <c r="O11" s="17">
        <v>0.24489346301251499</v>
      </c>
      <c r="P11" s="17">
        <v>0.253183587244104</v>
      </c>
      <c r="Q11" s="17">
        <v>0.27646580479621702</v>
      </c>
      <c r="R11" s="17">
        <v>0.31718521175874098</v>
      </c>
      <c r="S11" s="17"/>
      <c r="T11" s="17">
        <v>0.31752809721495201</v>
      </c>
      <c r="U11" s="17">
        <v>0.26975046385896101</v>
      </c>
      <c r="V11" s="17"/>
      <c r="W11" s="17">
        <v>0.26907809240367597</v>
      </c>
      <c r="X11" s="17">
        <v>0.29057792498180901</v>
      </c>
      <c r="Y11" s="17"/>
      <c r="Z11" s="17">
        <v>0.27291236061576701</v>
      </c>
      <c r="AA11" s="17">
        <v>0.32565436846663098</v>
      </c>
      <c r="AB11" s="17">
        <v>0.27218786608797102</v>
      </c>
      <c r="AC11" s="17"/>
      <c r="AD11" s="17">
        <v>0.28616394577050303</v>
      </c>
      <c r="AE11" s="17">
        <v>0.26659315019705299</v>
      </c>
      <c r="AF11" s="17"/>
      <c r="AG11" s="17">
        <v>0.29895989301543902</v>
      </c>
      <c r="AH11" s="17">
        <v>0.35326237950690398</v>
      </c>
      <c r="AI11" s="17">
        <v>0.22700508767991501</v>
      </c>
      <c r="AJ11" s="17"/>
      <c r="AK11" s="17">
        <v>0.29830659615156002</v>
      </c>
      <c r="AL11" s="17">
        <v>0.29749251505857999</v>
      </c>
      <c r="AM11" s="17">
        <v>0.22032229182336099</v>
      </c>
      <c r="AN11" s="17"/>
      <c r="AO11" s="17">
        <v>0.229031358772637</v>
      </c>
      <c r="AP11" s="17">
        <v>0.302682350680686</v>
      </c>
      <c r="AQ11" s="17">
        <v>0.25812401161863402</v>
      </c>
      <c r="AR11" s="17"/>
      <c r="AS11" s="17">
        <v>0.26142279553935499</v>
      </c>
      <c r="AT11" s="17">
        <v>0.35476533288143303</v>
      </c>
      <c r="AU11" s="17">
        <v>0.26016233677939798</v>
      </c>
      <c r="AV11" s="17">
        <v>0.25907616679030798</v>
      </c>
      <c r="AW11" s="17">
        <v>0.28195574488665898</v>
      </c>
      <c r="AX11" s="17">
        <v>0.253654186225717</v>
      </c>
      <c r="AY11" s="17">
        <v>0.29446078830066302</v>
      </c>
      <c r="AZ11" s="17">
        <v>0.280618920591303</v>
      </c>
      <c r="BA11" s="17">
        <v>0.35809453048399897</v>
      </c>
      <c r="BB11" s="17">
        <v>0.24479745549026299</v>
      </c>
      <c r="BC11" s="17">
        <v>0.31171358267528299</v>
      </c>
      <c r="BD11" s="17">
        <v>0.32790334260823401</v>
      </c>
      <c r="BE11" s="17">
        <v>7.8873913914655994E-2</v>
      </c>
      <c r="BF11" s="17">
        <v>0.31082266839953299</v>
      </c>
      <c r="BG11" s="17">
        <v>0.19296220643400699</v>
      </c>
    </row>
    <row r="12" spans="2:59" x14ac:dyDescent="0.35">
      <c r="B12" s="18" t="s">
        <v>330</v>
      </c>
      <c r="C12" s="17">
        <v>0.53659362286230405</v>
      </c>
      <c r="D12" s="17">
        <v>0.53496917069419203</v>
      </c>
      <c r="E12" s="17">
        <v>0.53619776557822096</v>
      </c>
      <c r="F12" s="17"/>
      <c r="G12" s="17">
        <v>0.491384843764896</v>
      </c>
      <c r="H12" s="17">
        <v>0.51938473216208003</v>
      </c>
      <c r="I12" s="17">
        <v>0.57032142513848305</v>
      </c>
      <c r="J12" s="17">
        <v>0.57916143297609102</v>
      </c>
      <c r="K12" s="17">
        <v>0.58695299111950705</v>
      </c>
      <c r="L12" s="17">
        <v>0.479352099341806</v>
      </c>
      <c r="M12" s="17"/>
      <c r="N12" s="17">
        <v>0.53989127735099696</v>
      </c>
      <c r="O12" s="17">
        <v>0.53585150564170403</v>
      </c>
      <c r="P12" s="17">
        <v>0.52356710933101502</v>
      </c>
      <c r="Q12" s="17">
        <v>0.53899185643953595</v>
      </c>
      <c r="R12" s="17">
        <v>0.54849529189409196</v>
      </c>
      <c r="S12" s="17"/>
      <c r="T12" s="17">
        <v>0.475015740313109</v>
      </c>
      <c r="U12" s="17">
        <v>0.55210101137713696</v>
      </c>
      <c r="V12" s="17"/>
      <c r="W12" s="17">
        <v>0.50600668394111303</v>
      </c>
      <c r="X12" s="17">
        <v>0.56695418772329598</v>
      </c>
      <c r="Y12" s="17"/>
      <c r="Z12" s="17">
        <v>0.51829168430918804</v>
      </c>
      <c r="AA12" s="17">
        <v>0.50389836604472205</v>
      </c>
      <c r="AB12" s="17">
        <v>0.56072028156333997</v>
      </c>
      <c r="AC12" s="17"/>
      <c r="AD12" s="17">
        <v>0.52870271441684003</v>
      </c>
      <c r="AE12" s="17">
        <v>0.55140664443055498</v>
      </c>
      <c r="AF12" s="17"/>
      <c r="AG12" s="17">
        <v>0.476479786502852</v>
      </c>
      <c r="AH12" s="17">
        <v>0.48365598405215499</v>
      </c>
      <c r="AI12" s="17">
        <v>0.61025077775876102</v>
      </c>
      <c r="AJ12" s="17"/>
      <c r="AK12" s="17">
        <v>0.52036859571457905</v>
      </c>
      <c r="AL12" s="17">
        <v>0.52845645468645297</v>
      </c>
      <c r="AM12" s="17">
        <v>0.65599918511823996</v>
      </c>
      <c r="AN12" s="17"/>
      <c r="AO12" s="17">
        <v>0.49377070176127102</v>
      </c>
      <c r="AP12" s="17">
        <v>0.50345081456612994</v>
      </c>
      <c r="AQ12" s="17">
        <v>0.59990792894516898</v>
      </c>
      <c r="AR12" s="17"/>
      <c r="AS12" s="17">
        <v>0.42166434682798598</v>
      </c>
      <c r="AT12" s="17">
        <v>0.42459303702913298</v>
      </c>
      <c r="AU12" s="17">
        <v>0.56664946939537197</v>
      </c>
      <c r="AV12" s="17">
        <v>0.53915490612712103</v>
      </c>
      <c r="AW12" s="17">
        <v>0.61203537514556605</v>
      </c>
      <c r="AX12" s="17">
        <v>0.58229426220333702</v>
      </c>
      <c r="AY12" s="17">
        <v>0.56256445220246298</v>
      </c>
      <c r="AZ12" s="17">
        <v>0.56349897747629096</v>
      </c>
      <c r="BA12" s="17">
        <v>0.503982222599899</v>
      </c>
      <c r="BB12" s="17">
        <v>0.57293304506423404</v>
      </c>
      <c r="BC12" s="17">
        <v>0.46563041158575602</v>
      </c>
      <c r="BD12" s="17">
        <v>0.476265999205152</v>
      </c>
      <c r="BE12" s="17">
        <v>0.63839071910328704</v>
      </c>
      <c r="BF12" s="17">
        <v>0.55226017093146196</v>
      </c>
      <c r="BG12" s="17">
        <v>0.58188379868921103</v>
      </c>
    </row>
    <row r="13" spans="2:59" x14ac:dyDescent="0.35">
      <c r="B13" s="18" t="s">
        <v>133</v>
      </c>
      <c r="C13" s="17">
        <v>7.2587703787903496E-2</v>
      </c>
      <c r="D13" s="17">
        <v>4.5409392381087398E-2</v>
      </c>
      <c r="E13" s="17">
        <v>9.8205598442634906E-2</v>
      </c>
      <c r="F13" s="17"/>
      <c r="G13" s="17">
        <v>0.14652331812643099</v>
      </c>
      <c r="H13" s="17">
        <v>8.0092063733465196E-2</v>
      </c>
      <c r="I13" s="17">
        <v>8.3945002995163401E-2</v>
      </c>
      <c r="J13" s="17">
        <v>6.80153307627651E-2</v>
      </c>
      <c r="K13" s="17">
        <v>9.82766050109872E-2</v>
      </c>
      <c r="L13" s="17">
        <v>2.83180775912369E-2</v>
      </c>
      <c r="M13" s="17"/>
      <c r="N13" s="17">
        <v>7.0448125975802495E-2</v>
      </c>
      <c r="O13" s="17">
        <v>8.6318927852828797E-2</v>
      </c>
      <c r="P13" s="17">
        <v>8.6273512640542102E-2</v>
      </c>
      <c r="Q13" s="17">
        <v>5.1757332663257598E-2</v>
      </c>
      <c r="R13" s="17">
        <v>7.2244417518094406E-2</v>
      </c>
      <c r="S13" s="17"/>
      <c r="T13" s="17">
        <v>3.3050433016317299E-2</v>
      </c>
      <c r="U13" s="17">
        <v>8.2544522588571895E-2</v>
      </c>
      <c r="V13" s="17"/>
      <c r="W13" s="17">
        <v>5.7320436862945502E-2</v>
      </c>
      <c r="X13" s="17">
        <v>6.1335579285370097E-2</v>
      </c>
      <c r="Y13" s="17"/>
      <c r="Z13" s="17">
        <v>7.6030460692567303E-2</v>
      </c>
      <c r="AA13" s="17">
        <v>6.9265955546003996E-2</v>
      </c>
      <c r="AB13" s="17">
        <v>4.38795159701326E-2</v>
      </c>
      <c r="AC13" s="17"/>
      <c r="AD13" s="17">
        <v>5.4417196972619201E-2</v>
      </c>
      <c r="AE13" s="17">
        <v>0.10669785868592201</v>
      </c>
      <c r="AF13" s="17"/>
      <c r="AG13" s="17">
        <v>2.1489160323938199E-2</v>
      </c>
      <c r="AH13" s="17">
        <v>6.7472693719659194E-2</v>
      </c>
      <c r="AI13" s="17">
        <v>5.4037545457407098E-2</v>
      </c>
      <c r="AJ13" s="17"/>
      <c r="AK13" s="17">
        <v>5.9628790903125298E-2</v>
      </c>
      <c r="AL13" s="17">
        <v>5.5727574986334301E-2</v>
      </c>
      <c r="AM13" s="17">
        <v>4.0843436008365902E-2</v>
      </c>
      <c r="AN13" s="17"/>
      <c r="AO13" s="17">
        <v>7.54811207372236E-2</v>
      </c>
      <c r="AP13" s="17">
        <v>7.2834758747280903E-2</v>
      </c>
      <c r="AQ13" s="17">
        <v>5.0131955913243299E-2</v>
      </c>
      <c r="AR13" s="17"/>
      <c r="AS13" s="17">
        <v>0.19545981907093099</v>
      </c>
      <c r="AT13" s="17">
        <v>0.12894141235902201</v>
      </c>
      <c r="AU13" s="17">
        <v>6.0527528874486002E-2</v>
      </c>
      <c r="AV13" s="17">
        <v>7.0318972540915306E-2</v>
      </c>
      <c r="AW13" s="17">
        <v>4.1355104551351399E-2</v>
      </c>
      <c r="AX13" s="17">
        <v>2.8711701797270801E-2</v>
      </c>
      <c r="AY13" s="17">
        <v>3.64865798314414E-2</v>
      </c>
      <c r="AZ13" s="17">
        <v>9.1448210403301505E-2</v>
      </c>
      <c r="BA13" s="17">
        <v>6.3668737169524106E-2</v>
      </c>
      <c r="BB13" s="17">
        <v>3.2575735124876097E-2</v>
      </c>
      <c r="BC13" s="17">
        <v>1.20032269018052E-2</v>
      </c>
      <c r="BD13" s="17">
        <v>7.3776326919113497E-2</v>
      </c>
      <c r="BE13" s="17">
        <v>6.9923255860482897E-2</v>
      </c>
      <c r="BF13" s="17">
        <v>0.106226107991202</v>
      </c>
      <c r="BG13" s="17">
        <v>9.9697901226849898E-3</v>
      </c>
    </row>
    <row r="14" spans="2:59" x14ac:dyDescent="0.35">
      <c r="B14" s="18" t="s">
        <v>331</v>
      </c>
      <c r="C14" s="21">
        <v>0.111456693405545</v>
      </c>
      <c r="D14" s="21">
        <v>0.13599530709480301</v>
      </c>
      <c r="E14" s="21">
        <v>8.9056132260960999E-2</v>
      </c>
      <c r="F14" s="21"/>
      <c r="G14" s="21">
        <v>0.147458923248667</v>
      </c>
      <c r="H14" s="21">
        <v>0.17510546902094601</v>
      </c>
      <c r="I14" s="21">
        <v>9.0112872802065896E-2</v>
      </c>
      <c r="J14" s="21">
        <v>9.1672408621466098E-2</v>
      </c>
      <c r="K14" s="21">
        <v>7.2792195962821299E-2</v>
      </c>
      <c r="L14" s="21">
        <v>0.120964679920381</v>
      </c>
      <c r="M14" s="21"/>
      <c r="N14" s="21">
        <v>7.8692489095346999E-2</v>
      </c>
      <c r="O14" s="21">
        <v>0.13293610349295201</v>
      </c>
      <c r="P14" s="21">
        <v>0.136975790784339</v>
      </c>
      <c r="Q14" s="21">
        <v>0.13278500610099001</v>
      </c>
      <c r="R14" s="21">
        <v>6.2075078829072899E-2</v>
      </c>
      <c r="S14" s="21"/>
      <c r="T14" s="21">
        <v>0.17440572945562099</v>
      </c>
      <c r="U14" s="21">
        <v>9.5604002175330202E-2</v>
      </c>
      <c r="V14" s="21"/>
      <c r="W14" s="21">
        <v>0.167594786792266</v>
      </c>
      <c r="X14" s="21">
        <v>8.1132308009524701E-2</v>
      </c>
      <c r="Y14" s="21"/>
      <c r="Z14" s="21">
        <v>0.13276549438247801</v>
      </c>
      <c r="AA14" s="21">
        <v>0.101181309942643</v>
      </c>
      <c r="AB14" s="21">
        <v>0.123212336378556</v>
      </c>
      <c r="AC14" s="21"/>
      <c r="AD14" s="21">
        <v>0.13071614284003799</v>
      </c>
      <c r="AE14" s="21">
        <v>7.5302346686469804E-2</v>
      </c>
      <c r="AF14" s="21"/>
      <c r="AG14" s="21">
        <v>0.20307116015777099</v>
      </c>
      <c r="AH14" s="21">
        <v>9.5608942721282605E-2</v>
      </c>
      <c r="AI14" s="21">
        <v>0.10870658910391701</v>
      </c>
      <c r="AJ14" s="21"/>
      <c r="AK14" s="21">
        <v>0.121696017230735</v>
      </c>
      <c r="AL14" s="21">
        <v>0.118323455268634</v>
      </c>
      <c r="AM14" s="21">
        <v>8.2835087050032896E-2</v>
      </c>
      <c r="AN14" s="21"/>
      <c r="AO14" s="21">
        <v>0.20171681872886801</v>
      </c>
      <c r="AP14" s="21">
        <v>0.121032076005904</v>
      </c>
      <c r="AQ14" s="21">
        <v>9.1836103522954501E-2</v>
      </c>
      <c r="AR14" s="21"/>
      <c r="AS14" s="21">
        <v>0.121453038561728</v>
      </c>
      <c r="AT14" s="21">
        <v>9.1700217730412995E-2</v>
      </c>
      <c r="AU14" s="21">
        <v>0.112660664950744</v>
      </c>
      <c r="AV14" s="21">
        <v>0.13144995454165601</v>
      </c>
      <c r="AW14" s="21">
        <v>6.4653775416424294E-2</v>
      </c>
      <c r="AX14" s="21">
        <v>0.135339849773674</v>
      </c>
      <c r="AY14" s="21">
        <v>0.106488179665433</v>
      </c>
      <c r="AZ14" s="21">
        <v>6.4433891529104198E-2</v>
      </c>
      <c r="BA14" s="21">
        <v>7.4254509746577393E-2</v>
      </c>
      <c r="BB14" s="21">
        <v>0.149693764320627</v>
      </c>
      <c r="BC14" s="21">
        <v>0.210652778837156</v>
      </c>
      <c r="BD14" s="21">
        <v>0.122054331267501</v>
      </c>
      <c r="BE14" s="21">
        <v>0.212812111121574</v>
      </c>
      <c r="BF14" s="21">
        <v>3.0691052677803001E-2</v>
      </c>
      <c r="BG14" s="21">
        <v>0.215184204754098</v>
      </c>
    </row>
    <row r="15" spans="2:59" x14ac:dyDescent="0.35">
      <c r="B15" s="18" t="s">
        <v>332</v>
      </c>
      <c r="C15" s="21">
        <v>0.81595560280655199</v>
      </c>
      <c r="D15" s="21">
        <v>0.81859530052411</v>
      </c>
      <c r="E15" s="21">
        <v>0.81273826929640403</v>
      </c>
      <c r="F15" s="21"/>
      <c r="G15" s="21">
        <v>0.70601775862490201</v>
      </c>
      <c r="H15" s="21">
        <v>0.74480246724558796</v>
      </c>
      <c r="I15" s="21">
        <v>0.82594212420277102</v>
      </c>
      <c r="J15" s="21">
        <v>0.84031226061576902</v>
      </c>
      <c r="K15" s="21">
        <v>0.82893119902619194</v>
      </c>
      <c r="L15" s="21">
        <v>0.85071724248838199</v>
      </c>
      <c r="M15" s="21"/>
      <c r="N15" s="21">
        <v>0.85085938492885105</v>
      </c>
      <c r="O15" s="21">
        <v>0.78074496865421905</v>
      </c>
      <c r="P15" s="21">
        <v>0.77675069657511897</v>
      </c>
      <c r="Q15" s="21">
        <v>0.81545766123575203</v>
      </c>
      <c r="R15" s="21">
        <v>0.865680503652833</v>
      </c>
      <c r="S15" s="21"/>
      <c r="T15" s="21">
        <v>0.79254383752806101</v>
      </c>
      <c r="U15" s="21">
        <v>0.82185147523609803</v>
      </c>
      <c r="V15" s="21"/>
      <c r="W15" s="21">
        <v>0.77508477634478901</v>
      </c>
      <c r="X15" s="21">
        <v>0.85753211270510499</v>
      </c>
      <c r="Y15" s="21"/>
      <c r="Z15" s="21">
        <v>0.791204044924955</v>
      </c>
      <c r="AA15" s="21">
        <v>0.82955273451135303</v>
      </c>
      <c r="AB15" s="21">
        <v>0.83290814765131105</v>
      </c>
      <c r="AC15" s="21"/>
      <c r="AD15" s="21">
        <v>0.81486666018734299</v>
      </c>
      <c r="AE15" s="21">
        <v>0.81799979462760797</v>
      </c>
      <c r="AF15" s="21"/>
      <c r="AG15" s="21">
        <v>0.77543967951829096</v>
      </c>
      <c r="AH15" s="21">
        <v>0.83691836355905802</v>
      </c>
      <c r="AI15" s="21">
        <v>0.83725586543867503</v>
      </c>
      <c r="AJ15" s="21"/>
      <c r="AK15" s="21">
        <v>0.81867519186613902</v>
      </c>
      <c r="AL15" s="21">
        <v>0.82594896974503196</v>
      </c>
      <c r="AM15" s="21">
        <v>0.87632147694160101</v>
      </c>
      <c r="AN15" s="21"/>
      <c r="AO15" s="21">
        <v>0.72280206053390805</v>
      </c>
      <c r="AP15" s="21">
        <v>0.806133165246815</v>
      </c>
      <c r="AQ15" s="21">
        <v>0.85803194056380205</v>
      </c>
      <c r="AR15" s="21"/>
      <c r="AS15" s="21">
        <v>0.68308714236734103</v>
      </c>
      <c r="AT15" s="21">
        <v>0.77935836991056495</v>
      </c>
      <c r="AU15" s="21">
        <v>0.82681180617477001</v>
      </c>
      <c r="AV15" s="21">
        <v>0.79823107291742801</v>
      </c>
      <c r="AW15" s="21">
        <v>0.89399112003222403</v>
      </c>
      <c r="AX15" s="21">
        <v>0.83594844842905502</v>
      </c>
      <c r="AY15" s="21">
        <v>0.85702524050312601</v>
      </c>
      <c r="AZ15" s="21">
        <v>0.84411789806759396</v>
      </c>
      <c r="BA15" s="21">
        <v>0.86207675308389797</v>
      </c>
      <c r="BB15" s="21">
        <v>0.81773050055449703</v>
      </c>
      <c r="BC15" s="21">
        <v>0.77734399426103895</v>
      </c>
      <c r="BD15" s="21">
        <v>0.80416934181338595</v>
      </c>
      <c r="BE15" s="21">
        <v>0.71726463301794297</v>
      </c>
      <c r="BF15" s="21">
        <v>0.86308283933099506</v>
      </c>
      <c r="BG15" s="21">
        <v>0.774846005123217</v>
      </c>
    </row>
    <row r="16" spans="2:59" x14ac:dyDescent="0.35">
      <c r="B16" s="18" t="s">
        <v>120</v>
      </c>
      <c r="C16" s="22">
        <v>-0.70449890940100701</v>
      </c>
      <c r="D16" s="22">
        <v>-0.68259999342930699</v>
      </c>
      <c r="E16" s="22">
        <v>-0.72368213703544304</v>
      </c>
      <c r="F16" s="22"/>
      <c r="G16" s="22">
        <v>-0.55855883537623496</v>
      </c>
      <c r="H16" s="22">
        <v>-0.56969699822464204</v>
      </c>
      <c r="I16" s="22">
        <v>-0.73582925140070499</v>
      </c>
      <c r="J16" s="22">
        <v>-0.74863985199430305</v>
      </c>
      <c r="K16" s="22">
        <v>-0.75613900306337001</v>
      </c>
      <c r="L16" s="22">
        <v>-0.72975256256800103</v>
      </c>
      <c r="M16" s="22"/>
      <c r="N16" s="22">
        <v>-0.77216689583350395</v>
      </c>
      <c r="O16" s="22">
        <v>-0.64780886516126701</v>
      </c>
      <c r="P16" s="22">
        <v>-0.639774905790781</v>
      </c>
      <c r="Q16" s="22">
        <v>-0.68267265513476205</v>
      </c>
      <c r="R16" s="22">
        <v>-0.80360542482375996</v>
      </c>
      <c r="S16" s="22"/>
      <c r="T16" s="22">
        <v>-0.61813810807243996</v>
      </c>
      <c r="U16" s="22">
        <v>-0.72624747306076798</v>
      </c>
      <c r="V16" s="22"/>
      <c r="W16" s="22">
        <v>-0.60748998955252298</v>
      </c>
      <c r="X16" s="22">
        <v>-0.77639980469558001</v>
      </c>
      <c r="Y16" s="22"/>
      <c r="Z16" s="22">
        <v>-0.65843855054247802</v>
      </c>
      <c r="AA16" s="22">
        <v>-0.72837142456870996</v>
      </c>
      <c r="AB16" s="22">
        <v>-0.70969581127275505</v>
      </c>
      <c r="AC16" s="22"/>
      <c r="AD16" s="22">
        <v>-0.68415051734730503</v>
      </c>
      <c r="AE16" s="22">
        <v>-0.74269744794113801</v>
      </c>
      <c r="AF16" s="22"/>
      <c r="AG16" s="22">
        <v>-0.57236851936051902</v>
      </c>
      <c r="AH16" s="22">
        <v>-0.74130942083777596</v>
      </c>
      <c r="AI16" s="22">
        <v>-0.72854927633475797</v>
      </c>
      <c r="AJ16" s="22"/>
      <c r="AK16" s="22">
        <v>-0.69697917463540404</v>
      </c>
      <c r="AL16" s="22">
        <v>-0.70762551447639899</v>
      </c>
      <c r="AM16" s="22">
        <v>-0.79348638989156794</v>
      </c>
      <c r="AN16" s="22"/>
      <c r="AO16" s="22">
        <v>-0.52108524180504001</v>
      </c>
      <c r="AP16" s="22">
        <v>-0.68510108924091195</v>
      </c>
      <c r="AQ16" s="22">
        <v>-0.76619583704084804</v>
      </c>
      <c r="AR16" s="22"/>
      <c r="AS16" s="22">
        <v>-0.56163410380561296</v>
      </c>
      <c r="AT16" s="22">
        <v>-0.68765815218015203</v>
      </c>
      <c r="AU16" s="22">
        <v>-0.71415114122402601</v>
      </c>
      <c r="AV16" s="22">
        <v>-0.66678111837577203</v>
      </c>
      <c r="AW16" s="22">
        <v>-0.8293373446158</v>
      </c>
      <c r="AX16" s="22">
        <v>-0.70060859865538005</v>
      </c>
      <c r="AY16" s="22">
        <v>-0.750537060837693</v>
      </c>
      <c r="AZ16" s="22">
        <v>-0.77968400653849002</v>
      </c>
      <c r="BA16" s="22">
        <v>-0.78782224333732098</v>
      </c>
      <c r="BB16" s="22">
        <v>-0.66803673623387005</v>
      </c>
      <c r="BC16" s="22">
        <v>-0.56669121542388301</v>
      </c>
      <c r="BD16" s="22">
        <v>-0.68211501054588497</v>
      </c>
      <c r="BE16" s="22">
        <v>-0.50445252189636902</v>
      </c>
      <c r="BF16" s="22">
        <v>-0.83239178665319202</v>
      </c>
      <c r="BG16" s="22">
        <v>-0.55966180036911894</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G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0.110118091326076</v>
      </c>
      <c r="D9" s="17">
        <v>0.149252440494412</v>
      </c>
      <c r="E9" s="17">
        <v>7.2054951973457099E-2</v>
      </c>
      <c r="F9" s="17"/>
      <c r="G9" s="17">
        <v>7.20854936033717E-2</v>
      </c>
      <c r="H9" s="17">
        <v>7.4496584221772397E-2</v>
      </c>
      <c r="I9" s="17">
        <v>6.0136838260294402E-2</v>
      </c>
      <c r="J9" s="17">
        <v>7.7753750256315396E-2</v>
      </c>
      <c r="K9" s="17">
        <v>0.115035225976005</v>
      </c>
      <c r="L9" s="17">
        <v>0.18366042638431301</v>
      </c>
      <c r="M9" s="17"/>
      <c r="N9" s="17">
        <v>0.121145714172224</v>
      </c>
      <c r="O9" s="17">
        <v>0.111538123739573</v>
      </c>
      <c r="P9" s="17">
        <v>0.103954279649801</v>
      </c>
      <c r="Q9" s="17">
        <v>0.101945375521554</v>
      </c>
      <c r="R9" s="17">
        <v>0.108816489092046</v>
      </c>
      <c r="S9" s="17"/>
      <c r="T9" s="17">
        <v>0.16503080361863701</v>
      </c>
      <c r="U9" s="17">
        <v>9.6289217570247193E-2</v>
      </c>
      <c r="V9" s="17"/>
      <c r="W9" s="17">
        <v>0.13262200891921899</v>
      </c>
      <c r="X9" s="17">
        <v>0.10307406181883901</v>
      </c>
      <c r="Y9" s="17"/>
      <c r="Z9" s="17">
        <v>0.179436675643287</v>
      </c>
      <c r="AA9" s="17">
        <v>6.5602355561014805E-2</v>
      </c>
      <c r="AB9" s="17">
        <v>8.3940558858232206E-2</v>
      </c>
      <c r="AC9" s="17"/>
      <c r="AD9" s="17">
        <v>0.118383500197837</v>
      </c>
      <c r="AE9" s="17">
        <v>9.4602047674828105E-2</v>
      </c>
      <c r="AF9" s="17"/>
      <c r="AG9" s="17">
        <v>0.134233136468487</v>
      </c>
      <c r="AH9" s="17">
        <v>6.6813130826698694E-2</v>
      </c>
      <c r="AI9" s="17">
        <v>0.14763584983195799</v>
      </c>
      <c r="AJ9" s="17"/>
      <c r="AK9" s="17">
        <v>0.15032288349038</v>
      </c>
      <c r="AL9" s="17">
        <v>0.115393887175709</v>
      </c>
      <c r="AM9" s="17">
        <v>4.1386665172170801E-2</v>
      </c>
      <c r="AN9" s="17"/>
      <c r="AO9" s="17">
        <v>0.22144767785081601</v>
      </c>
      <c r="AP9" s="17">
        <v>0.109758328316752</v>
      </c>
      <c r="AQ9" s="17">
        <v>0.102870774567134</v>
      </c>
      <c r="AR9" s="17"/>
      <c r="AS9" s="17">
        <v>7.8350583268648799E-2</v>
      </c>
      <c r="AT9" s="17">
        <v>9.1593847524349403E-2</v>
      </c>
      <c r="AU9" s="17">
        <v>0.111559624830567</v>
      </c>
      <c r="AV9" s="17">
        <v>9.1045895888211395E-2</v>
      </c>
      <c r="AW9" s="17">
        <v>8.1422048507077405E-2</v>
      </c>
      <c r="AX9" s="17">
        <v>0.103054548058765</v>
      </c>
      <c r="AY9" s="17">
        <v>9.6113793001311496E-2</v>
      </c>
      <c r="AZ9" s="17">
        <v>0.158753317579095</v>
      </c>
      <c r="BA9" s="17">
        <v>0.184101570168755</v>
      </c>
      <c r="BB9" s="17">
        <v>7.8384935975136794E-2</v>
      </c>
      <c r="BC9" s="17">
        <v>0.17722968150558699</v>
      </c>
      <c r="BD9" s="17">
        <v>0.137959733939263</v>
      </c>
      <c r="BE9" s="17">
        <v>0.15295422355904401</v>
      </c>
      <c r="BF9" s="17">
        <v>8.8961477119373605E-2</v>
      </c>
      <c r="BG9" s="17">
        <v>0.23213693531132301</v>
      </c>
    </row>
    <row r="10" spans="2:59" x14ac:dyDescent="0.35">
      <c r="B10" s="18" t="s">
        <v>327</v>
      </c>
      <c r="C10" s="17">
        <v>0.24797018432088699</v>
      </c>
      <c r="D10" s="17">
        <v>0.28788942402406498</v>
      </c>
      <c r="E10" s="17">
        <v>0.211803714994522</v>
      </c>
      <c r="F10" s="17"/>
      <c r="G10" s="17">
        <v>0.177488636051367</v>
      </c>
      <c r="H10" s="17">
        <v>0.234909617958387</v>
      </c>
      <c r="I10" s="17">
        <v>0.183519545365605</v>
      </c>
      <c r="J10" s="17">
        <v>0.21944070392276699</v>
      </c>
      <c r="K10" s="17">
        <v>0.293670367650261</v>
      </c>
      <c r="L10" s="17">
        <v>0.30101820446587602</v>
      </c>
      <c r="M10" s="17"/>
      <c r="N10" s="17">
        <v>0.29418192804576598</v>
      </c>
      <c r="O10" s="17">
        <v>0.26427473773534299</v>
      </c>
      <c r="P10" s="17">
        <v>0.22615743613015299</v>
      </c>
      <c r="Q10" s="17">
        <v>0.21155955044244501</v>
      </c>
      <c r="R10" s="17">
        <v>0.22108600702450801</v>
      </c>
      <c r="S10" s="17"/>
      <c r="T10" s="17">
        <v>0.26082886100187003</v>
      </c>
      <c r="U10" s="17">
        <v>0.24473193567017501</v>
      </c>
      <c r="V10" s="17"/>
      <c r="W10" s="17">
        <v>0.25341046743023499</v>
      </c>
      <c r="X10" s="17">
        <v>0.246522179861452</v>
      </c>
      <c r="Y10" s="17"/>
      <c r="Z10" s="17">
        <v>0.29784291446203298</v>
      </c>
      <c r="AA10" s="17">
        <v>0.320034193078157</v>
      </c>
      <c r="AB10" s="17">
        <v>0.20608166696765601</v>
      </c>
      <c r="AC10" s="17"/>
      <c r="AD10" s="17">
        <v>0.28083664120764401</v>
      </c>
      <c r="AE10" s="17">
        <v>0.18627240413495799</v>
      </c>
      <c r="AF10" s="17"/>
      <c r="AG10" s="17">
        <v>0.27412808857688797</v>
      </c>
      <c r="AH10" s="17">
        <v>0.27012926261803799</v>
      </c>
      <c r="AI10" s="17">
        <v>0.239990586499914</v>
      </c>
      <c r="AJ10" s="17"/>
      <c r="AK10" s="17">
        <v>0.27825766514615502</v>
      </c>
      <c r="AL10" s="17">
        <v>0.27632993542912998</v>
      </c>
      <c r="AM10" s="17">
        <v>0.136909145488848</v>
      </c>
      <c r="AN10" s="17"/>
      <c r="AO10" s="17">
        <v>0.33214869500230798</v>
      </c>
      <c r="AP10" s="17">
        <v>0.29322865369017398</v>
      </c>
      <c r="AQ10" s="17">
        <v>0.188983724669578</v>
      </c>
      <c r="AR10" s="17"/>
      <c r="AS10" s="17">
        <v>0.222779262566457</v>
      </c>
      <c r="AT10" s="17">
        <v>0.24786552918263</v>
      </c>
      <c r="AU10" s="17">
        <v>0.11902129144444799</v>
      </c>
      <c r="AV10" s="17">
        <v>0.23049819390389101</v>
      </c>
      <c r="AW10" s="17">
        <v>0.19210202371197899</v>
      </c>
      <c r="AX10" s="17">
        <v>0.35694930350897802</v>
      </c>
      <c r="AY10" s="17">
        <v>0.33151656498717103</v>
      </c>
      <c r="AZ10" s="17">
        <v>0.30437853532312198</v>
      </c>
      <c r="BA10" s="17">
        <v>0.218685057710961</v>
      </c>
      <c r="BB10" s="17">
        <v>0.35068096592204301</v>
      </c>
      <c r="BC10" s="17">
        <v>0.27685218672781098</v>
      </c>
      <c r="BD10" s="17">
        <v>0.30454406617096103</v>
      </c>
      <c r="BE10" s="17">
        <v>0.20219481970588499</v>
      </c>
      <c r="BF10" s="17">
        <v>0.136917160669005</v>
      </c>
      <c r="BG10" s="17">
        <v>0.30901232520176197</v>
      </c>
    </row>
    <row r="11" spans="2:59" x14ac:dyDescent="0.35">
      <c r="B11" s="18" t="s">
        <v>329</v>
      </c>
      <c r="C11" s="17">
        <v>0.26781902367712501</v>
      </c>
      <c r="D11" s="17">
        <v>0.248386339454396</v>
      </c>
      <c r="E11" s="17">
        <v>0.28496562250174201</v>
      </c>
      <c r="F11" s="17"/>
      <c r="G11" s="17">
        <v>0.26705696118883199</v>
      </c>
      <c r="H11" s="17">
        <v>0.29295721252359802</v>
      </c>
      <c r="I11" s="17">
        <v>0.269839599622129</v>
      </c>
      <c r="J11" s="17">
        <v>0.28370229901997501</v>
      </c>
      <c r="K11" s="17">
        <v>0.23807122598688599</v>
      </c>
      <c r="L11" s="17">
        <v>0.263073337205183</v>
      </c>
      <c r="M11" s="17"/>
      <c r="N11" s="17">
        <v>0.247691036572075</v>
      </c>
      <c r="O11" s="17">
        <v>0.26844427028915102</v>
      </c>
      <c r="P11" s="17">
        <v>0.26014709882259002</v>
      </c>
      <c r="Q11" s="17">
        <v>0.280641246011896</v>
      </c>
      <c r="R11" s="17">
        <v>0.303428376268567</v>
      </c>
      <c r="S11" s="17"/>
      <c r="T11" s="17">
        <v>0.25744258839231898</v>
      </c>
      <c r="U11" s="17">
        <v>0.27043216019139099</v>
      </c>
      <c r="V11" s="17"/>
      <c r="W11" s="17">
        <v>0.27381221335000699</v>
      </c>
      <c r="X11" s="17">
        <v>0.270624325425878</v>
      </c>
      <c r="Y11" s="17"/>
      <c r="Z11" s="17">
        <v>0.24434431873340801</v>
      </c>
      <c r="AA11" s="17">
        <v>0.26481288218604698</v>
      </c>
      <c r="AB11" s="17">
        <v>0.32264347596398002</v>
      </c>
      <c r="AC11" s="17"/>
      <c r="AD11" s="17">
        <v>0.25957790683619297</v>
      </c>
      <c r="AE11" s="17">
        <v>0.28328946568705099</v>
      </c>
      <c r="AF11" s="17"/>
      <c r="AG11" s="17">
        <v>0.25749849194691499</v>
      </c>
      <c r="AH11" s="17">
        <v>0.32960337866224099</v>
      </c>
      <c r="AI11" s="17">
        <v>0.22797376902241701</v>
      </c>
      <c r="AJ11" s="17"/>
      <c r="AK11" s="17">
        <v>0.27042622271153199</v>
      </c>
      <c r="AL11" s="17">
        <v>0.28500751505648197</v>
      </c>
      <c r="AM11" s="17">
        <v>0.226287564187208</v>
      </c>
      <c r="AN11" s="17"/>
      <c r="AO11" s="17">
        <v>0.21796048685109001</v>
      </c>
      <c r="AP11" s="17">
        <v>0.28936363070142601</v>
      </c>
      <c r="AQ11" s="17">
        <v>0.265354984910118</v>
      </c>
      <c r="AR11" s="17"/>
      <c r="AS11" s="17">
        <v>0.23804620713622801</v>
      </c>
      <c r="AT11" s="17">
        <v>0.23387170258541201</v>
      </c>
      <c r="AU11" s="17">
        <v>0.304040781518571</v>
      </c>
      <c r="AV11" s="17">
        <v>0.32101376544576199</v>
      </c>
      <c r="AW11" s="17">
        <v>0.30966526961396201</v>
      </c>
      <c r="AX11" s="17">
        <v>0.233725914157942</v>
      </c>
      <c r="AY11" s="17">
        <v>0.32400990895340398</v>
      </c>
      <c r="AZ11" s="17">
        <v>0.24631901003568399</v>
      </c>
      <c r="BA11" s="17">
        <v>0.27225104350127</v>
      </c>
      <c r="BB11" s="17">
        <v>0.31147898119261003</v>
      </c>
      <c r="BC11" s="17">
        <v>0.23235051375219501</v>
      </c>
      <c r="BD11" s="17">
        <v>0.15881751957979801</v>
      </c>
      <c r="BE11" s="17">
        <v>0.124734277299467</v>
      </c>
      <c r="BF11" s="17">
        <v>0.19691346678329799</v>
      </c>
      <c r="BG11" s="17">
        <v>7.2688351473172097E-2</v>
      </c>
    </row>
    <row r="12" spans="2:59" x14ac:dyDescent="0.35">
      <c r="B12" s="18" t="s">
        <v>330</v>
      </c>
      <c r="C12" s="17">
        <v>0.25850450489191801</v>
      </c>
      <c r="D12" s="17">
        <v>0.236957123478064</v>
      </c>
      <c r="E12" s="17">
        <v>0.27964267375087298</v>
      </c>
      <c r="F12" s="17"/>
      <c r="G12" s="17">
        <v>0.276163680980541</v>
      </c>
      <c r="H12" s="17">
        <v>0.30328985437405098</v>
      </c>
      <c r="I12" s="17">
        <v>0.38350774470723997</v>
      </c>
      <c r="J12" s="17">
        <v>0.28686417509631501</v>
      </c>
      <c r="K12" s="17">
        <v>0.224606692509071</v>
      </c>
      <c r="L12" s="17">
        <v>0.167075976565877</v>
      </c>
      <c r="M12" s="17"/>
      <c r="N12" s="17">
        <v>0.25028063185271598</v>
      </c>
      <c r="O12" s="17">
        <v>0.240354930776979</v>
      </c>
      <c r="P12" s="17">
        <v>0.278434093060342</v>
      </c>
      <c r="Q12" s="17">
        <v>0.28576140790556098</v>
      </c>
      <c r="R12" s="17">
        <v>0.21741951769029899</v>
      </c>
      <c r="S12" s="17"/>
      <c r="T12" s="17">
        <v>0.22749194000688699</v>
      </c>
      <c r="U12" s="17">
        <v>0.26631451511968801</v>
      </c>
      <c r="V12" s="17"/>
      <c r="W12" s="17">
        <v>0.25300159901243002</v>
      </c>
      <c r="X12" s="17">
        <v>0.26184891336666599</v>
      </c>
      <c r="Y12" s="17"/>
      <c r="Z12" s="17">
        <v>0.171193078077403</v>
      </c>
      <c r="AA12" s="17">
        <v>0.24196052908854199</v>
      </c>
      <c r="AB12" s="17">
        <v>0.323123982156652</v>
      </c>
      <c r="AC12" s="17"/>
      <c r="AD12" s="17">
        <v>0.26045463913358902</v>
      </c>
      <c r="AE12" s="17">
        <v>0.25484366143105203</v>
      </c>
      <c r="AF12" s="17"/>
      <c r="AG12" s="17">
        <v>0.24407978186318399</v>
      </c>
      <c r="AH12" s="17">
        <v>0.22146659284876599</v>
      </c>
      <c r="AI12" s="17">
        <v>0.293781388617672</v>
      </c>
      <c r="AJ12" s="17"/>
      <c r="AK12" s="17">
        <v>0.20630680251332201</v>
      </c>
      <c r="AL12" s="17">
        <v>0.22818870767355601</v>
      </c>
      <c r="AM12" s="17">
        <v>0.46360304863413299</v>
      </c>
      <c r="AN12" s="17"/>
      <c r="AO12" s="17">
        <v>0.18912302087855001</v>
      </c>
      <c r="AP12" s="17">
        <v>0.19419717463841901</v>
      </c>
      <c r="AQ12" s="17">
        <v>0.33730479272459302</v>
      </c>
      <c r="AR12" s="17"/>
      <c r="AS12" s="17">
        <v>0.24599361607411099</v>
      </c>
      <c r="AT12" s="17">
        <v>0.22243666859103101</v>
      </c>
      <c r="AU12" s="17">
        <v>0.37112872560586402</v>
      </c>
      <c r="AV12" s="17">
        <v>0.223709875949307</v>
      </c>
      <c r="AW12" s="17">
        <v>0.35420138990665601</v>
      </c>
      <c r="AX12" s="17">
        <v>0.21607036468223001</v>
      </c>
      <c r="AY12" s="17">
        <v>0.17065553984693299</v>
      </c>
      <c r="AZ12" s="17">
        <v>0.27317159399225899</v>
      </c>
      <c r="BA12" s="17">
        <v>0.205911405039409</v>
      </c>
      <c r="BB12" s="17">
        <v>0.164475096692763</v>
      </c>
      <c r="BC12" s="17">
        <v>0.28295521850729</v>
      </c>
      <c r="BD12" s="17">
        <v>0.311451594188972</v>
      </c>
      <c r="BE12" s="17">
        <v>0.37287093291755102</v>
      </c>
      <c r="BF12" s="17">
        <v>0.39761111932689702</v>
      </c>
      <c r="BG12" s="17">
        <v>0.34447343851722001</v>
      </c>
    </row>
    <row r="13" spans="2:59" x14ac:dyDescent="0.35">
      <c r="B13" s="18" t="s">
        <v>133</v>
      </c>
      <c r="C13" s="17">
        <v>0.115588195783996</v>
      </c>
      <c r="D13" s="17">
        <v>7.7514672549063399E-2</v>
      </c>
      <c r="E13" s="17">
        <v>0.15153303677940599</v>
      </c>
      <c r="F13" s="17"/>
      <c r="G13" s="17">
        <v>0.20720522817588899</v>
      </c>
      <c r="H13" s="17">
        <v>9.4346730922191396E-2</v>
      </c>
      <c r="I13" s="17">
        <v>0.102996272044732</v>
      </c>
      <c r="J13" s="17">
        <v>0.13223907170462701</v>
      </c>
      <c r="K13" s="17">
        <v>0.12861648787777599</v>
      </c>
      <c r="L13" s="17">
        <v>8.5172055378751693E-2</v>
      </c>
      <c r="M13" s="17"/>
      <c r="N13" s="17">
        <v>8.6700689357219293E-2</v>
      </c>
      <c r="O13" s="17">
        <v>0.11538793745895499</v>
      </c>
      <c r="P13" s="17">
        <v>0.13130709233711399</v>
      </c>
      <c r="Q13" s="17">
        <v>0.120092420118544</v>
      </c>
      <c r="R13" s="17">
        <v>0.14924960992458</v>
      </c>
      <c r="S13" s="17"/>
      <c r="T13" s="17">
        <v>8.9205806980287003E-2</v>
      </c>
      <c r="U13" s="17">
        <v>0.122232171448499</v>
      </c>
      <c r="V13" s="17"/>
      <c r="W13" s="17">
        <v>8.7153711288108907E-2</v>
      </c>
      <c r="X13" s="17">
        <v>0.117930519527165</v>
      </c>
      <c r="Y13" s="17"/>
      <c r="Z13" s="17">
        <v>0.107183013083869</v>
      </c>
      <c r="AA13" s="17">
        <v>0.107590040086239</v>
      </c>
      <c r="AB13" s="17">
        <v>6.4210316053480807E-2</v>
      </c>
      <c r="AC13" s="17"/>
      <c r="AD13" s="17">
        <v>8.0747312624736695E-2</v>
      </c>
      <c r="AE13" s="17">
        <v>0.180992421072111</v>
      </c>
      <c r="AF13" s="17"/>
      <c r="AG13" s="17">
        <v>9.0060501144525601E-2</v>
      </c>
      <c r="AH13" s="17">
        <v>0.111987635044256</v>
      </c>
      <c r="AI13" s="17">
        <v>9.0618406028038501E-2</v>
      </c>
      <c r="AJ13" s="17"/>
      <c r="AK13" s="17">
        <v>9.4686426138611099E-2</v>
      </c>
      <c r="AL13" s="17">
        <v>9.5079954665122299E-2</v>
      </c>
      <c r="AM13" s="17">
        <v>0.13181357651764</v>
      </c>
      <c r="AN13" s="17"/>
      <c r="AO13" s="17">
        <v>3.9320119417235198E-2</v>
      </c>
      <c r="AP13" s="17">
        <v>0.11345221265322999</v>
      </c>
      <c r="AQ13" s="17">
        <v>0.105485723128576</v>
      </c>
      <c r="AR13" s="17"/>
      <c r="AS13" s="17">
        <v>0.214830330954556</v>
      </c>
      <c r="AT13" s="17">
        <v>0.204232252116578</v>
      </c>
      <c r="AU13" s="17">
        <v>9.4249576600550194E-2</v>
      </c>
      <c r="AV13" s="17">
        <v>0.13373226881282901</v>
      </c>
      <c r="AW13" s="17">
        <v>6.2609268260324993E-2</v>
      </c>
      <c r="AX13" s="17">
        <v>9.0199869592084397E-2</v>
      </c>
      <c r="AY13" s="17">
        <v>7.7704193211180897E-2</v>
      </c>
      <c r="AZ13" s="17">
        <v>1.73775430698393E-2</v>
      </c>
      <c r="BA13" s="17">
        <v>0.11905092357960501</v>
      </c>
      <c r="BB13" s="17">
        <v>9.4980020217448502E-2</v>
      </c>
      <c r="BC13" s="17">
        <v>3.0612399507117399E-2</v>
      </c>
      <c r="BD13" s="17">
        <v>8.7227086121005507E-2</v>
      </c>
      <c r="BE13" s="17">
        <v>0.147245746518052</v>
      </c>
      <c r="BF13" s="17">
        <v>0.17959677610142599</v>
      </c>
      <c r="BG13" s="17">
        <v>4.1688949496521903E-2</v>
      </c>
    </row>
    <row r="14" spans="2:59" x14ac:dyDescent="0.35">
      <c r="B14" s="18" t="s">
        <v>331</v>
      </c>
      <c r="C14" s="21">
        <v>0.358088275646962</v>
      </c>
      <c r="D14" s="21">
        <v>0.43714186451847697</v>
      </c>
      <c r="E14" s="21">
        <v>0.28385866696797901</v>
      </c>
      <c r="F14" s="21"/>
      <c r="G14" s="21">
        <v>0.24957412965473899</v>
      </c>
      <c r="H14" s="21">
        <v>0.30940620218015902</v>
      </c>
      <c r="I14" s="21">
        <v>0.2436563836259</v>
      </c>
      <c r="J14" s="21">
        <v>0.29719445417908302</v>
      </c>
      <c r="K14" s="21">
        <v>0.40870559362626602</v>
      </c>
      <c r="L14" s="21">
        <v>0.48467863085018797</v>
      </c>
      <c r="M14" s="21"/>
      <c r="N14" s="21">
        <v>0.41532764221799001</v>
      </c>
      <c r="O14" s="21">
        <v>0.37581286147491599</v>
      </c>
      <c r="P14" s="21">
        <v>0.33011171577995402</v>
      </c>
      <c r="Q14" s="21">
        <v>0.31350492596399898</v>
      </c>
      <c r="R14" s="21">
        <v>0.32990249611655398</v>
      </c>
      <c r="S14" s="21"/>
      <c r="T14" s="21">
        <v>0.42585966462050701</v>
      </c>
      <c r="U14" s="21">
        <v>0.34102115324042198</v>
      </c>
      <c r="V14" s="21"/>
      <c r="W14" s="21">
        <v>0.38603247634945398</v>
      </c>
      <c r="X14" s="21">
        <v>0.34959624168029102</v>
      </c>
      <c r="Y14" s="21"/>
      <c r="Z14" s="21">
        <v>0.47727959010532001</v>
      </c>
      <c r="AA14" s="21">
        <v>0.38563654863917202</v>
      </c>
      <c r="AB14" s="21">
        <v>0.29002222582588799</v>
      </c>
      <c r="AC14" s="21"/>
      <c r="AD14" s="21">
        <v>0.39922014140548101</v>
      </c>
      <c r="AE14" s="21">
        <v>0.28087445180978599</v>
      </c>
      <c r="AF14" s="21"/>
      <c r="AG14" s="21">
        <v>0.40836122504537498</v>
      </c>
      <c r="AH14" s="21">
        <v>0.33694239344473698</v>
      </c>
      <c r="AI14" s="21">
        <v>0.38762643633187199</v>
      </c>
      <c r="AJ14" s="21"/>
      <c r="AK14" s="21">
        <v>0.428580548636535</v>
      </c>
      <c r="AL14" s="21">
        <v>0.39172382260483901</v>
      </c>
      <c r="AM14" s="21">
        <v>0.17829581066101899</v>
      </c>
      <c r="AN14" s="21"/>
      <c r="AO14" s="21">
        <v>0.55359637285312402</v>
      </c>
      <c r="AP14" s="21">
        <v>0.40298698200692601</v>
      </c>
      <c r="AQ14" s="21">
        <v>0.29185449923671197</v>
      </c>
      <c r="AR14" s="21"/>
      <c r="AS14" s="21">
        <v>0.30112984583510499</v>
      </c>
      <c r="AT14" s="21">
        <v>0.33945937670698001</v>
      </c>
      <c r="AU14" s="21">
        <v>0.23058091627501401</v>
      </c>
      <c r="AV14" s="21">
        <v>0.32154408979210197</v>
      </c>
      <c r="AW14" s="21">
        <v>0.273524072219057</v>
      </c>
      <c r="AX14" s="21">
        <v>0.46000385156774298</v>
      </c>
      <c r="AY14" s="21">
        <v>0.42763035798848198</v>
      </c>
      <c r="AZ14" s="21">
        <v>0.46313185290221698</v>
      </c>
      <c r="BA14" s="21">
        <v>0.40278662787971597</v>
      </c>
      <c r="BB14" s="21">
        <v>0.42906590189717903</v>
      </c>
      <c r="BC14" s="21">
        <v>0.45408186823339702</v>
      </c>
      <c r="BD14" s="21">
        <v>0.442503800110225</v>
      </c>
      <c r="BE14" s="21">
        <v>0.35514904326493002</v>
      </c>
      <c r="BF14" s="21">
        <v>0.22587863778837899</v>
      </c>
      <c r="BG14" s="21">
        <v>0.54114926051308598</v>
      </c>
    </row>
    <row r="15" spans="2:59" x14ac:dyDescent="0.35">
      <c r="B15" s="18" t="s">
        <v>332</v>
      </c>
      <c r="C15" s="21">
        <v>0.52632352856904197</v>
      </c>
      <c r="D15" s="21">
        <v>0.48534346293246</v>
      </c>
      <c r="E15" s="21">
        <v>0.56460829625261499</v>
      </c>
      <c r="F15" s="21"/>
      <c r="G15" s="21">
        <v>0.54322064216937205</v>
      </c>
      <c r="H15" s="21">
        <v>0.59624706689764895</v>
      </c>
      <c r="I15" s="21">
        <v>0.65334734432936803</v>
      </c>
      <c r="J15" s="21">
        <v>0.57056647411629002</v>
      </c>
      <c r="K15" s="21">
        <v>0.46267791849595802</v>
      </c>
      <c r="L15" s="21">
        <v>0.43014931377106003</v>
      </c>
      <c r="M15" s="21"/>
      <c r="N15" s="21">
        <v>0.49797166842479101</v>
      </c>
      <c r="O15" s="21">
        <v>0.50879920106612897</v>
      </c>
      <c r="P15" s="21">
        <v>0.53858119188293296</v>
      </c>
      <c r="Q15" s="21">
        <v>0.56640265391745703</v>
      </c>
      <c r="R15" s="21">
        <v>0.52084789395886599</v>
      </c>
      <c r="S15" s="21"/>
      <c r="T15" s="21">
        <v>0.48493452839920598</v>
      </c>
      <c r="U15" s="21">
        <v>0.536746675311079</v>
      </c>
      <c r="V15" s="21"/>
      <c r="W15" s="21">
        <v>0.52681381236243696</v>
      </c>
      <c r="X15" s="21">
        <v>0.53247323879254405</v>
      </c>
      <c r="Y15" s="21"/>
      <c r="Z15" s="21">
        <v>0.41553739681081098</v>
      </c>
      <c r="AA15" s="21">
        <v>0.50677341127458897</v>
      </c>
      <c r="AB15" s="21">
        <v>0.64576745812063097</v>
      </c>
      <c r="AC15" s="21"/>
      <c r="AD15" s="21">
        <v>0.52003254596978199</v>
      </c>
      <c r="AE15" s="21">
        <v>0.53813312711810302</v>
      </c>
      <c r="AF15" s="21"/>
      <c r="AG15" s="21">
        <v>0.50157827381009901</v>
      </c>
      <c r="AH15" s="21">
        <v>0.55106997151100701</v>
      </c>
      <c r="AI15" s="21">
        <v>0.52175515764008895</v>
      </c>
      <c r="AJ15" s="21"/>
      <c r="AK15" s="21">
        <v>0.476733025224854</v>
      </c>
      <c r="AL15" s="21">
        <v>0.51319622273003795</v>
      </c>
      <c r="AM15" s="21">
        <v>0.68989061282134101</v>
      </c>
      <c r="AN15" s="21"/>
      <c r="AO15" s="21">
        <v>0.40708350772964103</v>
      </c>
      <c r="AP15" s="21">
        <v>0.48356080533984402</v>
      </c>
      <c r="AQ15" s="21">
        <v>0.60265977763471101</v>
      </c>
      <c r="AR15" s="21"/>
      <c r="AS15" s="21">
        <v>0.484039823210339</v>
      </c>
      <c r="AT15" s="21">
        <v>0.45630837117644202</v>
      </c>
      <c r="AU15" s="21">
        <v>0.67516950712443502</v>
      </c>
      <c r="AV15" s="21">
        <v>0.54472364139506901</v>
      </c>
      <c r="AW15" s="21">
        <v>0.66386665952061896</v>
      </c>
      <c r="AX15" s="21">
        <v>0.44979627884017198</v>
      </c>
      <c r="AY15" s="21">
        <v>0.49466544880033703</v>
      </c>
      <c r="AZ15" s="21">
        <v>0.519490604027944</v>
      </c>
      <c r="BA15" s="21">
        <v>0.47816244854067902</v>
      </c>
      <c r="BB15" s="21">
        <v>0.47595407788537197</v>
      </c>
      <c r="BC15" s="21">
        <v>0.51530573225948595</v>
      </c>
      <c r="BD15" s="21">
        <v>0.47026911376877001</v>
      </c>
      <c r="BE15" s="21">
        <v>0.49760521021701798</v>
      </c>
      <c r="BF15" s="21">
        <v>0.59452458611019599</v>
      </c>
      <c r="BG15" s="21">
        <v>0.41716178999039299</v>
      </c>
    </row>
    <row r="16" spans="2:59" x14ac:dyDescent="0.35">
      <c r="B16" s="18" t="s">
        <v>120</v>
      </c>
      <c r="C16" s="22">
        <v>-0.16823525292208</v>
      </c>
      <c r="D16" s="22">
        <v>-4.8201598413982701E-2</v>
      </c>
      <c r="E16" s="22">
        <v>-0.28074962928463598</v>
      </c>
      <c r="F16" s="22"/>
      <c r="G16" s="22">
        <v>-0.29364651251463397</v>
      </c>
      <c r="H16" s="22">
        <v>-0.28684086471748999</v>
      </c>
      <c r="I16" s="22">
        <v>-0.409690960703469</v>
      </c>
      <c r="J16" s="22">
        <v>-0.273372019937207</v>
      </c>
      <c r="K16" s="22">
        <v>-5.3972324869691703E-2</v>
      </c>
      <c r="L16" s="22">
        <v>5.4529317079128302E-2</v>
      </c>
      <c r="M16" s="22"/>
      <c r="N16" s="22">
        <v>-8.2644026206801502E-2</v>
      </c>
      <c r="O16" s="22">
        <v>-0.132986339591213</v>
      </c>
      <c r="P16" s="22">
        <v>-0.208469476102979</v>
      </c>
      <c r="Q16" s="22">
        <v>-0.252897727953457</v>
      </c>
      <c r="R16" s="22">
        <v>-0.19094539784231199</v>
      </c>
      <c r="S16" s="22"/>
      <c r="T16" s="22">
        <v>-5.9074863778699097E-2</v>
      </c>
      <c r="U16" s="22">
        <v>-0.19572552207065699</v>
      </c>
      <c r="V16" s="22"/>
      <c r="W16" s="22">
        <v>-0.14078133601298301</v>
      </c>
      <c r="X16" s="22">
        <v>-0.182876997112253</v>
      </c>
      <c r="Y16" s="22"/>
      <c r="Z16" s="22">
        <v>6.1742193294508703E-2</v>
      </c>
      <c r="AA16" s="22">
        <v>-0.12113686263541699</v>
      </c>
      <c r="AB16" s="22">
        <v>-0.35574523229474297</v>
      </c>
      <c r="AC16" s="22"/>
      <c r="AD16" s="22">
        <v>-0.12081240456430101</v>
      </c>
      <c r="AE16" s="22">
        <v>-0.25725867530831698</v>
      </c>
      <c r="AF16" s="22"/>
      <c r="AG16" s="22">
        <v>-9.32170487647241E-2</v>
      </c>
      <c r="AH16" s="22">
        <v>-0.214127578066269</v>
      </c>
      <c r="AI16" s="22">
        <v>-0.13412872130821701</v>
      </c>
      <c r="AJ16" s="22"/>
      <c r="AK16" s="22">
        <v>-4.8152476588318803E-2</v>
      </c>
      <c r="AL16" s="22">
        <v>-0.121472400125199</v>
      </c>
      <c r="AM16" s="22">
        <v>-0.51159480216032205</v>
      </c>
      <c r="AN16" s="22"/>
      <c r="AO16" s="22">
        <v>0.14651286512348299</v>
      </c>
      <c r="AP16" s="22">
        <v>-8.0573823332918695E-2</v>
      </c>
      <c r="AQ16" s="22">
        <v>-0.31080527839799899</v>
      </c>
      <c r="AR16" s="22"/>
      <c r="AS16" s="22">
        <v>-0.18290997737523301</v>
      </c>
      <c r="AT16" s="22">
        <v>-0.11684899446946299</v>
      </c>
      <c r="AU16" s="22">
        <v>-0.44458859084942098</v>
      </c>
      <c r="AV16" s="22">
        <v>-0.22317955160296701</v>
      </c>
      <c r="AW16" s="22">
        <v>-0.39034258730156202</v>
      </c>
      <c r="AX16" s="22">
        <v>1.0207572727570899E-2</v>
      </c>
      <c r="AY16" s="22">
        <v>-6.7035090811854894E-2</v>
      </c>
      <c r="AZ16" s="22">
        <v>-5.6358751125726803E-2</v>
      </c>
      <c r="BA16" s="22">
        <v>-7.53758206609631E-2</v>
      </c>
      <c r="BB16" s="22">
        <v>-4.68881759881929E-2</v>
      </c>
      <c r="BC16" s="22">
        <v>-6.1223864026088398E-2</v>
      </c>
      <c r="BD16" s="22">
        <v>-2.77653136585451E-2</v>
      </c>
      <c r="BE16" s="22">
        <v>-0.14245616695208799</v>
      </c>
      <c r="BF16" s="22">
        <v>-0.36864594832181702</v>
      </c>
      <c r="BG16" s="22">
        <v>0.123987470522693</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0.119763717995799</v>
      </c>
      <c r="D9" s="17">
        <v>0.121643727986739</v>
      </c>
      <c r="E9" s="17">
        <v>0.118505742876194</v>
      </c>
      <c r="F9" s="17"/>
      <c r="G9" s="17">
        <v>0.14469225402591801</v>
      </c>
      <c r="H9" s="17">
        <v>0.11868506412652</v>
      </c>
      <c r="I9" s="17">
        <v>6.6319235933547799E-2</v>
      </c>
      <c r="J9" s="17">
        <v>0.12975432248635699</v>
      </c>
      <c r="K9" s="17">
        <v>0.10864065873668401</v>
      </c>
      <c r="L9" s="17">
        <v>0.141646386205486</v>
      </c>
      <c r="M9" s="17"/>
      <c r="N9" s="17">
        <v>0.122600226123079</v>
      </c>
      <c r="O9" s="17">
        <v>0.122184255809819</v>
      </c>
      <c r="P9" s="17">
        <v>0.12445702807020199</v>
      </c>
      <c r="Q9" s="17">
        <v>0.101394744241343</v>
      </c>
      <c r="R9" s="17">
        <v>0.13870819488557201</v>
      </c>
      <c r="S9" s="17"/>
      <c r="T9" s="17">
        <v>0.17031883749604701</v>
      </c>
      <c r="U9" s="17">
        <v>0.107032233133878</v>
      </c>
      <c r="V9" s="17"/>
      <c r="W9" s="17">
        <v>0.130298240133112</v>
      </c>
      <c r="X9" s="17">
        <v>0.11784378143523901</v>
      </c>
      <c r="Y9" s="17"/>
      <c r="Z9" s="17">
        <v>0.19907804438448201</v>
      </c>
      <c r="AA9" s="17">
        <v>0.110711513728619</v>
      </c>
      <c r="AB9" s="17">
        <v>8.1932097226127806E-2</v>
      </c>
      <c r="AC9" s="17"/>
      <c r="AD9" s="17">
        <v>0.13901040969885201</v>
      </c>
      <c r="AE9" s="17">
        <v>8.3633320426847804E-2</v>
      </c>
      <c r="AF9" s="17"/>
      <c r="AG9" s="17">
        <v>0.12568386275902901</v>
      </c>
      <c r="AH9" s="17">
        <v>8.9126406181565199E-2</v>
      </c>
      <c r="AI9" s="17">
        <v>0.14854838553283101</v>
      </c>
      <c r="AJ9" s="17"/>
      <c r="AK9" s="17">
        <v>0.18915421176304201</v>
      </c>
      <c r="AL9" s="17">
        <v>0.110007293193938</v>
      </c>
      <c r="AM9" s="17">
        <v>4.6790919665071401E-2</v>
      </c>
      <c r="AN9" s="17"/>
      <c r="AO9" s="17">
        <v>0.18184389669506401</v>
      </c>
      <c r="AP9" s="17">
        <v>0.136095225477534</v>
      </c>
      <c r="AQ9" s="17">
        <v>9.8361623316017305E-2</v>
      </c>
      <c r="AR9" s="17"/>
      <c r="AS9" s="17">
        <v>0.136801636022756</v>
      </c>
      <c r="AT9" s="17">
        <v>0.121930713098412</v>
      </c>
      <c r="AU9" s="17">
        <v>0.18121402367789999</v>
      </c>
      <c r="AV9" s="17">
        <v>0.11415788805567401</v>
      </c>
      <c r="AW9" s="17">
        <v>0.114514968189979</v>
      </c>
      <c r="AX9" s="17">
        <v>0.107793485648023</v>
      </c>
      <c r="AY9" s="17">
        <v>8.5908309806339594E-2</v>
      </c>
      <c r="AZ9" s="17">
        <v>0.100092103010403</v>
      </c>
      <c r="BA9" s="17">
        <v>5.9913728175286299E-2</v>
      </c>
      <c r="BB9" s="17">
        <v>7.4475559410987505E-2</v>
      </c>
      <c r="BC9" s="17">
        <v>0.20937479461578701</v>
      </c>
      <c r="BD9" s="17">
        <v>5.2005352355809997E-2</v>
      </c>
      <c r="BE9" s="17">
        <v>0.182258588636071</v>
      </c>
      <c r="BF9" s="17">
        <v>0.20864380971398599</v>
      </c>
      <c r="BG9" s="17">
        <v>0.207028183130542</v>
      </c>
    </row>
    <row r="10" spans="2:59" x14ac:dyDescent="0.35">
      <c r="B10" s="18" t="s">
        <v>327</v>
      </c>
      <c r="C10" s="17">
        <v>0.34339726946112198</v>
      </c>
      <c r="D10" s="17">
        <v>0.37404801435854601</v>
      </c>
      <c r="E10" s="17">
        <v>0.31419838595444999</v>
      </c>
      <c r="F10" s="17"/>
      <c r="G10" s="17">
        <v>0.30704129625304399</v>
      </c>
      <c r="H10" s="17">
        <v>0.292040679361799</v>
      </c>
      <c r="I10" s="17">
        <v>0.36477873877088401</v>
      </c>
      <c r="J10" s="17">
        <v>0.28482806087489798</v>
      </c>
      <c r="K10" s="17">
        <v>0.39120816585051299</v>
      </c>
      <c r="L10" s="17">
        <v>0.37656786120750102</v>
      </c>
      <c r="M10" s="17"/>
      <c r="N10" s="17">
        <v>0.36160951336345498</v>
      </c>
      <c r="O10" s="17">
        <v>0.37833473574759402</v>
      </c>
      <c r="P10" s="17">
        <v>0.31508654683116599</v>
      </c>
      <c r="Q10" s="17">
        <v>0.34571847606252198</v>
      </c>
      <c r="R10" s="17">
        <v>0.28212068888222602</v>
      </c>
      <c r="S10" s="17"/>
      <c r="T10" s="17">
        <v>0.362978631253079</v>
      </c>
      <c r="U10" s="17">
        <v>0.33846602187048203</v>
      </c>
      <c r="V10" s="17"/>
      <c r="W10" s="17">
        <v>0.37792794118495598</v>
      </c>
      <c r="X10" s="17">
        <v>0.32429006369322799</v>
      </c>
      <c r="Y10" s="17"/>
      <c r="Z10" s="17">
        <v>0.37761993378018899</v>
      </c>
      <c r="AA10" s="17">
        <v>0.35978254355928002</v>
      </c>
      <c r="AB10" s="17">
        <v>0.34464549254744697</v>
      </c>
      <c r="AC10" s="17"/>
      <c r="AD10" s="17">
        <v>0.37408683791649999</v>
      </c>
      <c r="AE10" s="17">
        <v>0.28578600168482898</v>
      </c>
      <c r="AF10" s="17"/>
      <c r="AG10" s="17">
        <v>0.31685915966533101</v>
      </c>
      <c r="AH10" s="17">
        <v>0.370048080020142</v>
      </c>
      <c r="AI10" s="17">
        <v>0.346641914430739</v>
      </c>
      <c r="AJ10" s="17"/>
      <c r="AK10" s="17">
        <v>0.37668913839916202</v>
      </c>
      <c r="AL10" s="17">
        <v>0.37898418077239299</v>
      </c>
      <c r="AM10" s="17">
        <v>0.199440309891146</v>
      </c>
      <c r="AN10" s="17"/>
      <c r="AO10" s="17">
        <v>0.328918900156983</v>
      </c>
      <c r="AP10" s="17">
        <v>0.38738893898318799</v>
      </c>
      <c r="AQ10" s="17">
        <v>0.300309302457552</v>
      </c>
      <c r="AR10" s="17"/>
      <c r="AS10" s="17">
        <v>0.112146966648355</v>
      </c>
      <c r="AT10" s="17">
        <v>0.32594575135023701</v>
      </c>
      <c r="AU10" s="17">
        <v>0.23980069409951499</v>
      </c>
      <c r="AV10" s="17">
        <v>0.35816459304597198</v>
      </c>
      <c r="AW10" s="17">
        <v>0.31027405320632701</v>
      </c>
      <c r="AX10" s="17">
        <v>0.38946021112766399</v>
      </c>
      <c r="AY10" s="17">
        <v>0.39817880530259903</v>
      </c>
      <c r="AZ10" s="17">
        <v>0.359627798639027</v>
      </c>
      <c r="BA10" s="17">
        <v>0.63114100462451495</v>
      </c>
      <c r="BB10" s="17">
        <v>0.45801991710222401</v>
      </c>
      <c r="BC10" s="17">
        <v>0.33661504206367998</v>
      </c>
      <c r="BD10" s="17">
        <v>0.55942086472011399</v>
      </c>
      <c r="BE10" s="17">
        <v>0.18099770351282601</v>
      </c>
      <c r="BF10" s="17">
        <v>0.46384327143093301</v>
      </c>
      <c r="BG10" s="17">
        <v>0.36408735504298101</v>
      </c>
    </row>
    <row r="11" spans="2:59" x14ac:dyDescent="0.35">
      <c r="B11" s="18" t="s">
        <v>328</v>
      </c>
      <c r="C11" s="17">
        <v>0.30654879211524899</v>
      </c>
      <c r="D11" s="17">
        <v>0.31133603716518599</v>
      </c>
      <c r="E11" s="17">
        <v>0.30129208602316598</v>
      </c>
      <c r="F11" s="17"/>
      <c r="G11" s="17">
        <v>0.31128016170533401</v>
      </c>
      <c r="H11" s="17">
        <v>0.29424629473161701</v>
      </c>
      <c r="I11" s="17">
        <v>0.26828493733245801</v>
      </c>
      <c r="J11" s="17">
        <v>0.35808710021957701</v>
      </c>
      <c r="K11" s="17">
        <v>0.30407644263887201</v>
      </c>
      <c r="L11" s="17">
        <v>0.29747274447173899</v>
      </c>
      <c r="M11" s="17"/>
      <c r="N11" s="17">
        <v>0.27461097719798699</v>
      </c>
      <c r="O11" s="17">
        <v>0.287704075712167</v>
      </c>
      <c r="P11" s="17">
        <v>0.36433917242820202</v>
      </c>
      <c r="Q11" s="17">
        <v>0.31832072979234199</v>
      </c>
      <c r="R11" s="17">
        <v>0.289066515943184</v>
      </c>
      <c r="S11" s="17"/>
      <c r="T11" s="17">
        <v>0.26439493705052802</v>
      </c>
      <c r="U11" s="17">
        <v>0.31716455512665798</v>
      </c>
      <c r="V11" s="17"/>
      <c r="W11" s="17">
        <v>0.269970235323717</v>
      </c>
      <c r="X11" s="17">
        <v>0.32827637747344901</v>
      </c>
      <c r="Y11" s="17"/>
      <c r="Z11" s="17">
        <v>0.242187692930219</v>
      </c>
      <c r="AA11" s="17">
        <v>0.34443993188412703</v>
      </c>
      <c r="AB11" s="17">
        <v>0.32446340075605101</v>
      </c>
      <c r="AC11" s="17"/>
      <c r="AD11" s="17">
        <v>0.28261556374846197</v>
      </c>
      <c r="AE11" s="17">
        <v>0.351476879983117</v>
      </c>
      <c r="AF11" s="17"/>
      <c r="AG11" s="17">
        <v>0.40836521236542001</v>
      </c>
      <c r="AH11" s="17">
        <v>0.29158345314364498</v>
      </c>
      <c r="AI11" s="17">
        <v>0.29890741253209002</v>
      </c>
      <c r="AJ11" s="17"/>
      <c r="AK11" s="17">
        <v>0.25749728990047399</v>
      </c>
      <c r="AL11" s="17">
        <v>0.31584707800121598</v>
      </c>
      <c r="AM11" s="17">
        <v>0.40201366405010402</v>
      </c>
      <c r="AN11" s="17"/>
      <c r="AO11" s="17">
        <v>0.28162536713388198</v>
      </c>
      <c r="AP11" s="17">
        <v>0.26786454971722101</v>
      </c>
      <c r="AQ11" s="17">
        <v>0.35286440179559903</v>
      </c>
      <c r="AR11" s="17"/>
      <c r="AS11" s="17">
        <v>0.44161255022830298</v>
      </c>
      <c r="AT11" s="17">
        <v>0.26280000851063201</v>
      </c>
      <c r="AU11" s="17">
        <v>0.27842804836541801</v>
      </c>
      <c r="AV11" s="17">
        <v>0.26028188455343898</v>
      </c>
      <c r="AW11" s="17">
        <v>0.34443922920036701</v>
      </c>
      <c r="AX11" s="17">
        <v>0.29208710403946597</v>
      </c>
      <c r="AY11" s="17">
        <v>0.31104295586272201</v>
      </c>
      <c r="AZ11" s="17">
        <v>0.33665052014573799</v>
      </c>
      <c r="BA11" s="17">
        <v>0.23067992610210999</v>
      </c>
      <c r="BB11" s="17">
        <v>0.331819874848853</v>
      </c>
      <c r="BC11" s="17">
        <v>0.259189438791599</v>
      </c>
      <c r="BD11" s="17">
        <v>0.22217047903093601</v>
      </c>
      <c r="BE11" s="17">
        <v>0.353080086426938</v>
      </c>
      <c r="BF11" s="17">
        <v>0.17711755101063101</v>
      </c>
      <c r="BG11" s="17">
        <v>0.1291317612001</v>
      </c>
    </row>
    <row r="12" spans="2:59" x14ac:dyDescent="0.35">
      <c r="B12" s="18" t="s">
        <v>329</v>
      </c>
      <c r="C12" s="17">
        <v>9.9311192804819107E-2</v>
      </c>
      <c r="D12" s="17">
        <v>8.7827448265674499E-2</v>
      </c>
      <c r="E12" s="17">
        <v>0.110418398138247</v>
      </c>
      <c r="F12" s="17"/>
      <c r="G12" s="17">
        <v>9.9205833298764007E-2</v>
      </c>
      <c r="H12" s="17">
        <v>0.10463075287101201</v>
      </c>
      <c r="I12" s="17">
        <v>0.144428119716978</v>
      </c>
      <c r="J12" s="17">
        <v>0.104663044598206</v>
      </c>
      <c r="K12" s="17">
        <v>6.28064575771137E-2</v>
      </c>
      <c r="L12" s="17">
        <v>9.1463976878814995E-2</v>
      </c>
      <c r="M12" s="17"/>
      <c r="N12" s="17">
        <v>0.12145144142726801</v>
      </c>
      <c r="O12" s="17">
        <v>7.1574540356976302E-2</v>
      </c>
      <c r="P12" s="17">
        <v>8.5273384327209295E-2</v>
      </c>
      <c r="Q12" s="17">
        <v>0.103869754524055</v>
      </c>
      <c r="R12" s="17">
        <v>0.11046272138117701</v>
      </c>
      <c r="S12" s="17"/>
      <c r="T12" s="17">
        <v>8.6190771834904797E-2</v>
      </c>
      <c r="U12" s="17">
        <v>0.10261535749895399</v>
      </c>
      <c r="V12" s="17"/>
      <c r="W12" s="17">
        <v>0.103805711187182</v>
      </c>
      <c r="X12" s="17">
        <v>9.8274136351866007E-2</v>
      </c>
      <c r="Y12" s="17"/>
      <c r="Z12" s="17">
        <v>7.0933460881700397E-2</v>
      </c>
      <c r="AA12" s="17">
        <v>0.103037330622141</v>
      </c>
      <c r="AB12" s="17">
        <v>0.13080992996562199</v>
      </c>
      <c r="AC12" s="17"/>
      <c r="AD12" s="17">
        <v>0.105029979744678</v>
      </c>
      <c r="AE12" s="17">
        <v>8.8575735047346504E-2</v>
      </c>
      <c r="AF12" s="17"/>
      <c r="AG12" s="17">
        <v>6.4816684840700398E-2</v>
      </c>
      <c r="AH12" s="17">
        <v>0.116374059668758</v>
      </c>
      <c r="AI12" s="17">
        <v>9.5395791691856593E-2</v>
      </c>
      <c r="AJ12" s="17"/>
      <c r="AK12" s="17">
        <v>8.0268378715355401E-2</v>
      </c>
      <c r="AL12" s="17">
        <v>8.1671585732994698E-2</v>
      </c>
      <c r="AM12" s="17">
        <v>0.184717954104785</v>
      </c>
      <c r="AN12" s="17"/>
      <c r="AO12" s="17">
        <v>6.0046226415487E-2</v>
      </c>
      <c r="AP12" s="17">
        <v>0.100390872166662</v>
      </c>
      <c r="AQ12" s="17">
        <v>0.114006851748067</v>
      </c>
      <c r="AR12" s="17"/>
      <c r="AS12" s="17">
        <v>0.12677171996207501</v>
      </c>
      <c r="AT12" s="17">
        <v>7.6623708166623006E-2</v>
      </c>
      <c r="AU12" s="17">
        <v>8.49882825564474E-2</v>
      </c>
      <c r="AV12" s="17">
        <v>0.158030957858145</v>
      </c>
      <c r="AW12" s="17">
        <v>9.7936511980310503E-2</v>
      </c>
      <c r="AX12" s="17">
        <v>9.9172311648522193E-2</v>
      </c>
      <c r="AY12" s="17">
        <v>5.8981234620257797E-2</v>
      </c>
      <c r="AZ12" s="17">
        <v>0.118549438477526</v>
      </c>
      <c r="BA12" s="17">
        <v>6.6731390445106301E-2</v>
      </c>
      <c r="BB12" s="17">
        <v>6.0410800339981599E-2</v>
      </c>
      <c r="BC12" s="17">
        <v>0.13743848330991801</v>
      </c>
      <c r="BD12" s="17">
        <v>6.59363368516694E-2</v>
      </c>
      <c r="BE12" s="17">
        <v>0</v>
      </c>
      <c r="BF12" s="17">
        <v>0.106226107991202</v>
      </c>
      <c r="BG12" s="17">
        <v>0.16161992507096801</v>
      </c>
    </row>
    <row r="13" spans="2:59" x14ac:dyDescent="0.35">
      <c r="B13" s="18" t="s">
        <v>330</v>
      </c>
      <c r="C13" s="17">
        <v>3.6150157408881202E-2</v>
      </c>
      <c r="D13" s="17">
        <v>4.4227438503177202E-2</v>
      </c>
      <c r="E13" s="17">
        <v>2.87744359554644E-2</v>
      </c>
      <c r="F13" s="17"/>
      <c r="G13" s="17">
        <v>4.7692036477292601E-2</v>
      </c>
      <c r="H13" s="17">
        <v>3.4325046228463503E-2</v>
      </c>
      <c r="I13" s="17">
        <v>3.4656706517034001E-2</v>
      </c>
      <c r="J13" s="17">
        <v>4.3383915959002102E-2</v>
      </c>
      <c r="K13" s="17">
        <v>3.9355467928394797E-2</v>
      </c>
      <c r="L13" s="17">
        <v>2.7394012295276701E-2</v>
      </c>
      <c r="M13" s="17"/>
      <c r="N13" s="17">
        <v>4.2413319515910701E-2</v>
      </c>
      <c r="O13" s="17">
        <v>2.7592972761905501E-2</v>
      </c>
      <c r="P13" s="17">
        <v>2.5879656437588001E-2</v>
      </c>
      <c r="Q13" s="17">
        <v>3.8128425445625197E-2</v>
      </c>
      <c r="R13" s="17">
        <v>5.0644393012708698E-2</v>
      </c>
      <c r="S13" s="17"/>
      <c r="T13" s="17">
        <v>5.8900735933272497E-2</v>
      </c>
      <c r="U13" s="17">
        <v>3.0420794113007601E-2</v>
      </c>
      <c r="V13" s="17"/>
      <c r="W13" s="17">
        <v>3.6225256047963103E-2</v>
      </c>
      <c r="X13" s="17">
        <v>3.8984988023144901E-2</v>
      </c>
      <c r="Y13" s="17"/>
      <c r="Z13" s="17">
        <v>2.9733922232897E-2</v>
      </c>
      <c r="AA13" s="17">
        <v>4.1306384705873597E-2</v>
      </c>
      <c r="AB13" s="17">
        <v>3.9099327861788602E-2</v>
      </c>
      <c r="AC13" s="17"/>
      <c r="AD13" s="17">
        <v>2.7872029450361199E-2</v>
      </c>
      <c r="AE13" s="17">
        <v>5.1690077665437803E-2</v>
      </c>
      <c r="AF13" s="17"/>
      <c r="AG13" s="17">
        <v>5.6281650005058297E-2</v>
      </c>
      <c r="AH13" s="17">
        <v>2.0783607011509799E-2</v>
      </c>
      <c r="AI13" s="17">
        <v>4.28468316484081E-2</v>
      </c>
      <c r="AJ13" s="17"/>
      <c r="AK13" s="17">
        <v>2.25133357535552E-2</v>
      </c>
      <c r="AL13" s="17">
        <v>3.5048135711969297E-2</v>
      </c>
      <c r="AM13" s="17">
        <v>7.8790418088828501E-2</v>
      </c>
      <c r="AN13" s="17"/>
      <c r="AO13" s="17">
        <v>4.2363636497438802E-2</v>
      </c>
      <c r="AP13" s="17">
        <v>2.76806582911471E-2</v>
      </c>
      <c r="AQ13" s="17">
        <v>4.7290307888676601E-2</v>
      </c>
      <c r="AR13" s="17"/>
      <c r="AS13" s="17">
        <v>2.2551053735177299E-2</v>
      </c>
      <c r="AT13" s="17">
        <v>5.6787235979008498E-2</v>
      </c>
      <c r="AU13" s="17">
        <v>6.2772843229701197E-2</v>
      </c>
      <c r="AV13" s="17">
        <v>3.3579588596379002E-2</v>
      </c>
      <c r="AW13" s="17">
        <v>4.0402602361637702E-2</v>
      </c>
      <c r="AX13" s="17">
        <v>0</v>
      </c>
      <c r="AY13" s="17">
        <v>4.3947948078568701E-2</v>
      </c>
      <c r="AZ13" s="17">
        <v>4.6973134666678802E-2</v>
      </c>
      <c r="BA13" s="17">
        <v>1.1533950652981999E-2</v>
      </c>
      <c r="BB13" s="17">
        <v>4.7013061871353998E-2</v>
      </c>
      <c r="BC13" s="17">
        <v>2.28140641788026E-2</v>
      </c>
      <c r="BD13" s="17">
        <v>5.0547792997961603E-2</v>
      </c>
      <c r="BE13" s="17">
        <v>0.114194477529802</v>
      </c>
      <c r="BF13" s="17">
        <v>4.41692598532476E-2</v>
      </c>
      <c r="BG13" s="17">
        <v>4.4209337215465598E-2</v>
      </c>
    </row>
    <row r="14" spans="2:59" x14ac:dyDescent="0.35">
      <c r="B14" s="18" t="s">
        <v>133</v>
      </c>
      <c r="C14" s="17">
        <v>9.4828870214129696E-2</v>
      </c>
      <c r="D14" s="17">
        <v>6.0917333720678202E-2</v>
      </c>
      <c r="E14" s="17">
        <v>0.126810951052478</v>
      </c>
      <c r="F14" s="17"/>
      <c r="G14" s="17">
        <v>9.0088418239647902E-2</v>
      </c>
      <c r="H14" s="17">
        <v>0.15607216268058899</v>
      </c>
      <c r="I14" s="17">
        <v>0.12153226172909901</v>
      </c>
      <c r="J14" s="17">
        <v>7.9283555861959606E-2</v>
      </c>
      <c r="K14" s="17">
        <v>9.3912807268422202E-2</v>
      </c>
      <c r="L14" s="17">
        <v>6.5455018941182205E-2</v>
      </c>
      <c r="M14" s="17"/>
      <c r="N14" s="17">
        <v>7.7314522372300798E-2</v>
      </c>
      <c r="O14" s="17">
        <v>0.112609419611539</v>
      </c>
      <c r="P14" s="17">
        <v>8.49642119056324E-2</v>
      </c>
      <c r="Q14" s="17">
        <v>9.2567869934113006E-2</v>
      </c>
      <c r="R14" s="17">
        <v>0.12899748589513199</v>
      </c>
      <c r="S14" s="17"/>
      <c r="T14" s="17">
        <v>5.7216086432167898E-2</v>
      </c>
      <c r="U14" s="17">
        <v>0.10430103825702</v>
      </c>
      <c r="V14" s="17"/>
      <c r="W14" s="17">
        <v>8.1772616123069505E-2</v>
      </c>
      <c r="X14" s="17">
        <v>9.2330653023074E-2</v>
      </c>
      <c r="Y14" s="17"/>
      <c r="Z14" s="17">
        <v>8.0446945790513202E-2</v>
      </c>
      <c r="AA14" s="17">
        <v>4.0722295499958698E-2</v>
      </c>
      <c r="AB14" s="17">
        <v>7.9049751642963406E-2</v>
      </c>
      <c r="AC14" s="17"/>
      <c r="AD14" s="17">
        <v>7.1385179441147195E-2</v>
      </c>
      <c r="AE14" s="17">
        <v>0.13883798519242199</v>
      </c>
      <c r="AF14" s="17"/>
      <c r="AG14" s="17">
        <v>2.7993430364461901E-2</v>
      </c>
      <c r="AH14" s="17">
        <v>0.112084393974381</v>
      </c>
      <c r="AI14" s="17">
        <v>6.76596641640759E-2</v>
      </c>
      <c r="AJ14" s="17"/>
      <c r="AK14" s="17">
        <v>7.3877645468411801E-2</v>
      </c>
      <c r="AL14" s="17">
        <v>7.8441726587489796E-2</v>
      </c>
      <c r="AM14" s="17">
        <v>8.8246734200064694E-2</v>
      </c>
      <c r="AN14" s="17"/>
      <c r="AO14" s="17">
        <v>0.105201973101145</v>
      </c>
      <c r="AP14" s="17">
        <v>8.0579755364247399E-2</v>
      </c>
      <c r="AQ14" s="17">
        <v>8.7167512794086993E-2</v>
      </c>
      <c r="AR14" s="17"/>
      <c r="AS14" s="17">
        <v>0.160116073403334</v>
      </c>
      <c r="AT14" s="17">
        <v>0.155912582895088</v>
      </c>
      <c r="AU14" s="17">
        <v>0.15279610807101901</v>
      </c>
      <c r="AV14" s="17">
        <v>7.57850878903914E-2</v>
      </c>
      <c r="AW14" s="17">
        <v>9.2432635061378804E-2</v>
      </c>
      <c r="AX14" s="17">
        <v>0.11148688753632501</v>
      </c>
      <c r="AY14" s="17">
        <v>0.101940746329513</v>
      </c>
      <c r="AZ14" s="17">
        <v>3.8107005060627398E-2</v>
      </c>
      <c r="BA14" s="17">
        <v>0</v>
      </c>
      <c r="BB14" s="17">
        <v>2.8260786426599599E-2</v>
      </c>
      <c r="BC14" s="17">
        <v>3.4568177040213803E-2</v>
      </c>
      <c r="BD14" s="17">
        <v>4.9919174043508603E-2</v>
      </c>
      <c r="BE14" s="17">
        <v>0.16946914389436299</v>
      </c>
      <c r="BF14" s="17">
        <v>0</v>
      </c>
      <c r="BG14" s="17">
        <v>9.3923438339942295E-2</v>
      </c>
    </row>
    <row r="15" spans="2:59" x14ac:dyDescent="0.35">
      <c r="B15" s="18" t="s">
        <v>331</v>
      </c>
      <c r="C15" s="21">
        <v>0.46316098745692103</v>
      </c>
      <c r="D15" s="21">
        <v>0.49569174234528401</v>
      </c>
      <c r="E15" s="21">
        <v>0.43270412883064502</v>
      </c>
      <c r="F15" s="21"/>
      <c r="G15" s="21">
        <v>0.451733550278962</v>
      </c>
      <c r="H15" s="21">
        <v>0.41072574348831897</v>
      </c>
      <c r="I15" s="21">
        <v>0.43109797470443201</v>
      </c>
      <c r="J15" s="21">
        <v>0.41458238336125502</v>
      </c>
      <c r="K15" s="21">
        <v>0.49984882458719698</v>
      </c>
      <c r="L15" s="21">
        <v>0.51821424741298705</v>
      </c>
      <c r="M15" s="21"/>
      <c r="N15" s="21">
        <v>0.48420973948653401</v>
      </c>
      <c r="O15" s="21">
        <v>0.50051899155741197</v>
      </c>
      <c r="P15" s="21">
        <v>0.43954357490136903</v>
      </c>
      <c r="Q15" s="21">
        <v>0.44711322030386502</v>
      </c>
      <c r="R15" s="21">
        <v>0.42082888376779798</v>
      </c>
      <c r="S15" s="21"/>
      <c r="T15" s="21">
        <v>0.53329746874912598</v>
      </c>
      <c r="U15" s="21">
        <v>0.44549825500436002</v>
      </c>
      <c r="V15" s="21"/>
      <c r="W15" s="21">
        <v>0.50822618131806796</v>
      </c>
      <c r="X15" s="21">
        <v>0.44213384512846698</v>
      </c>
      <c r="Y15" s="21"/>
      <c r="Z15" s="21">
        <v>0.57669797816467006</v>
      </c>
      <c r="AA15" s="21">
        <v>0.470494057287899</v>
      </c>
      <c r="AB15" s="21">
        <v>0.42657758977357402</v>
      </c>
      <c r="AC15" s="21"/>
      <c r="AD15" s="21">
        <v>0.51309724761535203</v>
      </c>
      <c r="AE15" s="21">
        <v>0.369419322111677</v>
      </c>
      <c r="AF15" s="21"/>
      <c r="AG15" s="21">
        <v>0.44254302242436</v>
      </c>
      <c r="AH15" s="21">
        <v>0.45917448620170698</v>
      </c>
      <c r="AI15" s="21">
        <v>0.49519029996357</v>
      </c>
      <c r="AJ15" s="21"/>
      <c r="AK15" s="21">
        <v>0.565843350162204</v>
      </c>
      <c r="AL15" s="21">
        <v>0.48899147396633003</v>
      </c>
      <c r="AM15" s="21">
        <v>0.24623122955621701</v>
      </c>
      <c r="AN15" s="21"/>
      <c r="AO15" s="21">
        <v>0.51076279685204695</v>
      </c>
      <c r="AP15" s="21">
        <v>0.52348416446072199</v>
      </c>
      <c r="AQ15" s="21">
        <v>0.39867092577357</v>
      </c>
      <c r="AR15" s="21"/>
      <c r="AS15" s="21">
        <v>0.24894860267111099</v>
      </c>
      <c r="AT15" s="21">
        <v>0.44787646444864898</v>
      </c>
      <c r="AU15" s="21">
        <v>0.421014717777415</v>
      </c>
      <c r="AV15" s="21">
        <v>0.47232248110164599</v>
      </c>
      <c r="AW15" s="21">
        <v>0.42478902139630598</v>
      </c>
      <c r="AX15" s="21">
        <v>0.49725369677568698</v>
      </c>
      <c r="AY15" s="21">
        <v>0.48408711510893898</v>
      </c>
      <c r="AZ15" s="21">
        <v>0.45971990164943</v>
      </c>
      <c r="BA15" s="21">
        <v>0.69105473279980201</v>
      </c>
      <c r="BB15" s="21">
        <v>0.53249547651321205</v>
      </c>
      <c r="BC15" s="21">
        <v>0.54598983667946699</v>
      </c>
      <c r="BD15" s="21">
        <v>0.61142621707592404</v>
      </c>
      <c r="BE15" s="21">
        <v>0.36325629214889599</v>
      </c>
      <c r="BF15" s="21">
        <v>0.67248708114491895</v>
      </c>
      <c r="BG15" s="21">
        <v>0.57111553817352401</v>
      </c>
    </row>
    <row r="16" spans="2:59" x14ac:dyDescent="0.35">
      <c r="B16" s="18" t="s">
        <v>332</v>
      </c>
      <c r="C16" s="21">
        <v>0.13546135021370001</v>
      </c>
      <c r="D16" s="21">
        <v>0.13205488676885199</v>
      </c>
      <c r="E16" s="21">
        <v>0.139192834093711</v>
      </c>
      <c r="F16" s="21"/>
      <c r="G16" s="21">
        <v>0.14689786977605701</v>
      </c>
      <c r="H16" s="21">
        <v>0.138955799099476</v>
      </c>
      <c r="I16" s="21">
        <v>0.17908482623401201</v>
      </c>
      <c r="J16" s="21">
        <v>0.14804696055720801</v>
      </c>
      <c r="K16" s="21">
        <v>0.102161925505509</v>
      </c>
      <c r="L16" s="21">
        <v>0.118857989174092</v>
      </c>
      <c r="M16" s="21"/>
      <c r="N16" s="21">
        <v>0.16386476094317901</v>
      </c>
      <c r="O16" s="21">
        <v>9.9167513118881806E-2</v>
      </c>
      <c r="P16" s="21">
        <v>0.111153040764797</v>
      </c>
      <c r="Q16" s="21">
        <v>0.14199817996968001</v>
      </c>
      <c r="R16" s="21">
        <v>0.161107114393886</v>
      </c>
      <c r="S16" s="21"/>
      <c r="T16" s="21">
        <v>0.145091507768177</v>
      </c>
      <c r="U16" s="21">
        <v>0.133036151611962</v>
      </c>
      <c r="V16" s="21"/>
      <c r="W16" s="21">
        <v>0.14003096723514499</v>
      </c>
      <c r="X16" s="21">
        <v>0.137259124375011</v>
      </c>
      <c r="Y16" s="21"/>
      <c r="Z16" s="21">
        <v>0.100667383114597</v>
      </c>
      <c r="AA16" s="21">
        <v>0.14434371532801499</v>
      </c>
      <c r="AB16" s="21">
        <v>0.16990925782741101</v>
      </c>
      <c r="AC16" s="21"/>
      <c r="AD16" s="21">
        <v>0.132902009195039</v>
      </c>
      <c r="AE16" s="21">
        <v>0.14026581271278399</v>
      </c>
      <c r="AF16" s="21"/>
      <c r="AG16" s="21">
        <v>0.12109833484575901</v>
      </c>
      <c r="AH16" s="21">
        <v>0.13715766668026799</v>
      </c>
      <c r="AI16" s="21">
        <v>0.13824262334026499</v>
      </c>
      <c r="AJ16" s="21"/>
      <c r="AK16" s="21">
        <v>0.102781714468911</v>
      </c>
      <c r="AL16" s="21">
        <v>0.11671972144496399</v>
      </c>
      <c r="AM16" s="21">
        <v>0.263508372193614</v>
      </c>
      <c r="AN16" s="21"/>
      <c r="AO16" s="21">
        <v>0.102409862912926</v>
      </c>
      <c r="AP16" s="21">
        <v>0.128071530457809</v>
      </c>
      <c r="AQ16" s="21">
        <v>0.16129715963674399</v>
      </c>
      <c r="AR16" s="21"/>
      <c r="AS16" s="21">
        <v>0.149322773697252</v>
      </c>
      <c r="AT16" s="21">
        <v>0.13341094414563101</v>
      </c>
      <c r="AU16" s="21">
        <v>0.147761125786149</v>
      </c>
      <c r="AV16" s="21">
        <v>0.19161054645452399</v>
      </c>
      <c r="AW16" s="21">
        <v>0.13833911434194801</v>
      </c>
      <c r="AX16" s="21">
        <v>9.9172311648522193E-2</v>
      </c>
      <c r="AY16" s="21">
        <v>0.102929182698827</v>
      </c>
      <c r="AZ16" s="21">
        <v>0.16552257314420499</v>
      </c>
      <c r="BA16" s="21">
        <v>7.8265341098088304E-2</v>
      </c>
      <c r="BB16" s="21">
        <v>0.107423862211336</v>
      </c>
      <c r="BC16" s="21">
        <v>0.160252547488721</v>
      </c>
      <c r="BD16" s="21">
        <v>0.116484129849631</v>
      </c>
      <c r="BE16" s="21">
        <v>0.114194477529802</v>
      </c>
      <c r="BF16" s="21">
        <v>0.15039536784445001</v>
      </c>
      <c r="BG16" s="21">
        <v>0.205829262286434</v>
      </c>
    </row>
    <row r="17" spans="2:59" x14ac:dyDescent="0.35">
      <c r="B17" s="18" t="s">
        <v>120</v>
      </c>
      <c r="C17" s="22">
        <v>0.32769963724321999</v>
      </c>
      <c r="D17" s="22">
        <v>0.36363685557643299</v>
      </c>
      <c r="E17" s="22">
        <v>0.29351129473693299</v>
      </c>
      <c r="F17" s="22"/>
      <c r="G17" s="22">
        <v>0.30483568050290499</v>
      </c>
      <c r="H17" s="22">
        <v>0.271769944388843</v>
      </c>
      <c r="I17" s="22">
        <v>0.25201314847042</v>
      </c>
      <c r="J17" s="22">
        <v>0.26653542280404702</v>
      </c>
      <c r="K17" s="22">
        <v>0.39768689908168903</v>
      </c>
      <c r="L17" s="22">
        <v>0.39935625823889498</v>
      </c>
      <c r="M17" s="22"/>
      <c r="N17" s="22">
        <v>0.32034497854335497</v>
      </c>
      <c r="O17" s="22">
        <v>0.40135147843853097</v>
      </c>
      <c r="P17" s="22">
        <v>0.32839053413657099</v>
      </c>
      <c r="Q17" s="22">
        <v>0.30511504033418502</v>
      </c>
      <c r="R17" s="22">
        <v>0.259721769373912</v>
      </c>
      <c r="S17" s="22"/>
      <c r="T17" s="22">
        <v>0.38820596098094901</v>
      </c>
      <c r="U17" s="22">
        <v>0.31246210339239899</v>
      </c>
      <c r="V17" s="22"/>
      <c r="W17" s="22">
        <v>0.36819521408292299</v>
      </c>
      <c r="X17" s="22">
        <v>0.30487472075345601</v>
      </c>
      <c r="Y17" s="22"/>
      <c r="Z17" s="22">
        <v>0.476030595050073</v>
      </c>
      <c r="AA17" s="22">
        <v>0.32615034195988502</v>
      </c>
      <c r="AB17" s="22">
        <v>0.25666833194616401</v>
      </c>
      <c r="AC17" s="22"/>
      <c r="AD17" s="22">
        <v>0.380195238420312</v>
      </c>
      <c r="AE17" s="22">
        <v>0.22915350939889301</v>
      </c>
      <c r="AF17" s="22"/>
      <c r="AG17" s="22">
        <v>0.32144468757860101</v>
      </c>
      <c r="AH17" s="22">
        <v>0.32201681952144001</v>
      </c>
      <c r="AI17" s="22">
        <v>0.35694767662330501</v>
      </c>
      <c r="AJ17" s="22"/>
      <c r="AK17" s="22">
        <v>0.46306163569329301</v>
      </c>
      <c r="AL17" s="22">
        <v>0.37227175252136602</v>
      </c>
      <c r="AM17" s="22">
        <v>-1.7277142637396901E-2</v>
      </c>
      <c r="AN17" s="22"/>
      <c r="AO17" s="22">
        <v>0.40835293393912098</v>
      </c>
      <c r="AP17" s="22">
        <v>0.39541263400291299</v>
      </c>
      <c r="AQ17" s="22">
        <v>0.23737376613682601</v>
      </c>
      <c r="AR17" s="22"/>
      <c r="AS17" s="22">
        <v>9.9625828973858702E-2</v>
      </c>
      <c r="AT17" s="22">
        <v>0.314465520303017</v>
      </c>
      <c r="AU17" s="22">
        <v>0.27325359199126598</v>
      </c>
      <c r="AV17" s="22">
        <v>0.28071193464712202</v>
      </c>
      <c r="AW17" s="22">
        <v>0.28644990705435802</v>
      </c>
      <c r="AX17" s="22">
        <v>0.39808138512716501</v>
      </c>
      <c r="AY17" s="22">
        <v>0.38115793241011198</v>
      </c>
      <c r="AZ17" s="22">
        <v>0.29419732850522501</v>
      </c>
      <c r="BA17" s="22">
        <v>0.61278939170171298</v>
      </c>
      <c r="BB17" s="22">
        <v>0.42507161430187601</v>
      </c>
      <c r="BC17" s="22">
        <v>0.38573728919074601</v>
      </c>
      <c r="BD17" s="22">
        <v>0.49494208722629301</v>
      </c>
      <c r="BE17" s="22">
        <v>0.24906181461909399</v>
      </c>
      <c r="BF17" s="22">
        <v>0.522091713300469</v>
      </c>
      <c r="BG17" s="22">
        <v>0.36528627588709001</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0.17012405406217901</v>
      </c>
      <c r="D9" s="17">
        <v>0.16795167775825301</v>
      </c>
      <c r="E9" s="17">
        <v>0.17078875989748299</v>
      </c>
      <c r="F9" s="17"/>
      <c r="G9" s="17">
        <v>0.14217652606564701</v>
      </c>
      <c r="H9" s="17">
        <v>0.13415821627851801</v>
      </c>
      <c r="I9" s="17">
        <v>0.115984060361703</v>
      </c>
      <c r="J9" s="17">
        <v>0.14650021764034901</v>
      </c>
      <c r="K9" s="17">
        <v>0.187612516506837</v>
      </c>
      <c r="L9" s="17">
        <v>0.22930047355130401</v>
      </c>
      <c r="M9" s="17"/>
      <c r="N9" s="17">
        <v>0.209415613127413</v>
      </c>
      <c r="O9" s="17">
        <v>0.182367917504629</v>
      </c>
      <c r="P9" s="17">
        <v>0.153593492206761</v>
      </c>
      <c r="Q9" s="17">
        <v>0.13298929687330699</v>
      </c>
      <c r="R9" s="17">
        <v>0.15958576016585199</v>
      </c>
      <c r="S9" s="17"/>
      <c r="T9" s="17">
        <v>0.231640432843846</v>
      </c>
      <c r="U9" s="17">
        <v>0.154632154271196</v>
      </c>
      <c r="V9" s="17"/>
      <c r="W9" s="17">
        <v>0.18075167990920701</v>
      </c>
      <c r="X9" s="17">
        <v>0.16642600162048701</v>
      </c>
      <c r="Y9" s="17"/>
      <c r="Z9" s="17">
        <v>0.25755200259345401</v>
      </c>
      <c r="AA9" s="17">
        <v>0.159149771047226</v>
      </c>
      <c r="AB9" s="17">
        <v>0.112341727410426</v>
      </c>
      <c r="AC9" s="17"/>
      <c r="AD9" s="17">
        <v>0.19447234481730999</v>
      </c>
      <c r="AE9" s="17">
        <v>0.124416800125766</v>
      </c>
      <c r="AF9" s="17"/>
      <c r="AG9" s="17">
        <v>0.19649322697964899</v>
      </c>
      <c r="AH9" s="17">
        <v>0.133064234815331</v>
      </c>
      <c r="AI9" s="17">
        <v>0.194792416013889</v>
      </c>
      <c r="AJ9" s="17"/>
      <c r="AK9" s="17">
        <v>0.25852202592572898</v>
      </c>
      <c r="AL9" s="17">
        <v>0.15199310705936001</v>
      </c>
      <c r="AM9" s="17">
        <v>8.0026001177612105E-2</v>
      </c>
      <c r="AN9" s="17"/>
      <c r="AO9" s="17">
        <v>0.228123212270293</v>
      </c>
      <c r="AP9" s="17">
        <v>0.19179467195892699</v>
      </c>
      <c r="AQ9" s="17">
        <v>0.135425832723681</v>
      </c>
      <c r="AR9" s="17"/>
      <c r="AS9" s="17">
        <v>0.11770186397593201</v>
      </c>
      <c r="AT9" s="17">
        <v>0.17001028981820501</v>
      </c>
      <c r="AU9" s="17">
        <v>0.166157423502101</v>
      </c>
      <c r="AV9" s="17">
        <v>0.160507323982993</v>
      </c>
      <c r="AW9" s="17">
        <v>0.19898888357786201</v>
      </c>
      <c r="AX9" s="17">
        <v>0.184559699266585</v>
      </c>
      <c r="AY9" s="17">
        <v>0.113127418186206</v>
      </c>
      <c r="AZ9" s="17">
        <v>0.14102855506748699</v>
      </c>
      <c r="BA9" s="17">
        <v>0.13873265848918401</v>
      </c>
      <c r="BB9" s="17">
        <v>0.13996326246781499</v>
      </c>
      <c r="BC9" s="17">
        <v>0.28920373983685499</v>
      </c>
      <c r="BD9" s="17">
        <v>0.27210838822648398</v>
      </c>
      <c r="BE9" s="17">
        <v>0.25218184449655401</v>
      </c>
      <c r="BF9" s="17">
        <v>0.42529101929256702</v>
      </c>
      <c r="BG9" s="17">
        <v>0.10445142723813799</v>
      </c>
    </row>
    <row r="10" spans="2:59" x14ac:dyDescent="0.35">
      <c r="B10" s="18" t="s">
        <v>327</v>
      </c>
      <c r="C10" s="17">
        <v>0.36588503185375898</v>
      </c>
      <c r="D10" s="17">
        <v>0.38173763557012802</v>
      </c>
      <c r="E10" s="17">
        <v>0.350564486442419</v>
      </c>
      <c r="F10" s="17"/>
      <c r="G10" s="17">
        <v>0.40273744069207801</v>
      </c>
      <c r="H10" s="17">
        <v>0.30545227956776799</v>
      </c>
      <c r="I10" s="17">
        <v>0.36721444601083902</v>
      </c>
      <c r="J10" s="17">
        <v>0.31482575697624299</v>
      </c>
      <c r="K10" s="17">
        <v>0.38969655439866802</v>
      </c>
      <c r="L10" s="17">
        <v>0.40178837899601499</v>
      </c>
      <c r="M10" s="17"/>
      <c r="N10" s="17">
        <v>0.37309066980231098</v>
      </c>
      <c r="O10" s="17">
        <v>0.337253384255227</v>
      </c>
      <c r="P10" s="17">
        <v>0.35437988952521199</v>
      </c>
      <c r="Q10" s="17">
        <v>0.394351552791047</v>
      </c>
      <c r="R10" s="17">
        <v>0.36037372912639398</v>
      </c>
      <c r="S10" s="17"/>
      <c r="T10" s="17">
        <v>0.37437769283399103</v>
      </c>
      <c r="U10" s="17">
        <v>0.36374629326949498</v>
      </c>
      <c r="V10" s="17"/>
      <c r="W10" s="17">
        <v>0.40681711939833098</v>
      </c>
      <c r="X10" s="17">
        <v>0.33985899488118398</v>
      </c>
      <c r="Y10" s="17"/>
      <c r="Z10" s="17">
        <v>0.3814011092731</v>
      </c>
      <c r="AA10" s="17">
        <v>0.40919491286517701</v>
      </c>
      <c r="AB10" s="17">
        <v>0.373553210492722</v>
      </c>
      <c r="AC10" s="17"/>
      <c r="AD10" s="17">
        <v>0.397395702640707</v>
      </c>
      <c r="AE10" s="17">
        <v>0.306732369112444</v>
      </c>
      <c r="AF10" s="17"/>
      <c r="AG10" s="17">
        <v>0.37176114596342902</v>
      </c>
      <c r="AH10" s="17">
        <v>0.38337834017823003</v>
      </c>
      <c r="AI10" s="17">
        <v>0.37344966624694598</v>
      </c>
      <c r="AJ10" s="17"/>
      <c r="AK10" s="17">
        <v>0.40173124495192303</v>
      </c>
      <c r="AL10" s="17">
        <v>0.40463762296573302</v>
      </c>
      <c r="AM10" s="17">
        <v>0.22022536180552599</v>
      </c>
      <c r="AN10" s="17"/>
      <c r="AO10" s="17">
        <v>0.39603765853546502</v>
      </c>
      <c r="AP10" s="17">
        <v>0.40446208085251001</v>
      </c>
      <c r="AQ10" s="17">
        <v>0.32839405024298901</v>
      </c>
      <c r="AR10" s="17"/>
      <c r="AS10" s="17">
        <v>0.229919768771848</v>
      </c>
      <c r="AT10" s="17">
        <v>0.310749745178586</v>
      </c>
      <c r="AU10" s="17">
        <v>0.31421236108245398</v>
      </c>
      <c r="AV10" s="17">
        <v>0.38298977643640603</v>
      </c>
      <c r="AW10" s="17">
        <v>0.349702786781243</v>
      </c>
      <c r="AX10" s="17">
        <v>0.42383253423492301</v>
      </c>
      <c r="AY10" s="17">
        <v>0.46918682648996102</v>
      </c>
      <c r="AZ10" s="17">
        <v>0.36700772406142501</v>
      </c>
      <c r="BA10" s="17">
        <v>0.56252629105635199</v>
      </c>
      <c r="BB10" s="17">
        <v>0.41273177728680599</v>
      </c>
      <c r="BC10" s="17">
        <v>0.34455289037201797</v>
      </c>
      <c r="BD10" s="17">
        <v>0.27206350707055998</v>
      </c>
      <c r="BE10" s="17">
        <v>0.116866645788686</v>
      </c>
      <c r="BF10" s="17">
        <v>0.28372397696365498</v>
      </c>
      <c r="BG10" s="17">
        <v>0.60002431052540595</v>
      </c>
    </row>
    <row r="11" spans="2:59" x14ac:dyDescent="0.35">
      <c r="B11" s="18" t="s">
        <v>328</v>
      </c>
      <c r="C11" s="17">
        <v>0.26267835275792301</v>
      </c>
      <c r="D11" s="17">
        <v>0.28888475779003803</v>
      </c>
      <c r="E11" s="17">
        <v>0.23934711797651001</v>
      </c>
      <c r="F11" s="17"/>
      <c r="G11" s="17">
        <v>0.236844214541549</v>
      </c>
      <c r="H11" s="17">
        <v>0.27893504405026598</v>
      </c>
      <c r="I11" s="17">
        <v>0.30259334944914901</v>
      </c>
      <c r="J11" s="17">
        <v>0.29689863675086398</v>
      </c>
      <c r="K11" s="17">
        <v>0.25035947341239601</v>
      </c>
      <c r="L11" s="17">
        <v>0.22563620386109801</v>
      </c>
      <c r="M11" s="17"/>
      <c r="N11" s="17">
        <v>0.19306685881089899</v>
      </c>
      <c r="O11" s="17">
        <v>0.29205421454313701</v>
      </c>
      <c r="P11" s="17">
        <v>0.31513787249781</v>
      </c>
      <c r="Q11" s="17">
        <v>0.29659419391208902</v>
      </c>
      <c r="R11" s="17">
        <v>0.21444225977939399</v>
      </c>
      <c r="S11" s="17"/>
      <c r="T11" s="17">
        <v>0.19006132515653801</v>
      </c>
      <c r="U11" s="17">
        <v>0.28096577046682902</v>
      </c>
      <c r="V11" s="17"/>
      <c r="W11" s="17">
        <v>0.23261856603860701</v>
      </c>
      <c r="X11" s="17">
        <v>0.27633095829981003</v>
      </c>
      <c r="Y11" s="17"/>
      <c r="Z11" s="17">
        <v>0.21123535727687601</v>
      </c>
      <c r="AA11" s="17">
        <v>0.26456165383998098</v>
      </c>
      <c r="AB11" s="17">
        <v>0.29196383795692799</v>
      </c>
      <c r="AC11" s="17"/>
      <c r="AD11" s="17">
        <v>0.23906883239571</v>
      </c>
      <c r="AE11" s="17">
        <v>0.30699876741722099</v>
      </c>
      <c r="AF11" s="17"/>
      <c r="AG11" s="17">
        <v>0.27875695187885702</v>
      </c>
      <c r="AH11" s="17">
        <v>0.28734167693971402</v>
      </c>
      <c r="AI11" s="17">
        <v>0.24580070717327501</v>
      </c>
      <c r="AJ11" s="17"/>
      <c r="AK11" s="17">
        <v>0.18944020284229501</v>
      </c>
      <c r="AL11" s="17">
        <v>0.28261228773362201</v>
      </c>
      <c r="AM11" s="17">
        <v>0.35414219252956902</v>
      </c>
      <c r="AN11" s="17"/>
      <c r="AO11" s="17">
        <v>0.27150485380339101</v>
      </c>
      <c r="AP11" s="17">
        <v>0.23448772304245699</v>
      </c>
      <c r="AQ11" s="17">
        <v>0.30529957268986402</v>
      </c>
      <c r="AR11" s="17"/>
      <c r="AS11" s="17">
        <v>0.35990117307053898</v>
      </c>
      <c r="AT11" s="17">
        <v>0.20592664508914199</v>
      </c>
      <c r="AU11" s="17">
        <v>0.23350016957019101</v>
      </c>
      <c r="AV11" s="17">
        <v>0.267104448508373</v>
      </c>
      <c r="AW11" s="17">
        <v>0.236981411642711</v>
      </c>
      <c r="AX11" s="17">
        <v>0.20217610544913001</v>
      </c>
      <c r="AY11" s="17">
        <v>0.27197366465541101</v>
      </c>
      <c r="AZ11" s="17">
        <v>0.29756546464625999</v>
      </c>
      <c r="BA11" s="17">
        <v>0.25990671857301201</v>
      </c>
      <c r="BB11" s="17">
        <v>0.32410807910446199</v>
      </c>
      <c r="BC11" s="17">
        <v>0.21672507124995</v>
      </c>
      <c r="BD11" s="17">
        <v>0.30544590445285802</v>
      </c>
      <c r="BE11" s="17">
        <v>0.401861545654288</v>
      </c>
      <c r="BF11" s="17">
        <v>0.104061720788026</v>
      </c>
      <c r="BG11" s="17">
        <v>0.105873381880163</v>
      </c>
    </row>
    <row r="12" spans="2:59" x14ac:dyDescent="0.35">
      <c r="B12" s="18" t="s">
        <v>329</v>
      </c>
      <c r="C12" s="17">
        <v>7.4469848648408707E-2</v>
      </c>
      <c r="D12" s="17">
        <v>5.99802231641881E-2</v>
      </c>
      <c r="E12" s="17">
        <v>8.8274937716470506E-2</v>
      </c>
      <c r="F12" s="17"/>
      <c r="G12" s="17">
        <v>5.5799131935197602E-2</v>
      </c>
      <c r="H12" s="17">
        <v>8.7627231737275602E-2</v>
      </c>
      <c r="I12" s="17">
        <v>7.8617030488272899E-2</v>
      </c>
      <c r="J12" s="17">
        <v>0.115533763343361</v>
      </c>
      <c r="K12" s="17">
        <v>6.8207819623889707E-2</v>
      </c>
      <c r="L12" s="17">
        <v>4.7544552640984297E-2</v>
      </c>
      <c r="M12" s="17"/>
      <c r="N12" s="17">
        <v>8.7284261840894203E-2</v>
      </c>
      <c r="O12" s="17">
        <v>7.5903180410507601E-2</v>
      </c>
      <c r="P12" s="17">
        <v>5.8721646940422499E-2</v>
      </c>
      <c r="Q12" s="17">
        <v>6.3575172980740904E-2</v>
      </c>
      <c r="R12" s="17">
        <v>9.2006678017091295E-2</v>
      </c>
      <c r="S12" s="17"/>
      <c r="T12" s="17">
        <v>7.04442662645485E-2</v>
      </c>
      <c r="U12" s="17">
        <v>7.5483626119160693E-2</v>
      </c>
      <c r="V12" s="17"/>
      <c r="W12" s="17">
        <v>6.5602795635934602E-2</v>
      </c>
      <c r="X12" s="17">
        <v>8.6083851443333706E-2</v>
      </c>
      <c r="Y12" s="17"/>
      <c r="Z12" s="17">
        <v>5.3482254678226399E-2</v>
      </c>
      <c r="AA12" s="17">
        <v>7.6577186775766706E-2</v>
      </c>
      <c r="AB12" s="17">
        <v>8.73027108314893E-2</v>
      </c>
      <c r="AC12" s="17"/>
      <c r="AD12" s="17">
        <v>7.2909411777970695E-2</v>
      </c>
      <c r="AE12" s="17">
        <v>7.7399141920209205E-2</v>
      </c>
      <c r="AF12" s="17"/>
      <c r="AG12" s="17">
        <v>5.5963515259561301E-2</v>
      </c>
      <c r="AH12" s="17">
        <v>7.6829378766806206E-2</v>
      </c>
      <c r="AI12" s="17">
        <v>7.0107134993302705E-2</v>
      </c>
      <c r="AJ12" s="17"/>
      <c r="AK12" s="17">
        <v>7.2758452160749595E-2</v>
      </c>
      <c r="AL12" s="17">
        <v>6.0683322078656399E-2</v>
      </c>
      <c r="AM12" s="17">
        <v>0.123661720104967</v>
      </c>
      <c r="AN12" s="17"/>
      <c r="AO12" s="17">
        <v>2.7991563121301501E-2</v>
      </c>
      <c r="AP12" s="17">
        <v>6.52363250560999E-2</v>
      </c>
      <c r="AQ12" s="17">
        <v>9.5625600175869796E-2</v>
      </c>
      <c r="AR12" s="17"/>
      <c r="AS12" s="17">
        <v>8.9099895540451696E-2</v>
      </c>
      <c r="AT12" s="17">
        <v>9.3935216733105495E-2</v>
      </c>
      <c r="AU12" s="17">
        <v>6.5144368067486094E-2</v>
      </c>
      <c r="AV12" s="17">
        <v>7.0517374505320696E-2</v>
      </c>
      <c r="AW12" s="17">
        <v>9.0214331117549895E-2</v>
      </c>
      <c r="AX12" s="17">
        <v>3.7423563948119402E-2</v>
      </c>
      <c r="AY12" s="17">
        <v>6.6693200906910097E-2</v>
      </c>
      <c r="AZ12" s="17">
        <v>9.0353234240662605E-2</v>
      </c>
      <c r="BA12" s="17">
        <v>8.9569272818690697E-3</v>
      </c>
      <c r="BB12" s="17">
        <v>9.27005907728711E-2</v>
      </c>
      <c r="BC12" s="17">
        <v>9.6971323690234298E-2</v>
      </c>
      <c r="BD12" s="17">
        <v>6.4568427386522298E-2</v>
      </c>
      <c r="BE12" s="17">
        <v>0.113344063273582</v>
      </c>
      <c r="BF12" s="17">
        <v>4.41692598532476E-2</v>
      </c>
      <c r="BG12" s="17">
        <v>9.3207054297407596E-2</v>
      </c>
    </row>
    <row r="13" spans="2:59" x14ac:dyDescent="0.35">
      <c r="B13" s="18" t="s">
        <v>330</v>
      </c>
      <c r="C13" s="17">
        <v>3.7120529034858997E-2</v>
      </c>
      <c r="D13" s="17">
        <v>4.3332127640273298E-2</v>
      </c>
      <c r="E13" s="17">
        <v>3.1486842827180797E-2</v>
      </c>
      <c r="F13" s="17"/>
      <c r="G13" s="17">
        <v>5.06793374551665E-2</v>
      </c>
      <c r="H13" s="17">
        <v>4.6964413785806E-2</v>
      </c>
      <c r="I13" s="17">
        <v>2.97770506081718E-2</v>
      </c>
      <c r="J13" s="17">
        <v>4.0674887805421001E-2</v>
      </c>
      <c r="K13" s="17">
        <v>3.0591371686562799E-2</v>
      </c>
      <c r="L13" s="17">
        <v>3.4187503858948101E-2</v>
      </c>
      <c r="M13" s="17"/>
      <c r="N13" s="17">
        <v>5.6920965151281498E-2</v>
      </c>
      <c r="O13" s="17">
        <v>3.9982171020161598E-2</v>
      </c>
      <c r="P13" s="17">
        <v>9.6907727333879808E-3</v>
      </c>
      <c r="Q13" s="17">
        <v>2.9958989006169699E-2</v>
      </c>
      <c r="R13" s="17">
        <v>4.8219073277211401E-2</v>
      </c>
      <c r="S13" s="17"/>
      <c r="T13" s="17">
        <v>4.0479464063610297E-2</v>
      </c>
      <c r="U13" s="17">
        <v>3.6274635861359303E-2</v>
      </c>
      <c r="V13" s="17"/>
      <c r="W13" s="17">
        <v>3.0837748884860901E-2</v>
      </c>
      <c r="X13" s="17">
        <v>3.9534064448653601E-2</v>
      </c>
      <c r="Y13" s="17"/>
      <c r="Z13" s="17">
        <v>1.4770186017315501E-2</v>
      </c>
      <c r="AA13" s="17">
        <v>3.1096373136411001E-2</v>
      </c>
      <c r="AB13" s="17">
        <v>5.9994059965181999E-2</v>
      </c>
      <c r="AC13" s="17"/>
      <c r="AD13" s="17">
        <v>2.6528061339226999E-2</v>
      </c>
      <c r="AE13" s="17">
        <v>5.7004988919398002E-2</v>
      </c>
      <c r="AF13" s="17"/>
      <c r="AG13" s="17">
        <v>5.7582608057144803E-2</v>
      </c>
      <c r="AH13" s="17">
        <v>2.46039379391042E-2</v>
      </c>
      <c r="AI13" s="17">
        <v>4.4287591608338402E-2</v>
      </c>
      <c r="AJ13" s="17"/>
      <c r="AK13" s="17">
        <v>1.7521752843743799E-2</v>
      </c>
      <c r="AL13" s="17">
        <v>2.6319543644823699E-2</v>
      </c>
      <c r="AM13" s="17">
        <v>0.120386192314584</v>
      </c>
      <c r="AN13" s="17"/>
      <c r="AO13" s="17">
        <v>0</v>
      </c>
      <c r="AP13" s="17">
        <v>2.2916687463771498E-2</v>
      </c>
      <c r="AQ13" s="17">
        <v>5.75337820669116E-2</v>
      </c>
      <c r="AR13" s="17"/>
      <c r="AS13" s="17">
        <v>3.32821091293641E-2</v>
      </c>
      <c r="AT13" s="17">
        <v>5.6537850410766102E-2</v>
      </c>
      <c r="AU13" s="17">
        <v>7.7031875960396998E-2</v>
      </c>
      <c r="AV13" s="17">
        <v>2.8932020259125502E-2</v>
      </c>
      <c r="AW13" s="17">
        <v>4.6845184547494902E-2</v>
      </c>
      <c r="AX13" s="17">
        <v>1.9570733291743699E-2</v>
      </c>
      <c r="AY13" s="17">
        <v>3.1779594513992301E-2</v>
      </c>
      <c r="AZ13" s="17">
        <v>6.5938016923538706E-2</v>
      </c>
      <c r="BA13" s="17">
        <v>1.1533950652981999E-2</v>
      </c>
      <c r="BB13" s="17">
        <v>1.69967458994294E-2</v>
      </c>
      <c r="BC13" s="17">
        <v>2.8922780106271001E-2</v>
      </c>
      <c r="BD13" s="17">
        <v>3.5894598820066903E-2</v>
      </c>
      <c r="BE13" s="17">
        <v>3.6871986872233101E-2</v>
      </c>
      <c r="BF13" s="17">
        <v>0.106226107991202</v>
      </c>
      <c r="BG13" s="17">
        <v>4.4209337215465598E-2</v>
      </c>
    </row>
    <row r="14" spans="2:59" x14ac:dyDescent="0.35">
      <c r="B14" s="18" t="s">
        <v>133</v>
      </c>
      <c r="C14" s="17">
        <v>8.9722183642872197E-2</v>
      </c>
      <c r="D14" s="17">
        <v>5.8113578077118297E-2</v>
      </c>
      <c r="E14" s="17">
        <v>0.11953785513993601</v>
      </c>
      <c r="F14" s="17"/>
      <c r="G14" s="17">
        <v>0.111763349310362</v>
      </c>
      <c r="H14" s="17">
        <v>0.14686281458036601</v>
      </c>
      <c r="I14" s="17">
        <v>0.105814063081863</v>
      </c>
      <c r="J14" s="17">
        <v>8.5566737483761396E-2</v>
      </c>
      <c r="K14" s="17">
        <v>7.3532264371647005E-2</v>
      </c>
      <c r="L14" s="17">
        <v>6.1542887091649998E-2</v>
      </c>
      <c r="M14" s="17"/>
      <c r="N14" s="17">
        <v>8.0221631267201596E-2</v>
      </c>
      <c r="O14" s="17">
        <v>7.2439132266336803E-2</v>
      </c>
      <c r="P14" s="17">
        <v>0.10847632609640701</v>
      </c>
      <c r="Q14" s="17">
        <v>8.2530794436646904E-2</v>
      </c>
      <c r="R14" s="17">
        <v>0.125372499634058</v>
      </c>
      <c r="S14" s="17"/>
      <c r="T14" s="17">
        <v>9.2996818837466605E-2</v>
      </c>
      <c r="U14" s="17">
        <v>8.8897520011959705E-2</v>
      </c>
      <c r="V14" s="17"/>
      <c r="W14" s="17">
        <v>8.3372090133059407E-2</v>
      </c>
      <c r="X14" s="17">
        <v>9.1766129306532607E-2</v>
      </c>
      <c r="Y14" s="17"/>
      <c r="Z14" s="17">
        <v>8.1559090161028303E-2</v>
      </c>
      <c r="AA14" s="17">
        <v>5.9420102335438103E-2</v>
      </c>
      <c r="AB14" s="17">
        <v>7.4844453343252001E-2</v>
      </c>
      <c r="AC14" s="17"/>
      <c r="AD14" s="17">
        <v>6.9625647029075505E-2</v>
      </c>
      <c r="AE14" s="17">
        <v>0.127447932504962</v>
      </c>
      <c r="AF14" s="17"/>
      <c r="AG14" s="17">
        <v>3.9442551861359101E-2</v>
      </c>
      <c r="AH14" s="17">
        <v>9.4782431360814198E-2</v>
      </c>
      <c r="AI14" s="17">
        <v>7.15624839642484E-2</v>
      </c>
      <c r="AJ14" s="17"/>
      <c r="AK14" s="17">
        <v>6.0026321275559798E-2</v>
      </c>
      <c r="AL14" s="17">
        <v>7.3754116517804599E-2</v>
      </c>
      <c r="AM14" s="17">
        <v>0.101558532067742</v>
      </c>
      <c r="AN14" s="17"/>
      <c r="AO14" s="17">
        <v>7.6342712269549307E-2</v>
      </c>
      <c r="AP14" s="17">
        <v>8.1102511626234303E-2</v>
      </c>
      <c r="AQ14" s="17">
        <v>7.7721162100684998E-2</v>
      </c>
      <c r="AR14" s="17"/>
      <c r="AS14" s="17">
        <v>0.170095189511866</v>
      </c>
      <c r="AT14" s="17">
        <v>0.16284025277019501</v>
      </c>
      <c r="AU14" s="17">
        <v>0.14395380181737</v>
      </c>
      <c r="AV14" s="17">
        <v>8.9949056307782396E-2</v>
      </c>
      <c r="AW14" s="17">
        <v>7.7267402333138793E-2</v>
      </c>
      <c r="AX14" s="17">
        <v>0.132437363809498</v>
      </c>
      <c r="AY14" s="17">
        <v>4.72392952475192E-2</v>
      </c>
      <c r="AZ14" s="17">
        <v>3.8107005060627398E-2</v>
      </c>
      <c r="BA14" s="17">
        <v>1.8343453946601501E-2</v>
      </c>
      <c r="BB14" s="17">
        <v>1.3499544468615499E-2</v>
      </c>
      <c r="BC14" s="17">
        <v>2.3624194744671801E-2</v>
      </c>
      <c r="BD14" s="17">
        <v>4.9919174043508603E-2</v>
      </c>
      <c r="BE14" s="17">
        <v>7.8873913914655994E-2</v>
      </c>
      <c r="BF14" s="17">
        <v>3.6527915111302503E-2</v>
      </c>
      <c r="BG14" s="17">
        <v>5.2234488843420399E-2</v>
      </c>
    </row>
    <row r="15" spans="2:59" x14ac:dyDescent="0.35">
      <c r="B15" s="18" t="s">
        <v>331</v>
      </c>
      <c r="C15" s="21">
        <v>0.53600908591593699</v>
      </c>
      <c r="D15" s="21">
        <v>0.549689313328382</v>
      </c>
      <c r="E15" s="21">
        <v>0.52135324633990299</v>
      </c>
      <c r="F15" s="21"/>
      <c r="G15" s="21">
        <v>0.54491396675772497</v>
      </c>
      <c r="H15" s="21">
        <v>0.43961049584628598</v>
      </c>
      <c r="I15" s="21">
        <v>0.48319850637254302</v>
      </c>
      <c r="J15" s="21">
        <v>0.46132597461659203</v>
      </c>
      <c r="K15" s="21">
        <v>0.57730907090550398</v>
      </c>
      <c r="L15" s="21">
        <v>0.63108885254731995</v>
      </c>
      <c r="M15" s="21"/>
      <c r="N15" s="21">
        <v>0.58250628292972395</v>
      </c>
      <c r="O15" s="21">
        <v>0.51962130175985699</v>
      </c>
      <c r="P15" s="21">
        <v>0.50797338173197304</v>
      </c>
      <c r="Q15" s="21">
        <v>0.52734084966435402</v>
      </c>
      <c r="R15" s="21">
        <v>0.519959489292246</v>
      </c>
      <c r="S15" s="21"/>
      <c r="T15" s="21">
        <v>0.60601812567783697</v>
      </c>
      <c r="U15" s="21">
        <v>0.51837844754069096</v>
      </c>
      <c r="V15" s="21"/>
      <c r="W15" s="21">
        <v>0.58756879930753803</v>
      </c>
      <c r="X15" s="21">
        <v>0.50628499650167003</v>
      </c>
      <c r="Y15" s="21"/>
      <c r="Z15" s="21">
        <v>0.63895311186655401</v>
      </c>
      <c r="AA15" s="21">
        <v>0.568344683912403</v>
      </c>
      <c r="AB15" s="21">
        <v>0.48589493790314903</v>
      </c>
      <c r="AC15" s="21"/>
      <c r="AD15" s="21">
        <v>0.59186804745801702</v>
      </c>
      <c r="AE15" s="21">
        <v>0.43114916923820901</v>
      </c>
      <c r="AF15" s="21"/>
      <c r="AG15" s="21">
        <v>0.56825437294307801</v>
      </c>
      <c r="AH15" s="21">
        <v>0.51644257499356105</v>
      </c>
      <c r="AI15" s="21">
        <v>0.56824208226083495</v>
      </c>
      <c r="AJ15" s="21"/>
      <c r="AK15" s="21">
        <v>0.66025327087765195</v>
      </c>
      <c r="AL15" s="21">
        <v>0.556630730025093</v>
      </c>
      <c r="AM15" s="21">
        <v>0.30025136298313798</v>
      </c>
      <c r="AN15" s="21"/>
      <c r="AO15" s="21">
        <v>0.62416087080575799</v>
      </c>
      <c r="AP15" s="21">
        <v>0.59625675281143797</v>
      </c>
      <c r="AQ15" s="21">
        <v>0.46381988296666998</v>
      </c>
      <c r="AR15" s="21"/>
      <c r="AS15" s="21">
        <v>0.34762163274778002</v>
      </c>
      <c r="AT15" s="21">
        <v>0.48076003499679099</v>
      </c>
      <c r="AU15" s="21">
        <v>0.48036978458455598</v>
      </c>
      <c r="AV15" s="21">
        <v>0.54349710041939903</v>
      </c>
      <c r="AW15" s="21">
        <v>0.54869167035910504</v>
      </c>
      <c r="AX15" s="21">
        <v>0.60839223350150795</v>
      </c>
      <c r="AY15" s="21">
        <v>0.58231424467616799</v>
      </c>
      <c r="AZ15" s="21">
        <v>0.50803627912891103</v>
      </c>
      <c r="BA15" s="21">
        <v>0.70125894954553603</v>
      </c>
      <c r="BB15" s="21">
        <v>0.55269503975462198</v>
      </c>
      <c r="BC15" s="21">
        <v>0.63375663020887296</v>
      </c>
      <c r="BD15" s="21">
        <v>0.54417189529704402</v>
      </c>
      <c r="BE15" s="21">
        <v>0.36904849028524001</v>
      </c>
      <c r="BF15" s="21">
        <v>0.709014996256221</v>
      </c>
      <c r="BG15" s="21">
        <v>0.704475737763544</v>
      </c>
    </row>
    <row r="16" spans="2:59" x14ac:dyDescent="0.35">
      <c r="B16" s="18" t="s">
        <v>332</v>
      </c>
      <c r="C16" s="21">
        <v>0.111590377683268</v>
      </c>
      <c r="D16" s="21">
        <v>0.103312350804461</v>
      </c>
      <c r="E16" s="21">
        <v>0.119761780543651</v>
      </c>
      <c r="F16" s="21"/>
      <c r="G16" s="21">
        <v>0.106478469390364</v>
      </c>
      <c r="H16" s="21">
        <v>0.134591645523082</v>
      </c>
      <c r="I16" s="21">
        <v>0.10839408109644499</v>
      </c>
      <c r="J16" s="21">
        <v>0.15620865114878199</v>
      </c>
      <c r="K16" s="21">
        <v>9.8799191310452505E-2</v>
      </c>
      <c r="L16" s="21">
        <v>8.1732056499932398E-2</v>
      </c>
      <c r="M16" s="21"/>
      <c r="N16" s="21">
        <v>0.144205226992176</v>
      </c>
      <c r="O16" s="21">
        <v>0.115885351430669</v>
      </c>
      <c r="P16" s="21">
        <v>6.8412419673810496E-2</v>
      </c>
      <c r="Q16" s="21">
        <v>9.3534161986910599E-2</v>
      </c>
      <c r="R16" s="21">
        <v>0.14022575129430301</v>
      </c>
      <c r="S16" s="21"/>
      <c r="T16" s="21">
        <v>0.110923730328159</v>
      </c>
      <c r="U16" s="21">
        <v>0.11175826198052</v>
      </c>
      <c r="V16" s="21"/>
      <c r="W16" s="21">
        <v>9.6440544520795493E-2</v>
      </c>
      <c r="X16" s="21">
        <v>0.12561791589198701</v>
      </c>
      <c r="Y16" s="21"/>
      <c r="Z16" s="21">
        <v>6.8252440695541899E-2</v>
      </c>
      <c r="AA16" s="21">
        <v>0.107673559912178</v>
      </c>
      <c r="AB16" s="21">
        <v>0.147296770796671</v>
      </c>
      <c r="AC16" s="21"/>
      <c r="AD16" s="21">
        <v>9.9437473117197694E-2</v>
      </c>
      <c r="AE16" s="21">
        <v>0.13440413083960701</v>
      </c>
      <c r="AF16" s="21"/>
      <c r="AG16" s="21">
        <v>0.11354612331670599</v>
      </c>
      <c r="AH16" s="21">
        <v>0.10143331670591001</v>
      </c>
      <c r="AI16" s="21">
        <v>0.114394726601641</v>
      </c>
      <c r="AJ16" s="21"/>
      <c r="AK16" s="21">
        <v>9.0280205004493394E-2</v>
      </c>
      <c r="AL16" s="21">
        <v>8.7002865723480094E-2</v>
      </c>
      <c r="AM16" s="21">
        <v>0.24404791241955101</v>
      </c>
      <c r="AN16" s="21"/>
      <c r="AO16" s="21">
        <v>2.7991563121301501E-2</v>
      </c>
      <c r="AP16" s="21">
        <v>8.8153012519871302E-2</v>
      </c>
      <c r="AQ16" s="21">
        <v>0.153159382242781</v>
      </c>
      <c r="AR16" s="21"/>
      <c r="AS16" s="21">
        <v>0.122382004669816</v>
      </c>
      <c r="AT16" s="21">
        <v>0.15047306714387201</v>
      </c>
      <c r="AU16" s="21">
        <v>0.14217624402788301</v>
      </c>
      <c r="AV16" s="21">
        <v>9.9449394764446197E-2</v>
      </c>
      <c r="AW16" s="21">
        <v>0.13705951566504501</v>
      </c>
      <c r="AX16" s="21">
        <v>5.6994297239863198E-2</v>
      </c>
      <c r="AY16" s="21">
        <v>9.8472795420902398E-2</v>
      </c>
      <c r="AZ16" s="21">
        <v>0.15629125116420101</v>
      </c>
      <c r="BA16" s="21">
        <v>2.04908779348511E-2</v>
      </c>
      <c r="BB16" s="21">
        <v>0.109697336672301</v>
      </c>
      <c r="BC16" s="21">
        <v>0.12589410379650501</v>
      </c>
      <c r="BD16" s="21">
        <v>0.10046302620658901</v>
      </c>
      <c r="BE16" s="21">
        <v>0.15021605014581599</v>
      </c>
      <c r="BF16" s="21">
        <v>0.15039536784445001</v>
      </c>
      <c r="BG16" s="21">
        <v>0.13741639151287299</v>
      </c>
    </row>
    <row r="17" spans="2:59" x14ac:dyDescent="0.35">
      <c r="B17" s="18" t="s">
        <v>120</v>
      </c>
      <c r="C17" s="22">
        <v>0.42441870823266997</v>
      </c>
      <c r="D17" s="22">
        <v>0.44637696252392101</v>
      </c>
      <c r="E17" s="22">
        <v>0.40159146579625099</v>
      </c>
      <c r="F17" s="22"/>
      <c r="G17" s="22">
        <v>0.43843549736736098</v>
      </c>
      <c r="H17" s="22">
        <v>0.30501885032320403</v>
      </c>
      <c r="I17" s="22">
        <v>0.37480442527609797</v>
      </c>
      <c r="J17" s="22">
        <v>0.30511732346781001</v>
      </c>
      <c r="K17" s="22">
        <v>0.47850987959505198</v>
      </c>
      <c r="L17" s="22">
        <v>0.54935679604738696</v>
      </c>
      <c r="M17" s="22"/>
      <c r="N17" s="22">
        <v>0.43830105593754798</v>
      </c>
      <c r="O17" s="22">
        <v>0.40373595032918802</v>
      </c>
      <c r="P17" s="22">
        <v>0.43956096205816297</v>
      </c>
      <c r="Q17" s="22">
        <v>0.43380668767744301</v>
      </c>
      <c r="R17" s="22">
        <v>0.37973373799794302</v>
      </c>
      <c r="S17" s="22"/>
      <c r="T17" s="22">
        <v>0.49509439534967797</v>
      </c>
      <c r="U17" s="22">
        <v>0.40662018556017099</v>
      </c>
      <c r="V17" s="22"/>
      <c r="W17" s="22">
        <v>0.49112825478674299</v>
      </c>
      <c r="X17" s="22">
        <v>0.38066708060968302</v>
      </c>
      <c r="Y17" s="22"/>
      <c r="Z17" s="22">
        <v>0.57070067117101198</v>
      </c>
      <c r="AA17" s="22">
        <v>0.46067112400022597</v>
      </c>
      <c r="AB17" s="22">
        <v>0.338598167106477</v>
      </c>
      <c r="AC17" s="22"/>
      <c r="AD17" s="22">
        <v>0.49243057434081899</v>
      </c>
      <c r="AE17" s="22">
        <v>0.296745038398602</v>
      </c>
      <c r="AF17" s="22"/>
      <c r="AG17" s="22">
        <v>0.45470824962637202</v>
      </c>
      <c r="AH17" s="22">
        <v>0.41500925828765101</v>
      </c>
      <c r="AI17" s="22">
        <v>0.45384735565919399</v>
      </c>
      <c r="AJ17" s="22"/>
      <c r="AK17" s="22">
        <v>0.56997306587315899</v>
      </c>
      <c r="AL17" s="22">
        <v>0.46962786430161302</v>
      </c>
      <c r="AM17" s="22">
        <v>5.6203450563587401E-2</v>
      </c>
      <c r="AN17" s="22"/>
      <c r="AO17" s="22">
        <v>0.59616930768445597</v>
      </c>
      <c r="AP17" s="22">
        <v>0.50810374029156602</v>
      </c>
      <c r="AQ17" s="22">
        <v>0.31066050072388901</v>
      </c>
      <c r="AR17" s="22"/>
      <c r="AS17" s="22">
        <v>0.22523962807796399</v>
      </c>
      <c r="AT17" s="22">
        <v>0.33028696785292</v>
      </c>
      <c r="AU17" s="22">
        <v>0.338193540556673</v>
      </c>
      <c r="AV17" s="22">
        <v>0.444047705654952</v>
      </c>
      <c r="AW17" s="22">
        <v>0.41163215469406</v>
      </c>
      <c r="AX17" s="22">
        <v>0.55139793626164502</v>
      </c>
      <c r="AY17" s="22">
        <v>0.48384144925526501</v>
      </c>
      <c r="AZ17" s="22">
        <v>0.35174502796471002</v>
      </c>
      <c r="BA17" s="22">
        <v>0.68076807161068498</v>
      </c>
      <c r="BB17" s="22">
        <v>0.442997703082321</v>
      </c>
      <c r="BC17" s="22">
        <v>0.50786252641236795</v>
      </c>
      <c r="BD17" s="22">
        <v>0.44370886909045498</v>
      </c>
      <c r="BE17" s="22">
        <v>0.21883244013942399</v>
      </c>
      <c r="BF17" s="22">
        <v>0.55861962841177104</v>
      </c>
      <c r="BG17" s="22">
        <v>0.56705934625067</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0.11006022569493901</v>
      </c>
      <c r="D9" s="17">
        <v>0.10509535883033699</v>
      </c>
      <c r="E9" s="17">
        <v>0.11513884213330799</v>
      </c>
      <c r="F9" s="17"/>
      <c r="G9" s="17">
        <v>0.10394729516653201</v>
      </c>
      <c r="H9" s="17">
        <v>0.113817105021562</v>
      </c>
      <c r="I9" s="17">
        <v>7.2373775180350805E-2</v>
      </c>
      <c r="J9" s="17">
        <v>8.2995375310712396E-2</v>
      </c>
      <c r="K9" s="17">
        <v>9.3826035248366205E-2</v>
      </c>
      <c r="L9" s="17">
        <v>0.159108172732317</v>
      </c>
      <c r="M9" s="17"/>
      <c r="N9" s="17">
        <v>0.13596521985937199</v>
      </c>
      <c r="O9" s="17">
        <v>0.102994686354148</v>
      </c>
      <c r="P9" s="17">
        <v>0.11226664225010299</v>
      </c>
      <c r="Q9" s="17">
        <v>9.3217326256748195E-2</v>
      </c>
      <c r="R9" s="17">
        <v>9.0258120369930195E-2</v>
      </c>
      <c r="S9" s="17"/>
      <c r="T9" s="17">
        <v>0.128500538582803</v>
      </c>
      <c r="U9" s="17">
        <v>0.105416332718288</v>
      </c>
      <c r="V9" s="17"/>
      <c r="W9" s="17">
        <v>0.102151562647312</v>
      </c>
      <c r="X9" s="17">
        <v>0.11697349477538201</v>
      </c>
      <c r="Y9" s="17"/>
      <c r="Z9" s="17">
        <v>0.172957493417952</v>
      </c>
      <c r="AA9" s="17">
        <v>0.112996296829905</v>
      </c>
      <c r="AB9" s="17">
        <v>6.9245885455088696E-2</v>
      </c>
      <c r="AC9" s="17"/>
      <c r="AD9" s="17">
        <v>0.12765096267417</v>
      </c>
      <c r="AE9" s="17">
        <v>7.7038430032796104E-2</v>
      </c>
      <c r="AF9" s="17"/>
      <c r="AG9" s="17">
        <v>0.13190715544385101</v>
      </c>
      <c r="AH9" s="17">
        <v>9.1607108685923894E-2</v>
      </c>
      <c r="AI9" s="17">
        <v>0.126344121577947</v>
      </c>
      <c r="AJ9" s="17"/>
      <c r="AK9" s="17">
        <v>0.16466285264691599</v>
      </c>
      <c r="AL9" s="17">
        <v>9.0247509868831496E-2</v>
      </c>
      <c r="AM9" s="17">
        <v>8.7414786996484903E-2</v>
      </c>
      <c r="AN9" s="17"/>
      <c r="AO9" s="17">
        <v>0.16333214900906201</v>
      </c>
      <c r="AP9" s="17">
        <v>0.10135137742511401</v>
      </c>
      <c r="AQ9" s="17">
        <v>0.11721460207442901</v>
      </c>
      <c r="AR9" s="17"/>
      <c r="AS9" s="17">
        <v>0.11259919632476301</v>
      </c>
      <c r="AT9" s="17">
        <v>8.0326644397590602E-2</v>
      </c>
      <c r="AU9" s="17">
        <v>7.7534516054616698E-2</v>
      </c>
      <c r="AV9" s="17">
        <v>0.14237661799714399</v>
      </c>
      <c r="AW9" s="17">
        <v>0.106191228461639</v>
      </c>
      <c r="AX9" s="17">
        <v>0.114646628653755</v>
      </c>
      <c r="AY9" s="17">
        <v>8.7611620728032399E-2</v>
      </c>
      <c r="AZ9" s="17">
        <v>0.123744670476334</v>
      </c>
      <c r="BA9" s="17">
        <v>8.2101679463094407E-2</v>
      </c>
      <c r="BB9" s="17">
        <v>9.0584269474747403E-2</v>
      </c>
      <c r="BC9" s="17">
        <v>0.165815947530813</v>
      </c>
      <c r="BD9" s="17">
        <v>2.1772836197613901E-2</v>
      </c>
      <c r="BE9" s="17">
        <v>0.25958107929363999</v>
      </c>
      <c r="BF9" s="17">
        <v>0.25328733781516599</v>
      </c>
      <c r="BG9" s="17">
        <v>0.137412046732938</v>
      </c>
    </row>
    <row r="10" spans="2:59" x14ac:dyDescent="0.35">
      <c r="B10" s="18" t="s">
        <v>327</v>
      </c>
      <c r="C10" s="17">
        <v>0.34721229941876702</v>
      </c>
      <c r="D10" s="17">
        <v>0.39859697122111698</v>
      </c>
      <c r="E10" s="17">
        <v>0.29871376656074899</v>
      </c>
      <c r="F10" s="17"/>
      <c r="G10" s="17">
        <v>0.36022123639174802</v>
      </c>
      <c r="H10" s="17">
        <v>0.30507409118657097</v>
      </c>
      <c r="I10" s="17">
        <v>0.36231807933406202</v>
      </c>
      <c r="J10" s="17">
        <v>0.27198067604894699</v>
      </c>
      <c r="K10" s="17">
        <v>0.38439838862258202</v>
      </c>
      <c r="L10" s="17">
        <v>0.38288325242554</v>
      </c>
      <c r="M10" s="17"/>
      <c r="N10" s="17">
        <v>0.35899293525779602</v>
      </c>
      <c r="O10" s="17">
        <v>0.3685449066275</v>
      </c>
      <c r="P10" s="17">
        <v>0.33267976063276</v>
      </c>
      <c r="Q10" s="17">
        <v>0.33769639600989698</v>
      </c>
      <c r="R10" s="17">
        <v>0.32629010135270298</v>
      </c>
      <c r="S10" s="17"/>
      <c r="T10" s="17">
        <v>0.39907347334358301</v>
      </c>
      <c r="U10" s="17">
        <v>0.33415190598537797</v>
      </c>
      <c r="V10" s="17"/>
      <c r="W10" s="17">
        <v>0.39263414086807202</v>
      </c>
      <c r="X10" s="17">
        <v>0.32636165332565997</v>
      </c>
      <c r="Y10" s="17"/>
      <c r="Z10" s="17">
        <v>0.33788234753676499</v>
      </c>
      <c r="AA10" s="17">
        <v>0.38998126912990499</v>
      </c>
      <c r="AB10" s="17">
        <v>0.366629303867889</v>
      </c>
      <c r="AC10" s="17"/>
      <c r="AD10" s="17">
        <v>0.38245911272335198</v>
      </c>
      <c r="AE10" s="17">
        <v>0.28104605134969102</v>
      </c>
      <c r="AF10" s="17"/>
      <c r="AG10" s="17">
        <v>0.430108549204608</v>
      </c>
      <c r="AH10" s="17">
        <v>0.325709928555309</v>
      </c>
      <c r="AI10" s="17">
        <v>0.36089351233955502</v>
      </c>
      <c r="AJ10" s="17"/>
      <c r="AK10" s="17">
        <v>0.40921774317915299</v>
      </c>
      <c r="AL10" s="17">
        <v>0.38392666182891699</v>
      </c>
      <c r="AM10" s="17">
        <v>0.18852345356868899</v>
      </c>
      <c r="AN10" s="17"/>
      <c r="AO10" s="17">
        <v>0.38334914250048002</v>
      </c>
      <c r="AP10" s="17">
        <v>0.39315467294247403</v>
      </c>
      <c r="AQ10" s="17">
        <v>0.29867487823433198</v>
      </c>
      <c r="AR10" s="17"/>
      <c r="AS10" s="17">
        <v>0.23596346144946001</v>
      </c>
      <c r="AT10" s="17">
        <v>0.36071531738322199</v>
      </c>
      <c r="AU10" s="17">
        <v>0.33864782661090898</v>
      </c>
      <c r="AV10" s="17">
        <v>0.34596436094924099</v>
      </c>
      <c r="AW10" s="17">
        <v>0.334332119295215</v>
      </c>
      <c r="AX10" s="17">
        <v>0.40774658225576099</v>
      </c>
      <c r="AY10" s="17">
        <v>0.37637373943950297</v>
      </c>
      <c r="AZ10" s="17">
        <v>0.31753832989224501</v>
      </c>
      <c r="BA10" s="17">
        <v>0.49677970221353002</v>
      </c>
      <c r="BB10" s="17">
        <v>0.30520567832363799</v>
      </c>
      <c r="BC10" s="17">
        <v>0.38204172040326101</v>
      </c>
      <c r="BD10" s="17">
        <v>0.48050731476309699</v>
      </c>
      <c r="BE10" s="17">
        <v>0.14846543049932401</v>
      </c>
      <c r="BF10" s="17">
        <v>0.34205318072404001</v>
      </c>
      <c r="BG10" s="17">
        <v>0.52161960763608695</v>
      </c>
    </row>
    <row r="11" spans="2:59" x14ac:dyDescent="0.35">
      <c r="B11" s="18" t="s">
        <v>328</v>
      </c>
      <c r="C11" s="17">
        <v>0.29978562166758399</v>
      </c>
      <c r="D11" s="17">
        <v>0.31206750202787797</v>
      </c>
      <c r="E11" s="17">
        <v>0.28751917998688498</v>
      </c>
      <c r="F11" s="17"/>
      <c r="G11" s="17">
        <v>0.27511935230860401</v>
      </c>
      <c r="H11" s="17">
        <v>0.28886821598073698</v>
      </c>
      <c r="I11" s="17">
        <v>0.29524923789834001</v>
      </c>
      <c r="J11" s="17">
        <v>0.36051506218993601</v>
      </c>
      <c r="K11" s="17">
        <v>0.31479347813125402</v>
      </c>
      <c r="L11" s="17">
        <v>0.26356588542954301</v>
      </c>
      <c r="M11" s="17"/>
      <c r="N11" s="17">
        <v>0.26198019779470499</v>
      </c>
      <c r="O11" s="17">
        <v>0.30625882346204297</v>
      </c>
      <c r="P11" s="17">
        <v>0.35543009901942302</v>
      </c>
      <c r="Q11" s="17">
        <v>0.31318831286757998</v>
      </c>
      <c r="R11" s="17">
        <v>0.251664990960067</v>
      </c>
      <c r="S11" s="17"/>
      <c r="T11" s="17">
        <v>0.27083003672740003</v>
      </c>
      <c r="U11" s="17">
        <v>0.30707761494102898</v>
      </c>
      <c r="V11" s="17"/>
      <c r="W11" s="17">
        <v>0.27793389066770702</v>
      </c>
      <c r="X11" s="17">
        <v>0.31120938478454602</v>
      </c>
      <c r="Y11" s="17"/>
      <c r="Z11" s="17">
        <v>0.30535007045213602</v>
      </c>
      <c r="AA11" s="17">
        <v>0.31150292119551298</v>
      </c>
      <c r="AB11" s="17">
        <v>0.28521259674542798</v>
      </c>
      <c r="AC11" s="17"/>
      <c r="AD11" s="17">
        <v>0.28290930816321402</v>
      </c>
      <c r="AE11" s="17">
        <v>0.33146628272968298</v>
      </c>
      <c r="AF11" s="17"/>
      <c r="AG11" s="17">
        <v>0.22603231023819101</v>
      </c>
      <c r="AH11" s="17">
        <v>0.34051308665066599</v>
      </c>
      <c r="AI11" s="17">
        <v>0.28787340202992001</v>
      </c>
      <c r="AJ11" s="17"/>
      <c r="AK11" s="17">
        <v>0.231826223158869</v>
      </c>
      <c r="AL11" s="17">
        <v>0.31397401913943501</v>
      </c>
      <c r="AM11" s="17">
        <v>0.36252450134872699</v>
      </c>
      <c r="AN11" s="17"/>
      <c r="AO11" s="17">
        <v>0.19878277808152001</v>
      </c>
      <c r="AP11" s="17">
        <v>0.292778120444254</v>
      </c>
      <c r="AQ11" s="17">
        <v>0.32746972856481699</v>
      </c>
      <c r="AR11" s="17"/>
      <c r="AS11" s="17">
        <v>0.36860361576842798</v>
      </c>
      <c r="AT11" s="17">
        <v>0.229346679195082</v>
      </c>
      <c r="AU11" s="17">
        <v>0.229144600934341</v>
      </c>
      <c r="AV11" s="17">
        <v>0.284327111908245</v>
      </c>
      <c r="AW11" s="17">
        <v>0.31020195522453098</v>
      </c>
      <c r="AX11" s="17">
        <v>0.25448526829037998</v>
      </c>
      <c r="AY11" s="17">
        <v>0.31576412979488999</v>
      </c>
      <c r="AZ11" s="17">
        <v>0.40603226290374</v>
      </c>
      <c r="BA11" s="17">
        <v>0.307773681966375</v>
      </c>
      <c r="BB11" s="17">
        <v>0.34280958920233701</v>
      </c>
      <c r="BC11" s="17">
        <v>0.29253403291320701</v>
      </c>
      <c r="BD11" s="17">
        <v>0.25474579396992902</v>
      </c>
      <c r="BE11" s="17">
        <v>0.41501644294572299</v>
      </c>
      <c r="BF11" s="17">
        <v>0.217736198505041</v>
      </c>
      <c r="BG11" s="17">
        <v>3.0718900471474599E-2</v>
      </c>
    </row>
    <row r="12" spans="2:59" x14ac:dyDescent="0.35">
      <c r="B12" s="18" t="s">
        <v>329</v>
      </c>
      <c r="C12" s="17">
        <v>0.10231310570070699</v>
      </c>
      <c r="D12" s="17">
        <v>7.6174369298198596E-2</v>
      </c>
      <c r="E12" s="17">
        <v>0.12708501476280101</v>
      </c>
      <c r="F12" s="17"/>
      <c r="G12" s="17">
        <v>9.0115897095895306E-2</v>
      </c>
      <c r="H12" s="17">
        <v>0.108628617939922</v>
      </c>
      <c r="I12" s="17">
        <v>0.109782094271781</v>
      </c>
      <c r="J12" s="17">
        <v>0.113183154342686</v>
      </c>
      <c r="K12" s="17">
        <v>6.7152328775814105E-2</v>
      </c>
      <c r="L12" s="17">
        <v>0.11330930093796</v>
      </c>
      <c r="M12" s="17"/>
      <c r="N12" s="17">
        <v>0.102269496745841</v>
      </c>
      <c r="O12" s="17">
        <v>0.12508895256832001</v>
      </c>
      <c r="P12" s="17">
        <v>4.38487636104695E-2</v>
      </c>
      <c r="Q12" s="17">
        <v>0.123918190196256</v>
      </c>
      <c r="R12" s="17">
        <v>0.12247342788894899</v>
      </c>
      <c r="S12" s="17"/>
      <c r="T12" s="17">
        <v>7.3511358779578498E-2</v>
      </c>
      <c r="U12" s="17">
        <v>0.10956635737033101</v>
      </c>
      <c r="V12" s="17"/>
      <c r="W12" s="17">
        <v>0.109244379201279</v>
      </c>
      <c r="X12" s="17">
        <v>0.10160067571102201</v>
      </c>
      <c r="Y12" s="17"/>
      <c r="Z12" s="17">
        <v>7.0887764411999801E-2</v>
      </c>
      <c r="AA12" s="17">
        <v>6.8766272057974295E-2</v>
      </c>
      <c r="AB12" s="17">
        <v>0.15357839696144901</v>
      </c>
      <c r="AC12" s="17"/>
      <c r="AD12" s="17">
        <v>0.104927397236193</v>
      </c>
      <c r="AE12" s="17">
        <v>9.7405488641341603E-2</v>
      </c>
      <c r="AF12" s="17"/>
      <c r="AG12" s="17">
        <v>0.129620946319771</v>
      </c>
      <c r="AH12" s="17">
        <v>0.10598986981910601</v>
      </c>
      <c r="AI12" s="17">
        <v>9.9586534048185696E-2</v>
      </c>
      <c r="AJ12" s="17"/>
      <c r="AK12" s="17">
        <v>8.0366112222998595E-2</v>
      </c>
      <c r="AL12" s="17">
        <v>0.10109724247680001</v>
      </c>
      <c r="AM12" s="17">
        <v>0.17721070249125001</v>
      </c>
      <c r="AN12" s="17"/>
      <c r="AO12" s="17">
        <v>0.109164766929949</v>
      </c>
      <c r="AP12" s="17">
        <v>9.3187911919365402E-2</v>
      </c>
      <c r="AQ12" s="17">
        <v>0.120448354800907</v>
      </c>
      <c r="AR12" s="17"/>
      <c r="AS12" s="17">
        <v>9.92376677023529E-2</v>
      </c>
      <c r="AT12" s="17">
        <v>5.9443624672755303E-2</v>
      </c>
      <c r="AU12" s="17">
        <v>0.122566822218835</v>
      </c>
      <c r="AV12" s="17">
        <v>8.6125471033501197E-2</v>
      </c>
      <c r="AW12" s="17">
        <v>0.14105836779132</v>
      </c>
      <c r="AX12" s="17">
        <v>8.5241569675548606E-2</v>
      </c>
      <c r="AY12" s="17">
        <v>0.114131498577626</v>
      </c>
      <c r="AZ12" s="17">
        <v>6.7604597000374106E-2</v>
      </c>
      <c r="BA12" s="17">
        <v>5.71592021386007E-2</v>
      </c>
      <c r="BB12" s="17">
        <v>0.17171944653328899</v>
      </c>
      <c r="BC12" s="17">
        <v>0.10812056890803901</v>
      </c>
      <c r="BD12" s="17">
        <v>0.11640831499804299</v>
      </c>
      <c r="BE12" s="17">
        <v>0</v>
      </c>
      <c r="BF12" s="17">
        <v>0.15039536784445001</v>
      </c>
      <c r="BG12" s="17">
        <v>9.7902610425326594E-2</v>
      </c>
    </row>
    <row r="13" spans="2:59" x14ac:dyDescent="0.35">
      <c r="B13" s="18" t="s">
        <v>330</v>
      </c>
      <c r="C13" s="17">
        <v>4.5195326348892798E-2</v>
      </c>
      <c r="D13" s="17">
        <v>4.7802552526471802E-2</v>
      </c>
      <c r="E13" s="17">
        <v>4.2952678010931597E-2</v>
      </c>
      <c r="F13" s="17"/>
      <c r="G13" s="17">
        <v>6.7257512088203603E-2</v>
      </c>
      <c r="H13" s="17">
        <v>3.9356193463946802E-2</v>
      </c>
      <c r="I13" s="17">
        <v>5.3852023227400202E-2</v>
      </c>
      <c r="J13" s="17">
        <v>4.41961016882172E-2</v>
      </c>
      <c r="K13" s="17">
        <v>3.4090620624103202E-2</v>
      </c>
      <c r="L13" s="17">
        <v>4.41198613866704E-2</v>
      </c>
      <c r="M13" s="17"/>
      <c r="N13" s="17">
        <v>5.3551031300590801E-2</v>
      </c>
      <c r="O13" s="17">
        <v>3.1992948856614599E-2</v>
      </c>
      <c r="P13" s="17">
        <v>3.3481938573681598E-2</v>
      </c>
      <c r="Q13" s="17">
        <v>4.8200619070207201E-2</v>
      </c>
      <c r="R13" s="17">
        <v>6.3341341004281904E-2</v>
      </c>
      <c r="S13" s="17"/>
      <c r="T13" s="17">
        <v>6.6573859989588396E-2</v>
      </c>
      <c r="U13" s="17">
        <v>3.9811490248668799E-2</v>
      </c>
      <c r="V13" s="17"/>
      <c r="W13" s="17">
        <v>3.9343596756901099E-2</v>
      </c>
      <c r="X13" s="17">
        <v>4.89725606560385E-2</v>
      </c>
      <c r="Y13" s="17"/>
      <c r="Z13" s="17">
        <v>3.8531241581210698E-2</v>
      </c>
      <c r="AA13" s="17">
        <v>3.7729458136703101E-2</v>
      </c>
      <c r="AB13" s="17">
        <v>5.2349391225397501E-2</v>
      </c>
      <c r="AC13" s="17"/>
      <c r="AD13" s="17">
        <v>3.82471749049971E-2</v>
      </c>
      <c r="AE13" s="17">
        <v>5.8238579595236997E-2</v>
      </c>
      <c r="AF13" s="17"/>
      <c r="AG13" s="17">
        <v>4.8220066354409202E-2</v>
      </c>
      <c r="AH13" s="17">
        <v>3.9085284081549002E-2</v>
      </c>
      <c r="AI13" s="17">
        <v>5.2160910839403503E-2</v>
      </c>
      <c r="AJ13" s="17"/>
      <c r="AK13" s="17">
        <v>2.72250063326046E-2</v>
      </c>
      <c r="AL13" s="17">
        <v>4.2514277495406802E-2</v>
      </c>
      <c r="AM13" s="17">
        <v>0.104980110300224</v>
      </c>
      <c r="AN13" s="17"/>
      <c r="AO13" s="17">
        <v>4.0081964122385301E-2</v>
      </c>
      <c r="AP13" s="17">
        <v>3.8939992111428103E-2</v>
      </c>
      <c r="AQ13" s="17">
        <v>5.2529355237421603E-2</v>
      </c>
      <c r="AR13" s="17"/>
      <c r="AS13" s="17">
        <v>2.6897839362124101E-2</v>
      </c>
      <c r="AT13" s="17">
        <v>9.4565825760332803E-2</v>
      </c>
      <c r="AU13" s="17">
        <v>8.3698240434814206E-2</v>
      </c>
      <c r="AV13" s="17">
        <v>3.8906912951131398E-2</v>
      </c>
      <c r="AW13" s="17">
        <v>4.0402602361637702E-2</v>
      </c>
      <c r="AX13" s="17">
        <v>4.0320680762208098E-3</v>
      </c>
      <c r="AY13" s="17">
        <v>4.0212158920832297E-2</v>
      </c>
      <c r="AZ13" s="17">
        <v>4.6973134666678802E-2</v>
      </c>
      <c r="BA13" s="17">
        <v>5.6185734218399098E-2</v>
      </c>
      <c r="BB13" s="17">
        <v>5.9754580117300601E-2</v>
      </c>
      <c r="BC13" s="17">
        <v>1.6919553204465899E-2</v>
      </c>
      <c r="BD13" s="17">
        <v>5.2066959880105103E-2</v>
      </c>
      <c r="BE13" s="17">
        <v>9.8063133346657699E-2</v>
      </c>
      <c r="BF13" s="17">
        <v>0</v>
      </c>
      <c r="BG13" s="17">
        <v>0.16011234589075399</v>
      </c>
    </row>
    <row r="14" spans="2:59" x14ac:dyDescent="0.35">
      <c r="B14" s="18" t="s">
        <v>133</v>
      </c>
      <c r="C14" s="17">
        <v>9.5433421169110105E-2</v>
      </c>
      <c r="D14" s="17">
        <v>6.0263246095997598E-2</v>
      </c>
      <c r="E14" s="17">
        <v>0.12859051854532499</v>
      </c>
      <c r="F14" s="17"/>
      <c r="G14" s="17">
        <v>0.10333870694901701</v>
      </c>
      <c r="H14" s="17">
        <v>0.144255776407261</v>
      </c>
      <c r="I14" s="17">
        <v>0.106424790088066</v>
      </c>
      <c r="J14" s="17">
        <v>0.12712963041950101</v>
      </c>
      <c r="K14" s="17">
        <v>0.105739148597881</v>
      </c>
      <c r="L14" s="17">
        <v>3.7013527087969497E-2</v>
      </c>
      <c r="M14" s="17"/>
      <c r="N14" s="17">
        <v>8.7241119041694307E-2</v>
      </c>
      <c r="O14" s="17">
        <v>6.5119682131374299E-2</v>
      </c>
      <c r="P14" s="17">
        <v>0.122292795913564</v>
      </c>
      <c r="Q14" s="17">
        <v>8.3779155599311206E-2</v>
      </c>
      <c r="R14" s="17">
        <v>0.14597201842407001</v>
      </c>
      <c r="S14" s="17"/>
      <c r="T14" s="17">
        <v>6.1510732577046603E-2</v>
      </c>
      <c r="U14" s="17">
        <v>0.103976298736305</v>
      </c>
      <c r="V14" s="17"/>
      <c r="W14" s="17">
        <v>7.8692429858728902E-2</v>
      </c>
      <c r="X14" s="17">
        <v>9.4882230747351207E-2</v>
      </c>
      <c r="Y14" s="17"/>
      <c r="Z14" s="17">
        <v>7.4391082599937E-2</v>
      </c>
      <c r="AA14" s="17">
        <v>7.9023782649999902E-2</v>
      </c>
      <c r="AB14" s="17">
        <v>7.2984425744748005E-2</v>
      </c>
      <c r="AC14" s="17"/>
      <c r="AD14" s="17">
        <v>6.3806044298073503E-2</v>
      </c>
      <c r="AE14" s="17">
        <v>0.15480516765125099</v>
      </c>
      <c r="AF14" s="17"/>
      <c r="AG14" s="17">
        <v>3.4110972439168698E-2</v>
      </c>
      <c r="AH14" s="17">
        <v>9.7094722207445999E-2</v>
      </c>
      <c r="AI14" s="17">
        <v>7.3141519164989094E-2</v>
      </c>
      <c r="AJ14" s="17"/>
      <c r="AK14" s="17">
        <v>8.6702062459458801E-2</v>
      </c>
      <c r="AL14" s="17">
        <v>6.8240289190609996E-2</v>
      </c>
      <c r="AM14" s="17">
        <v>7.9346445294624798E-2</v>
      </c>
      <c r="AN14" s="17"/>
      <c r="AO14" s="17">
        <v>0.105289199356603</v>
      </c>
      <c r="AP14" s="17">
        <v>8.0587925157364099E-2</v>
      </c>
      <c r="AQ14" s="17">
        <v>8.3663081088092797E-2</v>
      </c>
      <c r="AR14" s="17"/>
      <c r="AS14" s="17">
        <v>0.15669821939287301</v>
      </c>
      <c r="AT14" s="17">
        <v>0.17560190859101801</v>
      </c>
      <c r="AU14" s="17">
        <v>0.148407993746484</v>
      </c>
      <c r="AV14" s="17">
        <v>0.10229952516073799</v>
      </c>
      <c r="AW14" s="17">
        <v>6.7813726865658105E-2</v>
      </c>
      <c r="AX14" s="17">
        <v>0.133847883048334</v>
      </c>
      <c r="AY14" s="17">
        <v>6.5906852539117197E-2</v>
      </c>
      <c r="AZ14" s="17">
        <v>3.8107005060627398E-2</v>
      </c>
      <c r="BA14" s="17">
        <v>0</v>
      </c>
      <c r="BB14" s="17">
        <v>2.99264363486887E-2</v>
      </c>
      <c r="BC14" s="17">
        <v>3.4568177040213803E-2</v>
      </c>
      <c r="BD14" s="17">
        <v>7.4498780191210798E-2</v>
      </c>
      <c r="BE14" s="17">
        <v>7.8873913914655994E-2</v>
      </c>
      <c r="BF14" s="17">
        <v>3.6527915111302503E-2</v>
      </c>
      <c r="BG14" s="17">
        <v>5.2234488843420399E-2</v>
      </c>
    </row>
    <row r="15" spans="2:59" x14ac:dyDescent="0.35">
      <c r="B15" s="18" t="s">
        <v>331</v>
      </c>
      <c r="C15" s="21">
        <v>0.45727252511370597</v>
      </c>
      <c r="D15" s="21">
        <v>0.50369233005145397</v>
      </c>
      <c r="E15" s="21">
        <v>0.41385260869405699</v>
      </c>
      <c r="F15" s="21"/>
      <c r="G15" s="21">
        <v>0.46416853155827997</v>
      </c>
      <c r="H15" s="21">
        <v>0.41889119620813298</v>
      </c>
      <c r="I15" s="21">
        <v>0.434691854514413</v>
      </c>
      <c r="J15" s="21">
        <v>0.35497605135965898</v>
      </c>
      <c r="K15" s="21">
        <v>0.47822442387094799</v>
      </c>
      <c r="L15" s="21">
        <v>0.54199142515785703</v>
      </c>
      <c r="M15" s="21"/>
      <c r="N15" s="21">
        <v>0.49495815511716901</v>
      </c>
      <c r="O15" s="21">
        <v>0.47153959298164799</v>
      </c>
      <c r="P15" s="21">
        <v>0.44494640288286302</v>
      </c>
      <c r="Q15" s="21">
        <v>0.43091372226664598</v>
      </c>
      <c r="R15" s="21">
        <v>0.41654822172263301</v>
      </c>
      <c r="S15" s="21"/>
      <c r="T15" s="21">
        <v>0.52757401192638598</v>
      </c>
      <c r="U15" s="21">
        <v>0.43956823870366701</v>
      </c>
      <c r="V15" s="21"/>
      <c r="W15" s="21">
        <v>0.49478570351538398</v>
      </c>
      <c r="X15" s="21">
        <v>0.44333514810104202</v>
      </c>
      <c r="Y15" s="21"/>
      <c r="Z15" s="21">
        <v>0.51083984095471702</v>
      </c>
      <c r="AA15" s="21">
        <v>0.50297756595980903</v>
      </c>
      <c r="AB15" s="21">
        <v>0.43587518932297697</v>
      </c>
      <c r="AC15" s="21"/>
      <c r="AD15" s="21">
        <v>0.51011007539752296</v>
      </c>
      <c r="AE15" s="21">
        <v>0.358084481382487</v>
      </c>
      <c r="AF15" s="21"/>
      <c r="AG15" s="21">
        <v>0.56201570464845996</v>
      </c>
      <c r="AH15" s="21">
        <v>0.41731703724123298</v>
      </c>
      <c r="AI15" s="21">
        <v>0.48723763391750202</v>
      </c>
      <c r="AJ15" s="21"/>
      <c r="AK15" s="21">
        <v>0.57388059582606898</v>
      </c>
      <c r="AL15" s="21">
        <v>0.474174171697748</v>
      </c>
      <c r="AM15" s="21">
        <v>0.27593824056517402</v>
      </c>
      <c r="AN15" s="21"/>
      <c r="AO15" s="21">
        <v>0.54668129150954303</v>
      </c>
      <c r="AP15" s="21">
        <v>0.49450605036758799</v>
      </c>
      <c r="AQ15" s="21">
        <v>0.41588948030876099</v>
      </c>
      <c r="AR15" s="21"/>
      <c r="AS15" s="21">
        <v>0.34856265777422302</v>
      </c>
      <c r="AT15" s="21">
        <v>0.44104196178081201</v>
      </c>
      <c r="AU15" s="21">
        <v>0.41618234266552601</v>
      </c>
      <c r="AV15" s="21">
        <v>0.48834097894638501</v>
      </c>
      <c r="AW15" s="21">
        <v>0.44052334775685398</v>
      </c>
      <c r="AX15" s="21">
        <v>0.52239321090951596</v>
      </c>
      <c r="AY15" s="21">
        <v>0.463985360167535</v>
      </c>
      <c r="AZ15" s="21">
        <v>0.44128300036857998</v>
      </c>
      <c r="BA15" s="21">
        <v>0.57888138167662495</v>
      </c>
      <c r="BB15" s="21">
        <v>0.395789947798385</v>
      </c>
      <c r="BC15" s="21">
        <v>0.54785766793407398</v>
      </c>
      <c r="BD15" s="21">
        <v>0.50228015096071099</v>
      </c>
      <c r="BE15" s="21">
        <v>0.40804650979296397</v>
      </c>
      <c r="BF15" s="21">
        <v>0.595340518539206</v>
      </c>
      <c r="BG15" s="21">
        <v>0.659031654369025</v>
      </c>
    </row>
    <row r="16" spans="2:59" x14ac:dyDescent="0.35">
      <c r="B16" s="18" t="s">
        <v>332</v>
      </c>
      <c r="C16" s="21">
        <v>0.14750843204960001</v>
      </c>
      <c r="D16" s="21">
        <v>0.12397692182467</v>
      </c>
      <c r="E16" s="21">
        <v>0.17003769277373301</v>
      </c>
      <c r="F16" s="21"/>
      <c r="G16" s="21">
        <v>0.15737340918409901</v>
      </c>
      <c r="H16" s="21">
        <v>0.14798481140386899</v>
      </c>
      <c r="I16" s="21">
        <v>0.163634117499181</v>
      </c>
      <c r="J16" s="21">
        <v>0.157379256030904</v>
      </c>
      <c r="K16" s="21">
        <v>0.101242949399917</v>
      </c>
      <c r="L16" s="21">
        <v>0.157429162324631</v>
      </c>
      <c r="M16" s="21"/>
      <c r="N16" s="21">
        <v>0.15582052804643201</v>
      </c>
      <c r="O16" s="21">
        <v>0.157081901424934</v>
      </c>
      <c r="P16" s="21">
        <v>7.7330702184151001E-2</v>
      </c>
      <c r="Q16" s="21">
        <v>0.172118809266464</v>
      </c>
      <c r="R16" s="21">
        <v>0.18581476889323101</v>
      </c>
      <c r="S16" s="21"/>
      <c r="T16" s="21">
        <v>0.14008521876916699</v>
      </c>
      <c r="U16" s="21">
        <v>0.149377847619</v>
      </c>
      <c r="V16" s="21"/>
      <c r="W16" s="21">
        <v>0.14858797595817999</v>
      </c>
      <c r="X16" s="21">
        <v>0.15057323636705999</v>
      </c>
      <c r="Y16" s="21"/>
      <c r="Z16" s="21">
        <v>0.10941900599321</v>
      </c>
      <c r="AA16" s="21">
        <v>0.10649573019467699</v>
      </c>
      <c r="AB16" s="21">
        <v>0.20592778818684601</v>
      </c>
      <c r="AC16" s="21"/>
      <c r="AD16" s="21">
        <v>0.14317457214119</v>
      </c>
      <c r="AE16" s="21">
        <v>0.155644068236579</v>
      </c>
      <c r="AF16" s="21"/>
      <c r="AG16" s="21">
        <v>0.17784101267418001</v>
      </c>
      <c r="AH16" s="21">
        <v>0.14507515390065501</v>
      </c>
      <c r="AI16" s="21">
        <v>0.15174744488758901</v>
      </c>
      <c r="AJ16" s="21"/>
      <c r="AK16" s="21">
        <v>0.10759111855560299</v>
      </c>
      <c r="AL16" s="21">
        <v>0.143611519972207</v>
      </c>
      <c r="AM16" s="21">
        <v>0.28219081279147401</v>
      </c>
      <c r="AN16" s="21"/>
      <c r="AO16" s="21">
        <v>0.14924673105233499</v>
      </c>
      <c r="AP16" s="21">
        <v>0.132127904030794</v>
      </c>
      <c r="AQ16" s="21">
        <v>0.17297771003832901</v>
      </c>
      <c r="AR16" s="21"/>
      <c r="AS16" s="21">
        <v>0.12613550706447699</v>
      </c>
      <c r="AT16" s="21">
        <v>0.154009450433088</v>
      </c>
      <c r="AU16" s="21">
        <v>0.206265062653649</v>
      </c>
      <c r="AV16" s="21">
        <v>0.12503238398463301</v>
      </c>
      <c r="AW16" s="21">
        <v>0.18146097015295701</v>
      </c>
      <c r="AX16" s="21">
        <v>8.92736377517694E-2</v>
      </c>
      <c r="AY16" s="21">
        <v>0.15434365749845799</v>
      </c>
      <c r="AZ16" s="21">
        <v>0.114577731667053</v>
      </c>
      <c r="BA16" s="21">
        <v>0.11334493635700001</v>
      </c>
      <c r="BB16" s="21">
        <v>0.23147402665059</v>
      </c>
      <c r="BC16" s="21">
        <v>0.12504012211250501</v>
      </c>
      <c r="BD16" s="21">
        <v>0.16847527487814901</v>
      </c>
      <c r="BE16" s="21">
        <v>9.8063133346657699E-2</v>
      </c>
      <c r="BF16" s="21">
        <v>0.15039536784445001</v>
      </c>
      <c r="BG16" s="21">
        <v>0.25801495631608001</v>
      </c>
    </row>
    <row r="17" spans="2:59" x14ac:dyDescent="0.35">
      <c r="B17" s="18" t="s">
        <v>120</v>
      </c>
      <c r="C17" s="22">
        <v>0.30976409306410602</v>
      </c>
      <c r="D17" s="22">
        <v>0.37971540822678401</v>
      </c>
      <c r="E17" s="22">
        <v>0.243814915920324</v>
      </c>
      <c r="F17" s="22"/>
      <c r="G17" s="22">
        <v>0.306795122374181</v>
      </c>
      <c r="H17" s="22">
        <v>0.27090638480426399</v>
      </c>
      <c r="I17" s="22">
        <v>0.271057737015232</v>
      </c>
      <c r="J17" s="22">
        <v>0.19759679532875599</v>
      </c>
      <c r="K17" s="22">
        <v>0.37698147447103098</v>
      </c>
      <c r="L17" s="22">
        <v>0.38456226283322598</v>
      </c>
      <c r="M17" s="22"/>
      <c r="N17" s="22">
        <v>0.33913762707073702</v>
      </c>
      <c r="O17" s="22">
        <v>0.31445769155671399</v>
      </c>
      <c r="P17" s="22">
        <v>0.36761570069871202</v>
      </c>
      <c r="Q17" s="22">
        <v>0.25879491300018198</v>
      </c>
      <c r="R17" s="22">
        <v>0.230733452829402</v>
      </c>
      <c r="S17" s="22"/>
      <c r="T17" s="22">
        <v>0.38748879315721901</v>
      </c>
      <c r="U17" s="22">
        <v>0.29019039108466699</v>
      </c>
      <c r="V17" s="22"/>
      <c r="W17" s="22">
        <v>0.34619772755720402</v>
      </c>
      <c r="X17" s="22">
        <v>0.29276191173398203</v>
      </c>
      <c r="Y17" s="22"/>
      <c r="Z17" s="22">
        <v>0.40142083496150599</v>
      </c>
      <c r="AA17" s="22">
        <v>0.39648183576513202</v>
      </c>
      <c r="AB17" s="22">
        <v>0.22994740113613099</v>
      </c>
      <c r="AC17" s="22"/>
      <c r="AD17" s="22">
        <v>0.36693550325633201</v>
      </c>
      <c r="AE17" s="22">
        <v>0.20244041314590899</v>
      </c>
      <c r="AF17" s="22"/>
      <c r="AG17" s="22">
        <v>0.38417469197428</v>
      </c>
      <c r="AH17" s="22">
        <v>0.27224188334057903</v>
      </c>
      <c r="AI17" s="22">
        <v>0.33549018902991301</v>
      </c>
      <c r="AJ17" s="22"/>
      <c r="AK17" s="22">
        <v>0.46628947727046499</v>
      </c>
      <c r="AL17" s="22">
        <v>0.330562651725542</v>
      </c>
      <c r="AM17" s="22">
        <v>-6.2525722263004901E-3</v>
      </c>
      <c r="AN17" s="22"/>
      <c r="AO17" s="22">
        <v>0.39743456045720799</v>
      </c>
      <c r="AP17" s="22">
        <v>0.36237814633679499</v>
      </c>
      <c r="AQ17" s="22">
        <v>0.24291177027043301</v>
      </c>
      <c r="AR17" s="22"/>
      <c r="AS17" s="22">
        <v>0.222427150709746</v>
      </c>
      <c r="AT17" s="22">
        <v>0.28703251134772401</v>
      </c>
      <c r="AU17" s="22">
        <v>0.20991728001187701</v>
      </c>
      <c r="AV17" s="22">
        <v>0.363308594961752</v>
      </c>
      <c r="AW17" s="22">
        <v>0.259062377603897</v>
      </c>
      <c r="AX17" s="22">
        <v>0.43311957315774702</v>
      </c>
      <c r="AY17" s="22">
        <v>0.30964170266907698</v>
      </c>
      <c r="AZ17" s="22">
        <v>0.326705268701527</v>
      </c>
      <c r="BA17" s="22">
        <v>0.46553644531962501</v>
      </c>
      <c r="BB17" s="22">
        <v>0.164315921147796</v>
      </c>
      <c r="BC17" s="22">
        <v>0.422817545821568</v>
      </c>
      <c r="BD17" s="22">
        <v>0.33380487608256298</v>
      </c>
      <c r="BE17" s="22">
        <v>0.30998337644630602</v>
      </c>
      <c r="BF17" s="22">
        <v>0.44494515069475599</v>
      </c>
      <c r="BG17" s="22">
        <v>0.40101669805294499</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0.14222336901541799</v>
      </c>
      <c r="D9" s="17">
        <v>0.14372149704648499</v>
      </c>
      <c r="E9" s="17">
        <v>0.14141367909362401</v>
      </c>
      <c r="F9" s="17"/>
      <c r="G9" s="17">
        <v>9.2036694995882906E-2</v>
      </c>
      <c r="H9" s="17">
        <v>0.14095459016404199</v>
      </c>
      <c r="I9" s="17">
        <v>0.10690071809148</v>
      </c>
      <c r="J9" s="17">
        <v>0.12984203811911099</v>
      </c>
      <c r="K9" s="17">
        <v>0.144790236774409</v>
      </c>
      <c r="L9" s="17">
        <v>0.18372492531573101</v>
      </c>
      <c r="M9" s="17"/>
      <c r="N9" s="17">
        <v>0.181796358862892</v>
      </c>
      <c r="O9" s="17">
        <v>0.15141849881934</v>
      </c>
      <c r="P9" s="17">
        <v>0.1269644977012</v>
      </c>
      <c r="Q9" s="17">
        <v>9.9492123695985105E-2</v>
      </c>
      <c r="R9" s="17">
        <v>0.14601650118995399</v>
      </c>
      <c r="S9" s="17"/>
      <c r="T9" s="17">
        <v>0.21177536187987001</v>
      </c>
      <c r="U9" s="17">
        <v>0.124707830470091</v>
      </c>
      <c r="V9" s="17"/>
      <c r="W9" s="17">
        <v>0.151304933906005</v>
      </c>
      <c r="X9" s="17">
        <v>0.14336871803665199</v>
      </c>
      <c r="Y9" s="17"/>
      <c r="Z9" s="17">
        <v>0.21071059102258799</v>
      </c>
      <c r="AA9" s="17">
        <v>0.153244320482532</v>
      </c>
      <c r="AB9" s="17">
        <v>9.3672751442754998E-2</v>
      </c>
      <c r="AC9" s="17"/>
      <c r="AD9" s="17">
        <v>0.16627869414282001</v>
      </c>
      <c r="AE9" s="17">
        <v>9.7066077886493504E-2</v>
      </c>
      <c r="AF9" s="17"/>
      <c r="AG9" s="17">
        <v>0.16381859564305201</v>
      </c>
      <c r="AH9" s="17">
        <v>0.13313355747660699</v>
      </c>
      <c r="AI9" s="17">
        <v>0.15634927167214599</v>
      </c>
      <c r="AJ9" s="17"/>
      <c r="AK9" s="17">
        <v>0.22232625802146</v>
      </c>
      <c r="AL9" s="17">
        <v>0.13185659908658801</v>
      </c>
      <c r="AM9" s="17">
        <v>4.7863191303210997E-2</v>
      </c>
      <c r="AN9" s="17"/>
      <c r="AO9" s="17">
        <v>0.27050372524261801</v>
      </c>
      <c r="AP9" s="17">
        <v>0.15425342989420199</v>
      </c>
      <c r="AQ9" s="17">
        <v>0.11279888066546501</v>
      </c>
      <c r="AR9" s="17"/>
      <c r="AS9" s="17">
        <v>8.1480838793165394E-2</v>
      </c>
      <c r="AT9" s="17">
        <v>0.18935408380882099</v>
      </c>
      <c r="AU9" s="17">
        <v>0.121155983369837</v>
      </c>
      <c r="AV9" s="17">
        <v>0.15658383987484001</v>
      </c>
      <c r="AW9" s="17">
        <v>0.111764446554917</v>
      </c>
      <c r="AX9" s="17">
        <v>0.162238220458017</v>
      </c>
      <c r="AY9" s="17">
        <v>0.111600527786669</v>
      </c>
      <c r="AZ9" s="17">
        <v>0.113782682555797</v>
      </c>
      <c r="BA9" s="17">
        <v>0.14501783189943601</v>
      </c>
      <c r="BB9" s="17">
        <v>0.129267743869177</v>
      </c>
      <c r="BC9" s="17">
        <v>0.30145269185457002</v>
      </c>
      <c r="BD9" s="17">
        <v>9.5632785325923106E-2</v>
      </c>
      <c r="BE9" s="17">
        <v>0.13041787082485001</v>
      </c>
      <c r="BF9" s="17">
        <v>0.36166441274538602</v>
      </c>
      <c r="BG9" s="17">
        <v>0.258335316500861</v>
      </c>
    </row>
    <row r="10" spans="2:59" x14ac:dyDescent="0.35">
      <c r="B10" s="18" t="s">
        <v>327</v>
      </c>
      <c r="C10" s="17">
        <v>0.31806584285225098</v>
      </c>
      <c r="D10" s="17">
        <v>0.335772761625037</v>
      </c>
      <c r="E10" s="17">
        <v>0.298760912089787</v>
      </c>
      <c r="F10" s="17"/>
      <c r="G10" s="17">
        <v>0.34465368087086101</v>
      </c>
      <c r="H10" s="17">
        <v>0.26689052632045301</v>
      </c>
      <c r="I10" s="17">
        <v>0.31625199796019399</v>
      </c>
      <c r="J10" s="17">
        <v>0.228102369286066</v>
      </c>
      <c r="K10" s="17">
        <v>0.34433260578138802</v>
      </c>
      <c r="L10" s="17">
        <v>0.379738434209072</v>
      </c>
      <c r="M10" s="17"/>
      <c r="N10" s="17">
        <v>0.31978098056079901</v>
      </c>
      <c r="O10" s="17">
        <v>0.34335174757950299</v>
      </c>
      <c r="P10" s="17">
        <v>0.25206698045457498</v>
      </c>
      <c r="Q10" s="17">
        <v>0.35392165592732899</v>
      </c>
      <c r="R10" s="17">
        <v>0.31292513809115202</v>
      </c>
      <c r="S10" s="17"/>
      <c r="T10" s="17">
        <v>0.32270965798372497</v>
      </c>
      <c r="U10" s="17">
        <v>0.316896373515963</v>
      </c>
      <c r="V10" s="17"/>
      <c r="W10" s="17">
        <v>0.351008088338297</v>
      </c>
      <c r="X10" s="17">
        <v>0.29845360658752201</v>
      </c>
      <c r="Y10" s="17"/>
      <c r="Z10" s="17">
        <v>0.34412462274018102</v>
      </c>
      <c r="AA10" s="17">
        <v>0.31995390350675001</v>
      </c>
      <c r="AB10" s="17">
        <v>0.33792465109707198</v>
      </c>
      <c r="AC10" s="17"/>
      <c r="AD10" s="17">
        <v>0.34359723351363303</v>
      </c>
      <c r="AE10" s="17">
        <v>0.27013764255081402</v>
      </c>
      <c r="AF10" s="17"/>
      <c r="AG10" s="17">
        <v>0.39523214649464999</v>
      </c>
      <c r="AH10" s="17">
        <v>0.30205796401714102</v>
      </c>
      <c r="AI10" s="17">
        <v>0.32075342127238599</v>
      </c>
      <c r="AJ10" s="17"/>
      <c r="AK10" s="17">
        <v>0.35621810497020101</v>
      </c>
      <c r="AL10" s="17">
        <v>0.35275198765108001</v>
      </c>
      <c r="AM10" s="17">
        <v>0.17620899464937201</v>
      </c>
      <c r="AN10" s="17"/>
      <c r="AO10" s="17">
        <v>0.34954050579282298</v>
      </c>
      <c r="AP10" s="17">
        <v>0.356137728050825</v>
      </c>
      <c r="AQ10" s="17">
        <v>0.27305273165411398</v>
      </c>
      <c r="AR10" s="17"/>
      <c r="AS10" s="17">
        <v>0.15501624350767301</v>
      </c>
      <c r="AT10" s="17">
        <v>0.26429990334910303</v>
      </c>
      <c r="AU10" s="17">
        <v>0.33840986829546599</v>
      </c>
      <c r="AV10" s="17">
        <v>0.30415485285354399</v>
      </c>
      <c r="AW10" s="17">
        <v>0.27138033768180397</v>
      </c>
      <c r="AX10" s="17">
        <v>0.31606473398873602</v>
      </c>
      <c r="AY10" s="17">
        <v>0.38305557060585299</v>
      </c>
      <c r="AZ10" s="17">
        <v>0.317968849762088</v>
      </c>
      <c r="BA10" s="17">
        <v>0.48374756978234601</v>
      </c>
      <c r="BB10" s="17">
        <v>0.381809773115728</v>
      </c>
      <c r="BC10" s="17">
        <v>0.33939108465697698</v>
      </c>
      <c r="BD10" s="17">
        <v>0.51228554182504304</v>
      </c>
      <c r="BE10" s="17">
        <v>0.34037120869962501</v>
      </c>
      <c r="BF10" s="17">
        <v>0.37804163618863801</v>
      </c>
      <c r="BG10" s="17">
        <v>0.38108984810313701</v>
      </c>
    </row>
    <row r="11" spans="2:59" x14ac:dyDescent="0.35">
      <c r="B11" s="18" t="s">
        <v>328</v>
      </c>
      <c r="C11" s="17">
        <v>0.317405427060235</v>
      </c>
      <c r="D11" s="17">
        <v>0.34595449235939502</v>
      </c>
      <c r="E11" s="17">
        <v>0.29211727840886198</v>
      </c>
      <c r="F11" s="17"/>
      <c r="G11" s="17">
        <v>0.32236224034065802</v>
      </c>
      <c r="H11" s="17">
        <v>0.33321561362317598</v>
      </c>
      <c r="I11" s="17">
        <v>0.31854551329688602</v>
      </c>
      <c r="J11" s="17">
        <v>0.37738786518444101</v>
      </c>
      <c r="K11" s="17">
        <v>0.33715243420886698</v>
      </c>
      <c r="L11" s="17">
        <v>0.254825048296074</v>
      </c>
      <c r="M11" s="17"/>
      <c r="N11" s="17">
        <v>0.28912067734386299</v>
      </c>
      <c r="O11" s="17">
        <v>0.31844827493014499</v>
      </c>
      <c r="P11" s="17">
        <v>0.421889889671764</v>
      </c>
      <c r="Q11" s="17">
        <v>0.30606797758510801</v>
      </c>
      <c r="R11" s="17">
        <v>0.21860634288823899</v>
      </c>
      <c r="S11" s="17"/>
      <c r="T11" s="17">
        <v>0.24586986449768999</v>
      </c>
      <c r="U11" s="17">
        <v>0.33542049538283097</v>
      </c>
      <c r="V11" s="17"/>
      <c r="W11" s="17">
        <v>0.31395241980525401</v>
      </c>
      <c r="X11" s="17">
        <v>0.31284511393060199</v>
      </c>
      <c r="Y11" s="17"/>
      <c r="Z11" s="17">
        <v>0.27136977135641999</v>
      </c>
      <c r="AA11" s="17">
        <v>0.31930408699900997</v>
      </c>
      <c r="AB11" s="17">
        <v>0.34957781433144502</v>
      </c>
      <c r="AC11" s="17"/>
      <c r="AD11" s="17">
        <v>0.31194649533464303</v>
      </c>
      <c r="AE11" s="17">
        <v>0.32765307775212399</v>
      </c>
      <c r="AF11" s="17"/>
      <c r="AG11" s="17">
        <v>0.281336734632119</v>
      </c>
      <c r="AH11" s="17">
        <v>0.33751767765799601</v>
      </c>
      <c r="AI11" s="17">
        <v>0.31397162986935601</v>
      </c>
      <c r="AJ11" s="17"/>
      <c r="AK11" s="17">
        <v>0.254703332940521</v>
      </c>
      <c r="AL11" s="17">
        <v>0.32746400731582398</v>
      </c>
      <c r="AM11" s="17">
        <v>0.40450038511452902</v>
      </c>
      <c r="AN11" s="17"/>
      <c r="AO11" s="17">
        <v>0.23055675590899999</v>
      </c>
      <c r="AP11" s="17">
        <v>0.30044963686370701</v>
      </c>
      <c r="AQ11" s="17">
        <v>0.36218929683951401</v>
      </c>
      <c r="AR11" s="17"/>
      <c r="AS11" s="17">
        <v>0.43180167576078698</v>
      </c>
      <c r="AT11" s="17">
        <v>0.21721220318415899</v>
      </c>
      <c r="AU11" s="17">
        <v>0.23453480777831101</v>
      </c>
      <c r="AV11" s="17">
        <v>0.415768345768949</v>
      </c>
      <c r="AW11" s="17">
        <v>0.38800242862513401</v>
      </c>
      <c r="AX11" s="17">
        <v>0.31542934792073402</v>
      </c>
      <c r="AY11" s="17">
        <v>0.35967209183441101</v>
      </c>
      <c r="AZ11" s="17">
        <v>0.38769299256509498</v>
      </c>
      <c r="BA11" s="17">
        <v>0.23964574942089301</v>
      </c>
      <c r="BB11" s="17">
        <v>0.27172578143774401</v>
      </c>
      <c r="BC11" s="17">
        <v>0.18077657762253199</v>
      </c>
      <c r="BD11" s="17">
        <v>0.20244651462744201</v>
      </c>
      <c r="BE11" s="17">
        <v>0.32286978970892799</v>
      </c>
      <c r="BF11" s="17">
        <v>0.17959677610142599</v>
      </c>
      <c r="BG11" s="17">
        <v>9.4903332855115499E-2</v>
      </c>
    </row>
    <row r="12" spans="2:59" x14ac:dyDescent="0.35">
      <c r="B12" s="18" t="s">
        <v>329</v>
      </c>
      <c r="C12" s="17">
        <v>8.5184485414326896E-2</v>
      </c>
      <c r="D12" s="17">
        <v>6.8566667844439197E-2</v>
      </c>
      <c r="E12" s="17">
        <v>0.10101630411066199</v>
      </c>
      <c r="F12" s="17"/>
      <c r="G12" s="17">
        <v>0.101238664865829</v>
      </c>
      <c r="H12" s="17">
        <v>5.4958105876776603E-2</v>
      </c>
      <c r="I12" s="17">
        <v>0.10207526113924</v>
      </c>
      <c r="J12" s="17">
        <v>0.126995313956317</v>
      </c>
      <c r="K12" s="17">
        <v>6.05885713285398E-2</v>
      </c>
      <c r="L12" s="17">
        <v>7.1399234754245797E-2</v>
      </c>
      <c r="M12" s="17"/>
      <c r="N12" s="17">
        <v>8.3030203172105799E-2</v>
      </c>
      <c r="O12" s="17">
        <v>8.3760099489378903E-2</v>
      </c>
      <c r="P12" s="17">
        <v>7.2055061965719799E-2</v>
      </c>
      <c r="Q12" s="17">
        <v>8.7469778365150103E-2</v>
      </c>
      <c r="R12" s="17">
        <v>0.112253347000717</v>
      </c>
      <c r="S12" s="17"/>
      <c r="T12" s="17">
        <v>7.41217142876478E-2</v>
      </c>
      <c r="U12" s="17">
        <v>8.7970464451118904E-2</v>
      </c>
      <c r="V12" s="17"/>
      <c r="W12" s="17">
        <v>7.50675194004784E-2</v>
      </c>
      <c r="X12" s="17">
        <v>9.6656799533203705E-2</v>
      </c>
      <c r="Y12" s="17"/>
      <c r="Z12" s="17">
        <v>5.9875994832537999E-2</v>
      </c>
      <c r="AA12" s="17">
        <v>7.9665777189805997E-2</v>
      </c>
      <c r="AB12" s="17">
        <v>0.104095619664933</v>
      </c>
      <c r="AC12" s="17"/>
      <c r="AD12" s="17">
        <v>7.2779401095517102E-2</v>
      </c>
      <c r="AE12" s="17">
        <v>0.108471637057321</v>
      </c>
      <c r="AF12" s="17"/>
      <c r="AG12" s="17">
        <v>7.6902067178600195E-2</v>
      </c>
      <c r="AH12" s="17">
        <v>9.2718244613159098E-2</v>
      </c>
      <c r="AI12" s="17">
        <v>8.2541455358406901E-2</v>
      </c>
      <c r="AJ12" s="17"/>
      <c r="AK12" s="17">
        <v>6.1197119597582401E-2</v>
      </c>
      <c r="AL12" s="17">
        <v>7.5255038074459296E-2</v>
      </c>
      <c r="AM12" s="17">
        <v>0.183380970051854</v>
      </c>
      <c r="AN12" s="17"/>
      <c r="AO12" s="17">
        <v>1.9494521999776498E-2</v>
      </c>
      <c r="AP12" s="17">
        <v>7.8285257855204099E-2</v>
      </c>
      <c r="AQ12" s="17">
        <v>0.109050171291748</v>
      </c>
      <c r="AR12" s="17"/>
      <c r="AS12" s="17">
        <v>0.15100132731118299</v>
      </c>
      <c r="AT12" s="17">
        <v>9.6875592795548499E-2</v>
      </c>
      <c r="AU12" s="17">
        <v>9.0670591381062607E-2</v>
      </c>
      <c r="AV12" s="17">
        <v>5.0558691663593003E-2</v>
      </c>
      <c r="AW12" s="17">
        <v>5.6598342950717299E-2</v>
      </c>
      <c r="AX12" s="17">
        <v>9.5991110824474299E-2</v>
      </c>
      <c r="AY12" s="17">
        <v>3.1419699866000399E-2</v>
      </c>
      <c r="AZ12" s="17">
        <v>0.11350244069528</v>
      </c>
      <c r="BA12" s="17">
        <v>0.11466765264239299</v>
      </c>
      <c r="BB12" s="17">
        <v>9.1827026237521495E-2</v>
      </c>
      <c r="BC12" s="17">
        <v>8.6821928815196903E-2</v>
      </c>
      <c r="BD12" s="17">
        <v>8.3604696767972594E-2</v>
      </c>
      <c r="BE12" s="17">
        <v>0</v>
      </c>
      <c r="BF12" s="17">
        <v>3.6527915111302503E-2</v>
      </c>
      <c r="BG12" s="17">
        <v>7.1601545864531005E-2</v>
      </c>
    </row>
    <row r="13" spans="2:59" x14ac:dyDescent="0.35">
      <c r="B13" s="18" t="s">
        <v>330</v>
      </c>
      <c r="C13" s="17">
        <v>5.1166175675039199E-2</v>
      </c>
      <c r="D13" s="17">
        <v>5.2659717401196598E-2</v>
      </c>
      <c r="E13" s="17">
        <v>4.9985615513427797E-2</v>
      </c>
      <c r="F13" s="17"/>
      <c r="G13" s="17">
        <v>4.2958541901958698E-2</v>
      </c>
      <c r="H13" s="17">
        <v>6.3322131180204494E-2</v>
      </c>
      <c r="I13" s="17">
        <v>5.0530772018491397E-2</v>
      </c>
      <c r="J13" s="17">
        <v>5.5069692019954299E-2</v>
      </c>
      <c r="K13" s="17">
        <v>5.4907104507745899E-2</v>
      </c>
      <c r="L13" s="17">
        <v>4.3485998127369002E-2</v>
      </c>
      <c r="M13" s="17"/>
      <c r="N13" s="17">
        <v>5.52745026587938E-2</v>
      </c>
      <c r="O13" s="17">
        <v>4.58081406023036E-2</v>
      </c>
      <c r="P13" s="17">
        <v>1.7642234463440799E-2</v>
      </c>
      <c r="Q13" s="17">
        <v>6.1694207480792497E-2</v>
      </c>
      <c r="R13" s="17">
        <v>8.9631961302804E-2</v>
      </c>
      <c r="S13" s="17"/>
      <c r="T13" s="17">
        <v>7.7595478049405503E-2</v>
      </c>
      <c r="U13" s="17">
        <v>4.4510385590541102E-2</v>
      </c>
      <c r="V13" s="17"/>
      <c r="W13" s="17">
        <v>4.4451570393751201E-2</v>
      </c>
      <c r="X13" s="17">
        <v>5.0043300279465498E-2</v>
      </c>
      <c r="Y13" s="17"/>
      <c r="Z13" s="17">
        <v>4.0076869283595502E-2</v>
      </c>
      <c r="AA13" s="17">
        <v>5.2001425807930199E-2</v>
      </c>
      <c r="AB13" s="17">
        <v>6.4112510314447493E-2</v>
      </c>
      <c r="AC13" s="17"/>
      <c r="AD13" s="17">
        <v>4.9615913870575498E-2</v>
      </c>
      <c r="AE13" s="17">
        <v>5.4076368044481397E-2</v>
      </c>
      <c r="AF13" s="17"/>
      <c r="AG13" s="17">
        <v>5.3171286072161802E-2</v>
      </c>
      <c r="AH13" s="17">
        <v>3.4026030862492902E-2</v>
      </c>
      <c r="AI13" s="17">
        <v>6.8707127349134395E-2</v>
      </c>
      <c r="AJ13" s="17"/>
      <c r="AK13" s="17">
        <v>2.84742738159105E-2</v>
      </c>
      <c r="AL13" s="17">
        <v>4.3568042798615703E-2</v>
      </c>
      <c r="AM13" s="17">
        <v>0.126343942098991</v>
      </c>
      <c r="AN13" s="17"/>
      <c r="AO13" s="17">
        <v>5.4824465899917699E-2</v>
      </c>
      <c r="AP13" s="17">
        <v>4.0005650021512601E-2</v>
      </c>
      <c r="AQ13" s="17">
        <v>5.8924626698515198E-2</v>
      </c>
      <c r="AR13" s="17"/>
      <c r="AS13" s="17">
        <v>4.7334133027597897E-2</v>
      </c>
      <c r="AT13" s="17">
        <v>6.2696533805552193E-2</v>
      </c>
      <c r="AU13" s="17">
        <v>0.10026022565439</v>
      </c>
      <c r="AV13" s="17">
        <v>2.29553981545958E-2</v>
      </c>
      <c r="AW13" s="17">
        <v>4.5385455180469901E-2</v>
      </c>
      <c r="AX13" s="17">
        <v>3.0280910907651198E-2</v>
      </c>
      <c r="AY13" s="17">
        <v>4.3947948078568701E-2</v>
      </c>
      <c r="AZ13" s="17">
        <v>4.6973134666678802E-2</v>
      </c>
      <c r="BA13" s="17">
        <v>1.69211962549311E-2</v>
      </c>
      <c r="BB13" s="17">
        <v>6.8660726508425807E-2</v>
      </c>
      <c r="BC13" s="17">
        <v>5.6989540010510299E-2</v>
      </c>
      <c r="BD13" s="17">
        <v>4.6130643084642799E-2</v>
      </c>
      <c r="BE13" s="17">
        <v>3.6871986872233101E-2</v>
      </c>
      <c r="BF13" s="17">
        <v>4.41692598532476E-2</v>
      </c>
      <c r="BG13" s="17">
        <v>0.14183546783293599</v>
      </c>
    </row>
    <row r="14" spans="2:59" x14ac:dyDescent="0.35">
      <c r="B14" s="18" t="s">
        <v>133</v>
      </c>
      <c r="C14" s="17">
        <v>8.59546999827311E-2</v>
      </c>
      <c r="D14" s="17">
        <v>5.3324863723447399E-2</v>
      </c>
      <c r="E14" s="17">
        <v>0.11670621078363699</v>
      </c>
      <c r="F14" s="17"/>
      <c r="G14" s="17">
        <v>9.6750177024809994E-2</v>
      </c>
      <c r="H14" s="17">
        <v>0.140659032835348</v>
      </c>
      <c r="I14" s="17">
        <v>0.105695737493708</v>
      </c>
      <c r="J14" s="17">
        <v>8.2602721434111098E-2</v>
      </c>
      <c r="K14" s="17">
        <v>5.8229047399049903E-2</v>
      </c>
      <c r="L14" s="17">
        <v>6.6826359297508894E-2</v>
      </c>
      <c r="M14" s="17"/>
      <c r="N14" s="17">
        <v>7.0997277401546294E-2</v>
      </c>
      <c r="O14" s="17">
        <v>5.7213238579329202E-2</v>
      </c>
      <c r="P14" s="17">
        <v>0.109381335743301</v>
      </c>
      <c r="Q14" s="17">
        <v>9.1354256945635606E-2</v>
      </c>
      <c r="R14" s="17">
        <v>0.120566709527135</v>
      </c>
      <c r="S14" s="17"/>
      <c r="T14" s="17">
        <v>6.7927923301661697E-2</v>
      </c>
      <c r="U14" s="17">
        <v>9.0494450589455197E-2</v>
      </c>
      <c r="V14" s="17"/>
      <c r="W14" s="17">
        <v>6.4215468156214303E-2</v>
      </c>
      <c r="X14" s="17">
        <v>9.8632461632555499E-2</v>
      </c>
      <c r="Y14" s="17"/>
      <c r="Z14" s="17">
        <v>7.3842150764677303E-2</v>
      </c>
      <c r="AA14" s="17">
        <v>7.5830486013971701E-2</v>
      </c>
      <c r="AB14" s="17">
        <v>5.0616653149346803E-2</v>
      </c>
      <c r="AC14" s="17"/>
      <c r="AD14" s="17">
        <v>5.5782262042811503E-2</v>
      </c>
      <c r="AE14" s="17">
        <v>0.142595196708766</v>
      </c>
      <c r="AF14" s="17"/>
      <c r="AG14" s="17">
        <v>2.9539169979417201E-2</v>
      </c>
      <c r="AH14" s="17">
        <v>0.100546525372605</v>
      </c>
      <c r="AI14" s="17">
        <v>5.7677094478570001E-2</v>
      </c>
      <c r="AJ14" s="17"/>
      <c r="AK14" s="17">
        <v>7.7080910654325097E-2</v>
      </c>
      <c r="AL14" s="17">
        <v>6.9104325073433504E-2</v>
      </c>
      <c r="AM14" s="17">
        <v>6.1702516782042603E-2</v>
      </c>
      <c r="AN14" s="17"/>
      <c r="AO14" s="17">
        <v>7.5080025155864094E-2</v>
      </c>
      <c r="AP14" s="17">
        <v>7.0868297314549203E-2</v>
      </c>
      <c r="AQ14" s="17">
        <v>8.3984292850643696E-2</v>
      </c>
      <c r="AR14" s="17"/>
      <c r="AS14" s="17">
        <v>0.133365781599594</v>
      </c>
      <c r="AT14" s="17">
        <v>0.16956168305681599</v>
      </c>
      <c r="AU14" s="17">
        <v>0.114968523520932</v>
      </c>
      <c r="AV14" s="17">
        <v>4.9978871684479002E-2</v>
      </c>
      <c r="AW14" s="17">
        <v>0.12686898900695801</v>
      </c>
      <c r="AX14" s="17">
        <v>7.9995675900387003E-2</v>
      </c>
      <c r="AY14" s="17">
        <v>7.0304161828498704E-2</v>
      </c>
      <c r="AZ14" s="17">
        <v>2.00798997550607E-2</v>
      </c>
      <c r="BA14" s="17">
        <v>0</v>
      </c>
      <c r="BB14" s="17">
        <v>5.6708948831404399E-2</v>
      </c>
      <c r="BC14" s="17">
        <v>3.4568177040213803E-2</v>
      </c>
      <c r="BD14" s="17">
        <v>5.9899818368977301E-2</v>
      </c>
      <c r="BE14" s="17">
        <v>0.16946914389436299</v>
      </c>
      <c r="BF14" s="17">
        <v>0</v>
      </c>
      <c r="BG14" s="17">
        <v>5.2234488843420399E-2</v>
      </c>
    </row>
    <row r="15" spans="2:59" x14ac:dyDescent="0.35">
      <c r="B15" s="18" t="s">
        <v>331</v>
      </c>
      <c r="C15" s="21">
        <v>0.46028921186766802</v>
      </c>
      <c r="D15" s="21">
        <v>0.47949425867152201</v>
      </c>
      <c r="E15" s="21">
        <v>0.44017459118341101</v>
      </c>
      <c r="F15" s="21"/>
      <c r="G15" s="21">
        <v>0.43669037586674397</v>
      </c>
      <c r="H15" s="21">
        <v>0.40784511648449501</v>
      </c>
      <c r="I15" s="21">
        <v>0.42315271605167498</v>
      </c>
      <c r="J15" s="21">
        <v>0.35794440740517702</v>
      </c>
      <c r="K15" s="21">
        <v>0.48912284255579702</v>
      </c>
      <c r="L15" s="21">
        <v>0.56346335952480298</v>
      </c>
      <c r="M15" s="21"/>
      <c r="N15" s="21">
        <v>0.50157733942369098</v>
      </c>
      <c r="O15" s="21">
        <v>0.49477024639884298</v>
      </c>
      <c r="P15" s="21">
        <v>0.37903147815577498</v>
      </c>
      <c r="Q15" s="21">
        <v>0.45341377962331397</v>
      </c>
      <c r="R15" s="21">
        <v>0.45894163928110598</v>
      </c>
      <c r="S15" s="21"/>
      <c r="T15" s="21">
        <v>0.53448501986359498</v>
      </c>
      <c r="U15" s="21">
        <v>0.44160420398605299</v>
      </c>
      <c r="V15" s="21"/>
      <c r="W15" s="21">
        <v>0.50231302224430197</v>
      </c>
      <c r="X15" s="21">
        <v>0.44182232462417398</v>
      </c>
      <c r="Y15" s="21"/>
      <c r="Z15" s="21">
        <v>0.55483521376276901</v>
      </c>
      <c r="AA15" s="21">
        <v>0.47319822398928202</v>
      </c>
      <c r="AB15" s="21">
        <v>0.43159740253982698</v>
      </c>
      <c r="AC15" s="21"/>
      <c r="AD15" s="21">
        <v>0.50987592765645295</v>
      </c>
      <c r="AE15" s="21">
        <v>0.36720372043730698</v>
      </c>
      <c r="AF15" s="21"/>
      <c r="AG15" s="21">
        <v>0.55905074213770201</v>
      </c>
      <c r="AH15" s="21">
        <v>0.43519152149374701</v>
      </c>
      <c r="AI15" s="21">
        <v>0.477102692944532</v>
      </c>
      <c r="AJ15" s="21"/>
      <c r="AK15" s="21">
        <v>0.57854436299166101</v>
      </c>
      <c r="AL15" s="21">
        <v>0.48460858673766799</v>
      </c>
      <c r="AM15" s="21">
        <v>0.22407218595258299</v>
      </c>
      <c r="AN15" s="21"/>
      <c r="AO15" s="21">
        <v>0.62004423103544104</v>
      </c>
      <c r="AP15" s="21">
        <v>0.51039115794502699</v>
      </c>
      <c r="AQ15" s="21">
        <v>0.38585161231957898</v>
      </c>
      <c r="AR15" s="21"/>
      <c r="AS15" s="21">
        <v>0.23649708230083799</v>
      </c>
      <c r="AT15" s="21">
        <v>0.45365398715792399</v>
      </c>
      <c r="AU15" s="21">
        <v>0.459565851665303</v>
      </c>
      <c r="AV15" s="21">
        <v>0.46073869272838402</v>
      </c>
      <c r="AW15" s="21">
        <v>0.38314478423672099</v>
      </c>
      <c r="AX15" s="21">
        <v>0.47830295444675303</v>
      </c>
      <c r="AY15" s="21">
        <v>0.494656098392522</v>
      </c>
      <c r="AZ15" s="21">
        <v>0.43175153231788499</v>
      </c>
      <c r="BA15" s="21">
        <v>0.62876540168178197</v>
      </c>
      <c r="BB15" s="21">
        <v>0.511077516984904</v>
      </c>
      <c r="BC15" s="21">
        <v>0.640843776511547</v>
      </c>
      <c r="BD15" s="21">
        <v>0.60791832715096605</v>
      </c>
      <c r="BE15" s="21">
        <v>0.47078907952447502</v>
      </c>
      <c r="BF15" s="21">
        <v>0.73970604893402403</v>
      </c>
      <c r="BG15" s="21">
        <v>0.63942516460399701</v>
      </c>
    </row>
    <row r="16" spans="2:59" x14ac:dyDescent="0.35">
      <c r="B16" s="18" t="s">
        <v>332</v>
      </c>
      <c r="C16" s="21">
        <v>0.136350661089366</v>
      </c>
      <c r="D16" s="21">
        <v>0.121226385245636</v>
      </c>
      <c r="E16" s="21">
        <v>0.15100191962408899</v>
      </c>
      <c r="F16" s="21"/>
      <c r="G16" s="21">
        <v>0.14419720676778799</v>
      </c>
      <c r="H16" s="21">
        <v>0.118280237056981</v>
      </c>
      <c r="I16" s="21">
        <v>0.152606033157731</v>
      </c>
      <c r="J16" s="21">
        <v>0.18206500597627101</v>
      </c>
      <c r="K16" s="21">
        <v>0.115495675836286</v>
      </c>
      <c r="L16" s="21">
        <v>0.11488523288161499</v>
      </c>
      <c r="M16" s="21"/>
      <c r="N16" s="21">
        <v>0.13830470583089999</v>
      </c>
      <c r="O16" s="21">
        <v>0.129568240091683</v>
      </c>
      <c r="P16" s="21">
        <v>8.9697296429160606E-2</v>
      </c>
      <c r="Q16" s="21">
        <v>0.14916398584594301</v>
      </c>
      <c r="R16" s="21">
        <v>0.201885308303521</v>
      </c>
      <c r="S16" s="21"/>
      <c r="T16" s="21">
        <v>0.151717192337053</v>
      </c>
      <c r="U16" s="21">
        <v>0.13248085004165999</v>
      </c>
      <c r="V16" s="21"/>
      <c r="W16" s="21">
        <v>0.11951908979423</v>
      </c>
      <c r="X16" s="21">
        <v>0.14670009981266899</v>
      </c>
      <c r="Y16" s="21"/>
      <c r="Z16" s="21">
        <v>9.9952864116133494E-2</v>
      </c>
      <c r="AA16" s="21">
        <v>0.13166720299773599</v>
      </c>
      <c r="AB16" s="21">
        <v>0.16820812997938001</v>
      </c>
      <c r="AC16" s="21"/>
      <c r="AD16" s="21">
        <v>0.122395314966093</v>
      </c>
      <c r="AE16" s="21">
        <v>0.16254800510180201</v>
      </c>
      <c r="AF16" s="21"/>
      <c r="AG16" s="21">
        <v>0.130073353250762</v>
      </c>
      <c r="AH16" s="21">
        <v>0.12674427547565201</v>
      </c>
      <c r="AI16" s="21">
        <v>0.15124858270754099</v>
      </c>
      <c r="AJ16" s="21"/>
      <c r="AK16" s="21">
        <v>8.9671393413492798E-2</v>
      </c>
      <c r="AL16" s="21">
        <v>0.118823080873075</v>
      </c>
      <c r="AM16" s="21">
        <v>0.30972491215084502</v>
      </c>
      <c r="AN16" s="21"/>
      <c r="AO16" s="21">
        <v>7.4318987899694197E-2</v>
      </c>
      <c r="AP16" s="21">
        <v>0.11829090787671701</v>
      </c>
      <c r="AQ16" s="21">
        <v>0.16797479799026299</v>
      </c>
      <c r="AR16" s="21"/>
      <c r="AS16" s="21">
        <v>0.19833546033878099</v>
      </c>
      <c r="AT16" s="21">
        <v>0.15957212660110101</v>
      </c>
      <c r="AU16" s="21">
        <v>0.190930817035453</v>
      </c>
      <c r="AV16" s="21">
        <v>7.3514089818188799E-2</v>
      </c>
      <c r="AW16" s="21">
        <v>0.10198379813118701</v>
      </c>
      <c r="AX16" s="21">
        <v>0.12627202173212601</v>
      </c>
      <c r="AY16" s="21">
        <v>7.5367647944569099E-2</v>
      </c>
      <c r="AZ16" s="21">
        <v>0.160475575361959</v>
      </c>
      <c r="BA16" s="21">
        <v>0.131588848897324</v>
      </c>
      <c r="BB16" s="21">
        <v>0.16048775274594701</v>
      </c>
      <c r="BC16" s="21">
        <v>0.143811468825707</v>
      </c>
      <c r="BD16" s="21">
        <v>0.12973533985261501</v>
      </c>
      <c r="BE16" s="21">
        <v>3.6871986872233101E-2</v>
      </c>
      <c r="BF16" s="21">
        <v>8.0697174964550103E-2</v>
      </c>
      <c r="BG16" s="21">
        <v>0.21343701369746701</v>
      </c>
    </row>
    <row r="17" spans="2:59" x14ac:dyDescent="0.35">
      <c r="B17" s="18" t="s">
        <v>120</v>
      </c>
      <c r="C17" s="22">
        <v>0.32393855077830203</v>
      </c>
      <c r="D17" s="22">
        <v>0.35826787342588601</v>
      </c>
      <c r="E17" s="22">
        <v>0.28917267155932103</v>
      </c>
      <c r="F17" s="22"/>
      <c r="G17" s="22">
        <v>0.29249316909895601</v>
      </c>
      <c r="H17" s="22">
        <v>0.28956487942751402</v>
      </c>
      <c r="I17" s="22">
        <v>0.27054668289394401</v>
      </c>
      <c r="J17" s="22">
        <v>0.17587940142890601</v>
      </c>
      <c r="K17" s="22">
        <v>0.37362716671951202</v>
      </c>
      <c r="L17" s="22">
        <v>0.44857812664318802</v>
      </c>
      <c r="M17" s="22"/>
      <c r="N17" s="22">
        <v>0.36327263359279099</v>
      </c>
      <c r="O17" s="22">
        <v>0.36520200630716099</v>
      </c>
      <c r="P17" s="22">
        <v>0.28933418172661401</v>
      </c>
      <c r="Q17" s="22">
        <v>0.30424979377737099</v>
      </c>
      <c r="R17" s="22">
        <v>0.25705633097758501</v>
      </c>
      <c r="S17" s="22"/>
      <c r="T17" s="22">
        <v>0.38276782752654098</v>
      </c>
      <c r="U17" s="22">
        <v>0.309123353944393</v>
      </c>
      <c r="V17" s="22"/>
      <c r="W17" s="22">
        <v>0.38279393245007198</v>
      </c>
      <c r="X17" s="22">
        <v>0.29512222481150502</v>
      </c>
      <c r="Y17" s="22"/>
      <c r="Z17" s="22">
        <v>0.45488234964663499</v>
      </c>
      <c r="AA17" s="22">
        <v>0.34153102099154597</v>
      </c>
      <c r="AB17" s="22">
        <v>0.26338927256044697</v>
      </c>
      <c r="AC17" s="22"/>
      <c r="AD17" s="22">
        <v>0.38748061269035999</v>
      </c>
      <c r="AE17" s="22">
        <v>0.204655715335505</v>
      </c>
      <c r="AF17" s="22"/>
      <c r="AG17" s="22">
        <v>0.42897738888693998</v>
      </c>
      <c r="AH17" s="22">
        <v>0.30844724601809498</v>
      </c>
      <c r="AI17" s="22">
        <v>0.32585411023699101</v>
      </c>
      <c r="AJ17" s="22"/>
      <c r="AK17" s="22">
        <v>0.488872969578168</v>
      </c>
      <c r="AL17" s="22">
        <v>0.36578550586459302</v>
      </c>
      <c r="AM17" s="22">
        <v>-8.5652726198261794E-2</v>
      </c>
      <c r="AN17" s="22"/>
      <c r="AO17" s="22">
        <v>0.545725243135747</v>
      </c>
      <c r="AP17" s="22">
        <v>0.39210025006831101</v>
      </c>
      <c r="AQ17" s="22">
        <v>0.21787681432931599</v>
      </c>
      <c r="AR17" s="22"/>
      <c r="AS17" s="22">
        <v>3.8161621962057898E-2</v>
      </c>
      <c r="AT17" s="22">
        <v>0.294081860556824</v>
      </c>
      <c r="AU17" s="22">
        <v>0.26863503462985</v>
      </c>
      <c r="AV17" s="22">
        <v>0.387224602910195</v>
      </c>
      <c r="AW17" s="22">
        <v>0.28116098610553403</v>
      </c>
      <c r="AX17" s="22">
        <v>0.35203093271462799</v>
      </c>
      <c r="AY17" s="22">
        <v>0.41928845044795299</v>
      </c>
      <c r="AZ17" s="22">
        <v>0.27127595695592699</v>
      </c>
      <c r="BA17" s="22">
        <v>0.49717655278445799</v>
      </c>
      <c r="BB17" s="22">
        <v>0.35058976423895699</v>
      </c>
      <c r="BC17" s="22">
        <v>0.49703230768584</v>
      </c>
      <c r="BD17" s="22">
        <v>0.47818298729835002</v>
      </c>
      <c r="BE17" s="22">
        <v>0.43391709265224199</v>
      </c>
      <c r="BF17" s="22">
        <v>0.65900887396947405</v>
      </c>
      <c r="BG17" s="22">
        <v>0.42598815090653003</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0.14165625540652799</v>
      </c>
      <c r="D9" s="17">
        <v>0.14531098102901099</v>
      </c>
      <c r="E9" s="17">
        <v>0.13883518014056101</v>
      </c>
      <c r="F9" s="17"/>
      <c r="G9" s="17">
        <v>0.10424187229510599</v>
      </c>
      <c r="H9" s="17">
        <v>0.13387432444432701</v>
      </c>
      <c r="I9" s="17">
        <v>0.108222143385843</v>
      </c>
      <c r="J9" s="17">
        <v>0.109829939771248</v>
      </c>
      <c r="K9" s="17">
        <v>0.177653122910264</v>
      </c>
      <c r="L9" s="17">
        <v>0.17398644652518599</v>
      </c>
      <c r="M9" s="17"/>
      <c r="N9" s="17">
        <v>0.14328793663993</v>
      </c>
      <c r="O9" s="17">
        <v>0.14562298752358499</v>
      </c>
      <c r="P9" s="17">
        <v>0.15526587720446</v>
      </c>
      <c r="Q9" s="17">
        <v>0.11974938823322299</v>
      </c>
      <c r="R9" s="17">
        <v>0.151992643830686</v>
      </c>
      <c r="S9" s="17"/>
      <c r="T9" s="17">
        <v>0.17604976423625801</v>
      </c>
      <c r="U9" s="17">
        <v>0.13299480941762301</v>
      </c>
      <c r="V9" s="17"/>
      <c r="W9" s="17">
        <v>0.16116465557563001</v>
      </c>
      <c r="X9" s="17">
        <v>0.135270072566679</v>
      </c>
      <c r="Y9" s="17"/>
      <c r="Z9" s="17">
        <v>0.184819055889926</v>
      </c>
      <c r="AA9" s="17">
        <v>0.15220559740973</v>
      </c>
      <c r="AB9" s="17">
        <v>9.4997045206903094E-2</v>
      </c>
      <c r="AC9" s="17"/>
      <c r="AD9" s="17">
        <v>0.17166654330801601</v>
      </c>
      <c r="AE9" s="17">
        <v>8.5320151011640394E-2</v>
      </c>
      <c r="AF9" s="17"/>
      <c r="AG9" s="17">
        <v>0.18980205434639399</v>
      </c>
      <c r="AH9" s="17">
        <v>0.102391580654125</v>
      </c>
      <c r="AI9" s="17">
        <v>0.16329110777658601</v>
      </c>
      <c r="AJ9" s="17"/>
      <c r="AK9" s="17">
        <v>0.20949514647380499</v>
      </c>
      <c r="AL9" s="17">
        <v>0.13722498446542</v>
      </c>
      <c r="AM9" s="17">
        <v>5.7749634232946899E-2</v>
      </c>
      <c r="AN9" s="17"/>
      <c r="AO9" s="17">
        <v>0.24196958885271</v>
      </c>
      <c r="AP9" s="17">
        <v>0.14305289123434201</v>
      </c>
      <c r="AQ9" s="17">
        <v>0.12653357990372999</v>
      </c>
      <c r="AR9" s="17"/>
      <c r="AS9" s="17">
        <v>0.12171587167051599</v>
      </c>
      <c r="AT9" s="17">
        <v>0.13982055003954999</v>
      </c>
      <c r="AU9" s="17">
        <v>7.8941051157161699E-2</v>
      </c>
      <c r="AV9" s="17">
        <v>0.15348752046351</v>
      </c>
      <c r="AW9" s="17">
        <v>0.143835138436366</v>
      </c>
      <c r="AX9" s="17">
        <v>0.11353324740234901</v>
      </c>
      <c r="AY9" s="17">
        <v>8.8818778354129505E-2</v>
      </c>
      <c r="AZ9" s="17">
        <v>0.16695458139125199</v>
      </c>
      <c r="BA9" s="17">
        <v>0.104113710877052</v>
      </c>
      <c r="BB9" s="17">
        <v>0.106608478489638</v>
      </c>
      <c r="BC9" s="17">
        <v>0.26031069219047098</v>
      </c>
      <c r="BD9" s="17">
        <v>9.1310565711100605E-2</v>
      </c>
      <c r="BE9" s="17">
        <v>0.28438237823424001</v>
      </c>
      <c r="BF9" s="17">
        <v>0.31691394436234699</v>
      </c>
      <c r="BG9" s="17">
        <v>0.28763613198938798</v>
      </c>
    </row>
    <row r="10" spans="2:59" x14ac:dyDescent="0.35">
      <c r="B10" s="18" t="s">
        <v>327</v>
      </c>
      <c r="C10" s="17">
        <v>0.34316447735403499</v>
      </c>
      <c r="D10" s="17">
        <v>0.36304106872480502</v>
      </c>
      <c r="E10" s="17">
        <v>0.32194172005134702</v>
      </c>
      <c r="F10" s="17"/>
      <c r="G10" s="17">
        <v>0.344318963142553</v>
      </c>
      <c r="H10" s="17">
        <v>0.298114748887434</v>
      </c>
      <c r="I10" s="17">
        <v>0.28620619440530198</v>
      </c>
      <c r="J10" s="17">
        <v>0.28664859935679698</v>
      </c>
      <c r="K10" s="17">
        <v>0.39596459074200302</v>
      </c>
      <c r="L10" s="17">
        <v>0.40006699217339198</v>
      </c>
      <c r="M10" s="17"/>
      <c r="N10" s="17">
        <v>0.36612697732055599</v>
      </c>
      <c r="O10" s="17">
        <v>0.36495832517245103</v>
      </c>
      <c r="P10" s="17">
        <v>0.25058890119958899</v>
      </c>
      <c r="Q10" s="17">
        <v>0.37218572902913799</v>
      </c>
      <c r="R10" s="17">
        <v>0.35473976991672401</v>
      </c>
      <c r="S10" s="17"/>
      <c r="T10" s="17">
        <v>0.36867972554657302</v>
      </c>
      <c r="U10" s="17">
        <v>0.33673887695346899</v>
      </c>
      <c r="V10" s="17"/>
      <c r="W10" s="17">
        <v>0.35589173930158002</v>
      </c>
      <c r="X10" s="17">
        <v>0.32915646157318801</v>
      </c>
      <c r="Y10" s="17"/>
      <c r="Z10" s="17">
        <v>0.38298649299485299</v>
      </c>
      <c r="AA10" s="17">
        <v>0.38201500293002899</v>
      </c>
      <c r="AB10" s="17">
        <v>0.35222658196450501</v>
      </c>
      <c r="AC10" s="17"/>
      <c r="AD10" s="17">
        <v>0.36252671854211799</v>
      </c>
      <c r="AE10" s="17">
        <v>0.306817167242532</v>
      </c>
      <c r="AF10" s="17"/>
      <c r="AG10" s="17">
        <v>0.39763836290163102</v>
      </c>
      <c r="AH10" s="17">
        <v>0.36981749712242601</v>
      </c>
      <c r="AI10" s="17">
        <v>0.33326086365864599</v>
      </c>
      <c r="AJ10" s="17"/>
      <c r="AK10" s="17">
        <v>0.37385767335741099</v>
      </c>
      <c r="AL10" s="17">
        <v>0.38394404054092801</v>
      </c>
      <c r="AM10" s="17">
        <v>0.19379561254990599</v>
      </c>
      <c r="AN10" s="17"/>
      <c r="AO10" s="17">
        <v>0.42361751663512798</v>
      </c>
      <c r="AP10" s="17">
        <v>0.38131667792825902</v>
      </c>
      <c r="AQ10" s="17">
        <v>0.29676249551879902</v>
      </c>
      <c r="AR10" s="17"/>
      <c r="AS10" s="17">
        <v>0.20126619576405899</v>
      </c>
      <c r="AT10" s="17">
        <v>0.32151027785129299</v>
      </c>
      <c r="AU10" s="17">
        <v>0.24434973921624001</v>
      </c>
      <c r="AV10" s="17">
        <v>0.29988419444044001</v>
      </c>
      <c r="AW10" s="17">
        <v>0.39609601608675798</v>
      </c>
      <c r="AX10" s="17">
        <v>0.37398113738855299</v>
      </c>
      <c r="AY10" s="17">
        <v>0.41273247579876798</v>
      </c>
      <c r="AZ10" s="17">
        <v>0.377178930391117</v>
      </c>
      <c r="BA10" s="17">
        <v>0.42124942033306501</v>
      </c>
      <c r="BB10" s="17">
        <v>0.38410735261097101</v>
      </c>
      <c r="BC10" s="17">
        <v>0.36803537104106199</v>
      </c>
      <c r="BD10" s="17">
        <v>0.57375869395981005</v>
      </c>
      <c r="BE10" s="17">
        <v>0.222428273906248</v>
      </c>
      <c r="BF10" s="17">
        <v>0.42279210457167699</v>
      </c>
      <c r="BG10" s="17">
        <v>0.37749276458500902</v>
      </c>
    </row>
    <row r="11" spans="2:59" x14ac:dyDescent="0.35">
      <c r="B11" s="18" t="s">
        <v>328</v>
      </c>
      <c r="C11" s="17">
        <v>0.289453129689827</v>
      </c>
      <c r="D11" s="17">
        <v>0.30692669581777599</v>
      </c>
      <c r="E11" s="17">
        <v>0.27436756448126898</v>
      </c>
      <c r="F11" s="17"/>
      <c r="G11" s="17">
        <v>0.295635385673226</v>
      </c>
      <c r="H11" s="17">
        <v>0.31255933988719797</v>
      </c>
      <c r="I11" s="17">
        <v>0.36075114926991098</v>
      </c>
      <c r="J11" s="17">
        <v>0.321201097579845</v>
      </c>
      <c r="K11" s="17">
        <v>0.226196765895468</v>
      </c>
      <c r="L11" s="17">
        <v>0.255978902004659</v>
      </c>
      <c r="M11" s="17"/>
      <c r="N11" s="17">
        <v>0.27568938839417001</v>
      </c>
      <c r="O11" s="17">
        <v>0.26413819976605502</v>
      </c>
      <c r="P11" s="17">
        <v>0.38182901319797502</v>
      </c>
      <c r="Q11" s="17">
        <v>0.27809119988199599</v>
      </c>
      <c r="R11" s="17">
        <v>0.22438255124901099</v>
      </c>
      <c r="S11" s="17"/>
      <c r="T11" s="17">
        <v>0.25239471509699601</v>
      </c>
      <c r="U11" s="17">
        <v>0.29878568886601697</v>
      </c>
      <c r="V11" s="17"/>
      <c r="W11" s="17">
        <v>0.28091674450034498</v>
      </c>
      <c r="X11" s="17">
        <v>0.29699783200277402</v>
      </c>
      <c r="Y11" s="17"/>
      <c r="Z11" s="17">
        <v>0.247641872364774</v>
      </c>
      <c r="AA11" s="17">
        <v>0.33147625999727198</v>
      </c>
      <c r="AB11" s="17">
        <v>0.29561223556638599</v>
      </c>
      <c r="AC11" s="17"/>
      <c r="AD11" s="17">
        <v>0.28020837664580001</v>
      </c>
      <c r="AE11" s="17">
        <v>0.30680762406531897</v>
      </c>
      <c r="AF11" s="17"/>
      <c r="AG11" s="17">
        <v>0.23129707089194601</v>
      </c>
      <c r="AH11" s="17">
        <v>0.31321335408788797</v>
      </c>
      <c r="AI11" s="17">
        <v>0.28939974739649799</v>
      </c>
      <c r="AJ11" s="17"/>
      <c r="AK11" s="17">
        <v>0.24914701684533699</v>
      </c>
      <c r="AL11" s="17">
        <v>0.28328489514689198</v>
      </c>
      <c r="AM11" s="17">
        <v>0.39234640250570202</v>
      </c>
      <c r="AN11" s="17"/>
      <c r="AO11" s="17">
        <v>0.19439577007157699</v>
      </c>
      <c r="AP11" s="17">
        <v>0.284958011847606</v>
      </c>
      <c r="AQ11" s="17">
        <v>0.320432848426489</v>
      </c>
      <c r="AR11" s="17"/>
      <c r="AS11" s="17">
        <v>0.37396705139775199</v>
      </c>
      <c r="AT11" s="17">
        <v>0.22293776095972201</v>
      </c>
      <c r="AU11" s="17">
        <v>0.299739027344255</v>
      </c>
      <c r="AV11" s="17">
        <v>0.30775610652438101</v>
      </c>
      <c r="AW11" s="17">
        <v>0.27391857501954198</v>
      </c>
      <c r="AX11" s="17">
        <v>0.27992367521789202</v>
      </c>
      <c r="AY11" s="17">
        <v>0.251512814242289</v>
      </c>
      <c r="AZ11" s="17">
        <v>0.31180927160108601</v>
      </c>
      <c r="BA11" s="17">
        <v>0.36820450657019599</v>
      </c>
      <c r="BB11" s="17">
        <v>0.391353312575002</v>
      </c>
      <c r="BC11" s="17">
        <v>0.20054169391644699</v>
      </c>
      <c r="BD11" s="17">
        <v>0.15541863409603099</v>
      </c>
      <c r="BE11" s="17">
        <v>0.30012095641505299</v>
      </c>
      <c r="BF11" s="17">
        <v>0.109898583221526</v>
      </c>
      <c r="BG11" s="17">
        <v>0.20409560467864499</v>
      </c>
    </row>
    <row r="12" spans="2:59" x14ac:dyDescent="0.35">
      <c r="B12" s="18" t="s">
        <v>329</v>
      </c>
      <c r="C12" s="17">
        <v>8.9976864885455393E-2</v>
      </c>
      <c r="D12" s="17">
        <v>7.8055846844674606E-2</v>
      </c>
      <c r="E12" s="17">
        <v>0.10145297051853699</v>
      </c>
      <c r="F12" s="17"/>
      <c r="G12" s="17">
        <v>0.102503296722998</v>
      </c>
      <c r="H12" s="17">
        <v>6.0235873690019898E-2</v>
      </c>
      <c r="I12" s="17">
        <v>8.6115641122404094E-2</v>
      </c>
      <c r="J12" s="17">
        <v>0.11419382143557</v>
      </c>
      <c r="K12" s="17">
        <v>8.4816658579284193E-2</v>
      </c>
      <c r="L12" s="17">
        <v>8.8299468200496806E-2</v>
      </c>
      <c r="M12" s="17"/>
      <c r="N12" s="17">
        <v>9.1251858550329107E-2</v>
      </c>
      <c r="O12" s="17">
        <v>8.9328241479229104E-2</v>
      </c>
      <c r="P12" s="17">
        <v>6.6390448633115398E-2</v>
      </c>
      <c r="Q12" s="17">
        <v>9.6910904110730695E-2</v>
      </c>
      <c r="R12" s="17">
        <v>0.11641867095123599</v>
      </c>
      <c r="S12" s="17"/>
      <c r="T12" s="17">
        <v>7.7432731854377407E-2</v>
      </c>
      <c r="U12" s="17">
        <v>9.3135900832157198E-2</v>
      </c>
      <c r="V12" s="17"/>
      <c r="W12" s="17">
        <v>8.6663879321534507E-2</v>
      </c>
      <c r="X12" s="17">
        <v>9.8613237972383194E-2</v>
      </c>
      <c r="Y12" s="17"/>
      <c r="Z12" s="17">
        <v>7.5269015921194504E-2</v>
      </c>
      <c r="AA12" s="17">
        <v>5.6056106091703799E-2</v>
      </c>
      <c r="AB12" s="17">
        <v>0.12901928381188801</v>
      </c>
      <c r="AC12" s="17"/>
      <c r="AD12" s="17">
        <v>8.7052973846939802E-2</v>
      </c>
      <c r="AE12" s="17">
        <v>9.5465670301978098E-2</v>
      </c>
      <c r="AF12" s="17"/>
      <c r="AG12" s="17">
        <v>9.3459987062585806E-2</v>
      </c>
      <c r="AH12" s="17">
        <v>9.2732605838346499E-2</v>
      </c>
      <c r="AI12" s="17">
        <v>8.7804883588162894E-2</v>
      </c>
      <c r="AJ12" s="17"/>
      <c r="AK12" s="17">
        <v>7.1273209159785897E-2</v>
      </c>
      <c r="AL12" s="17">
        <v>8.7339525747966995E-2</v>
      </c>
      <c r="AM12" s="17">
        <v>0.15631720709606101</v>
      </c>
      <c r="AN12" s="17"/>
      <c r="AO12" s="17">
        <v>2.9878716901966602E-2</v>
      </c>
      <c r="AP12" s="17">
        <v>8.6553666485296402E-2</v>
      </c>
      <c r="AQ12" s="17">
        <v>0.107148141439132</v>
      </c>
      <c r="AR12" s="17"/>
      <c r="AS12" s="17">
        <v>6.1304541462833297E-2</v>
      </c>
      <c r="AT12" s="17">
        <v>5.75951224146483E-2</v>
      </c>
      <c r="AU12" s="17">
        <v>0.12632440269464201</v>
      </c>
      <c r="AV12" s="17">
        <v>0.11650604443895</v>
      </c>
      <c r="AW12" s="17">
        <v>9.4779327801455607E-2</v>
      </c>
      <c r="AX12" s="17">
        <v>7.5494032223828805E-2</v>
      </c>
      <c r="AY12" s="17">
        <v>0.136794680901097</v>
      </c>
      <c r="AZ12" s="17">
        <v>7.7004182194805898E-2</v>
      </c>
      <c r="BA12" s="17">
        <v>3.7109205964787999E-2</v>
      </c>
      <c r="BB12" s="17">
        <v>0.117930856324389</v>
      </c>
      <c r="BC12" s="17">
        <v>0.106064811323233</v>
      </c>
      <c r="BD12" s="17">
        <v>9.3698333369481995E-2</v>
      </c>
      <c r="BE12" s="17">
        <v>0</v>
      </c>
      <c r="BF12" s="17">
        <v>0.106226107991202</v>
      </c>
      <c r="BG12" s="17">
        <v>3.4331672688072003E-2</v>
      </c>
    </row>
    <row r="13" spans="2:59" x14ac:dyDescent="0.35">
      <c r="B13" s="18" t="s">
        <v>330</v>
      </c>
      <c r="C13" s="17">
        <v>3.8714814081384698E-2</v>
      </c>
      <c r="D13" s="17">
        <v>3.9473403774412101E-2</v>
      </c>
      <c r="E13" s="17">
        <v>3.8167624638984703E-2</v>
      </c>
      <c r="F13" s="17"/>
      <c r="G13" s="17">
        <v>4.83580407620295E-2</v>
      </c>
      <c r="H13" s="17">
        <v>5.8996938878545201E-2</v>
      </c>
      <c r="I13" s="17">
        <v>4.21978953508838E-2</v>
      </c>
      <c r="J13" s="17">
        <v>2.9701998213993001E-2</v>
      </c>
      <c r="K13" s="17">
        <v>3.4090620624103202E-2</v>
      </c>
      <c r="L13" s="17">
        <v>3.38532250313342E-2</v>
      </c>
      <c r="M13" s="17"/>
      <c r="N13" s="17">
        <v>4.4609370682863803E-2</v>
      </c>
      <c r="O13" s="17">
        <v>3.6147243292052003E-2</v>
      </c>
      <c r="P13" s="17">
        <v>2.56515562907727E-2</v>
      </c>
      <c r="Q13" s="17">
        <v>4.1407619020583597E-2</v>
      </c>
      <c r="R13" s="17">
        <v>4.69156990184307E-2</v>
      </c>
      <c r="S13" s="17"/>
      <c r="T13" s="17">
        <v>6.2356568132956598E-2</v>
      </c>
      <c r="U13" s="17">
        <v>3.2761022718763903E-2</v>
      </c>
      <c r="V13" s="17"/>
      <c r="W13" s="17">
        <v>3.7630395761445001E-2</v>
      </c>
      <c r="X13" s="17">
        <v>3.7884275681107499E-2</v>
      </c>
      <c r="Y13" s="17"/>
      <c r="Z13" s="17">
        <v>1.9799117351540999E-2</v>
      </c>
      <c r="AA13" s="17">
        <v>4.7117294898500098E-2</v>
      </c>
      <c r="AB13" s="17">
        <v>5.2518167181534799E-2</v>
      </c>
      <c r="AC13" s="17"/>
      <c r="AD13" s="17">
        <v>3.3865355223596502E-2</v>
      </c>
      <c r="AE13" s="17">
        <v>4.7818346222358497E-2</v>
      </c>
      <c r="AF13" s="17"/>
      <c r="AG13" s="17">
        <v>5.1358929303880502E-2</v>
      </c>
      <c r="AH13" s="17">
        <v>2.5145644809610099E-2</v>
      </c>
      <c r="AI13" s="17">
        <v>4.90222998313804E-2</v>
      </c>
      <c r="AJ13" s="17"/>
      <c r="AK13" s="17">
        <v>1.8037312624871901E-2</v>
      </c>
      <c r="AL13" s="17">
        <v>3.3234881568422601E-2</v>
      </c>
      <c r="AM13" s="17">
        <v>0.10564046014594899</v>
      </c>
      <c r="AN13" s="17"/>
      <c r="AO13" s="17">
        <v>2.7837880749454799E-2</v>
      </c>
      <c r="AP13" s="17">
        <v>2.4044748268002802E-2</v>
      </c>
      <c r="AQ13" s="17">
        <v>5.5531763914210899E-2</v>
      </c>
      <c r="AR13" s="17"/>
      <c r="AS13" s="17">
        <v>5.4015243580946899E-2</v>
      </c>
      <c r="AT13" s="17">
        <v>8.18174084333671E-2</v>
      </c>
      <c r="AU13" s="17">
        <v>7.98099436819657E-2</v>
      </c>
      <c r="AV13" s="17">
        <v>2.8995602293000501E-2</v>
      </c>
      <c r="AW13" s="17">
        <v>2.82609173880441E-2</v>
      </c>
      <c r="AX13" s="17">
        <v>4.1659336367999199E-2</v>
      </c>
      <c r="AY13" s="17">
        <v>3.1779594513992301E-2</v>
      </c>
      <c r="AZ13" s="17">
        <v>4.6973134666678802E-2</v>
      </c>
      <c r="BA13" s="17">
        <v>3.02089478060516E-2</v>
      </c>
      <c r="BB13" s="17">
        <v>0</v>
      </c>
      <c r="BC13" s="17">
        <v>1.6919553204465899E-2</v>
      </c>
      <c r="BD13" s="17">
        <v>3.5894598820066903E-2</v>
      </c>
      <c r="BE13" s="17">
        <v>0.114194477529802</v>
      </c>
      <c r="BF13" s="17">
        <v>0</v>
      </c>
      <c r="BG13" s="17">
        <v>4.4209337215465598E-2</v>
      </c>
    </row>
    <row r="14" spans="2:59" x14ac:dyDescent="0.35">
      <c r="B14" s="18" t="s">
        <v>133</v>
      </c>
      <c r="C14" s="17">
        <v>9.7034458582769406E-2</v>
      </c>
      <c r="D14" s="17">
        <v>6.7192003809321901E-2</v>
      </c>
      <c r="E14" s="17">
        <v>0.12523494016930201</v>
      </c>
      <c r="F14" s="17"/>
      <c r="G14" s="17">
        <v>0.104942441404087</v>
      </c>
      <c r="H14" s="17">
        <v>0.136218774212476</v>
      </c>
      <c r="I14" s="17">
        <v>0.116506976465657</v>
      </c>
      <c r="J14" s="17">
        <v>0.138424543642547</v>
      </c>
      <c r="K14" s="17">
        <v>8.1278241248877101E-2</v>
      </c>
      <c r="L14" s="17">
        <v>4.7814966064932303E-2</v>
      </c>
      <c r="M14" s="17"/>
      <c r="N14" s="17">
        <v>7.9034468412151698E-2</v>
      </c>
      <c r="O14" s="17">
        <v>9.9805002766627807E-2</v>
      </c>
      <c r="P14" s="17">
        <v>0.120274203474088</v>
      </c>
      <c r="Q14" s="17">
        <v>9.1655159724328902E-2</v>
      </c>
      <c r="R14" s="17">
        <v>0.105550665033912</v>
      </c>
      <c r="S14" s="17"/>
      <c r="T14" s="17">
        <v>6.3086495132839093E-2</v>
      </c>
      <c r="U14" s="17">
        <v>0.105583701211969</v>
      </c>
      <c r="V14" s="17"/>
      <c r="W14" s="17">
        <v>7.7732585539466201E-2</v>
      </c>
      <c r="X14" s="17">
        <v>0.102078120203868</v>
      </c>
      <c r="Y14" s="17"/>
      <c r="Z14" s="17">
        <v>8.9484445477711005E-2</v>
      </c>
      <c r="AA14" s="17">
        <v>3.1129738672765798E-2</v>
      </c>
      <c r="AB14" s="17">
        <v>7.56266862687833E-2</v>
      </c>
      <c r="AC14" s="17"/>
      <c r="AD14" s="17">
        <v>6.4680032433529502E-2</v>
      </c>
      <c r="AE14" s="17">
        <v>0.15777104115617099</v>
      </c>
      <c r="AF14" s="17"/>
      <c r="AG14" s="17">
        <v>3.6443595493562901E-2</v>
      </c>
      <c r="AH14" s="17">
        <v>9.6699317487604394E-2</v>
      </c>
      <c r="AI14" s="17">
        <v>7.7221097748726999E-2</v>
      </c>
      <c r="AJ14" s="17"/>
      <c r="AK14" s="17">
        <v>7.81896415387896E-2</v>
      </c>
      <c r="AL14" s="17">
        <v>7.4971672530370195E-2</v>
      </c>
      <c r="AM14" s="17">
        <v>9.4150683469435101E-2</v>
      </c>
      <c r="AN14" s="17"/>
      <c r="AO14" s="17">
        <v>8.2300526789162706E-2</v>
      </c>
      <c r="AP14" s="17">
        <v>8.0074004236493801E-2</v>
      </c>
      <c r="AQ14" s="17">
        <v>9.3591170797638706E-2</v>
      </c>
      <c r="AR14" s="17"/>
      <c r="AS14" s="17">
        <v>0.18773109612389299</v>
      </c>
      <c r="AT14" s="17">
        <v>0.17631888030141801</v>
      </c>
      <c r="AU14" s="17">
        <v>0.17083583590573601</v>
      </c>
      <c r="AV14" s="17">
        <v>9.3370531839718801E-2</v>
      </c>
      <c r="AW14" s="17">
        <v>6.3110025267833797E-2</v>
      </c>
      <c r="AX14" s="17">
        <v>0.115408571399378</v>
      </c>
      <c r="AY14" s="17">
        <v>7.8361656189724405E-2</v>
      </c>
      <c r="AZ14" s="17">
        <v>2.00798997550607E-2</v>
      </c>
      <c r="BA14" s="17">
        <v>3.9114208448847103E-2</v>
      </c>
      <c r="BB14" s="17">
        <v>0</v>
      </c>
      <c r="BC14" s="17">
        <v>4.8127878324320798E-2</v>
      </c>
      <c r="BD14" s="17">
        <v>4.9919174043508603E-2</v>
      </c>
      <c r="BE14" s="17">
        <v>7.8873913914655994E-2</v>
      </c>
      <c r="BF14" s="17">
        <v>4.41692598532476E-2</v>
      </c>
      <c r="BG14" s="17">
        <v>5.2234488843420399E-2</v>
      </c>
    </row>
    <row r="15" spans="2:59" x14ac:dyDescent="0.35">
      <c r="B15" s="18" t="s">
        <v>331</v>
      </c>
      <c r="C15" s="21">
        <v>0.48482073276056298</v>
      </c>
      <c r="D15" s="21">
        <v>0.50835204975381498</v>
      </c>
      <c r="E15" s="21">
        <v>0.46077690019190798</v>
      </c>
      <c r="F15" s="21"/>
      <c r="G15" s="21">
        <v>0.44856083543765901</v>
      </c>
      <c r="H15" s="21">
        <v>0.43198907333176101</v>
      </c>
      <c r="I15" s="21">
        <v>0.394428337791145</v>
      </c>
      <c r="J15" s="21">
        <v>0.39647853912804498</v>
      </c>
      <c r="K15" s="21">
        <v>0.57361771365226699</v>
      </c>
      <c r="L15" s="21">
        <v>0.57405343869857794</v>
      </c>
      <c r="M15" s="21"/>
      <c r="N15" s="21">
        <v>0.50941491396048599</v>
      </c>
      <c r="O15" s="21">
        <v>0.51058131269603602</v>
      </c>
      <c r="P15" s="21">
        <v>0.40585477840404899</v>
      </c>
      <c r="Q15" s="21">
        <v>0.49193511726236</v>
      </c>
      <c r="R15" s="21">
        <v>0.50673241374740996</v>
      </c>
      <c r="S15" s="21"/>
      <c r="T15" s="21">
        <v>0.54472948978283098</v>
      </c>
      <c r="U15" s="21">
        <v>0.46973368637109297</v>
      </c>
      <c r="V15" s="21"/>
      <c r="W15" s="21">
        <v>0.51705639487721</v>
      </c>
      <c r="X15" s="21">
        <v>0.46442653413986701</v>
      </c>
      <c r="Y15" s="21"/>
      <c r="Z15" s="21">
        <v>0.56780554888477996</v>
      </c>
      <c r="AA15" s="21">
        <v>0.53422060033975904</v>
      </c>
      <c r="AB15" s="21">
        <v>0.44722362717140801</v>
      </c>
      <c r="AC15" s="21"/>
      <c r="AD15" s="21">
        <v>0.53419326185013405</v>
      </c>
      <c r="AE15" s="21">
        <v>0.39213731825417297</v>
      </c>
      <c r="AF15" s="21"/>
      <c r="AG15" s="21">
        <v>0.58744041724802498</v>
      </c>
      <c r="AH15" s="21">
        <v>0.47220907777655202</v>
      </c>
      <c r="AI15" s="21">
        <v>0.496551971435232</v>
      </c>
      <c r="AJ15" s="21"/>
      <c r="AK15" s="21">
        <v>0.58335281983121601</v>
      </c>
      <c r="AL15" s="21">
        <v>0.52116902500634799</v>
      </c>
      <c r="AM15" s="21">
        <v>0.251545246782853</v>
      </c>
      <c r="AN15" s="21"/>
      <c r="AO15" s="21">
        <v>0.66558710548783895</v>
      </c>
      <c r="AP15" s="21">
        <v>0.52436956916260102</v>
      </c>
      <c r="AQ15" s="21">
        <v>0.42329607542252901</v>
      </c>
      <c r="AR15" s="21"/>
      <c r="AS15" s="21">
        <v>0.32298206743457503</v>
      </c>
      <c r="AT15" s="21">
        <v>0.46133082789084401</v>
      </c>
      <c r="AU15" s="21">
        <v>0.32329079037340203</v>
      </c>
      <c r="AV15" s="21">
        <v>0.45337171490395001</v>
      </c>
      <c r="AW15" s="21">
        <v>0.53993115452312501</v>
      </c>
      <c r="AX15" s="21">
        <v>0.48751438479090198</v>
      </c>
      <c r="AY15" s="21">
        <v>0.50155125415289703</v>
      </c>
      <c r="AZ15" s="21">
        <v>0.54413351178236902</v>
      </c>
      <c r="BA15" s="21">
        <v>0.52536313121011702</v>
      </c>
      <c r="BB15" s="21">
        <v>0.49071583110061001</v>
      </c>
      <c r="BC15" s="21">
        <v>0.62834606323153297</v>
      </c>
      <c r="BD15" s="21">
        <v>0.66506925967091102</v>
      </c>
      <c r="BE15" s="21">
        <v>0.50681065214048804</v>
      </c>
      <c r="BF15" s="21">
        <v>0.73970604893402403</v>
      </c>
      <c r="BG15" s="21">
        <v>0.665128896574397</v>
      </c>
    </row>
    <row r="16" spans="2:59" x14ac:dyDescent="0.35">
      <c r="B16" s="18" t="s">
        <v>332</v>
      </c>
      <c r="C16" s="21">
        <v>0.12869167896684</v>
      </c>
      <c r="D16" s="21">
        <v>0.11752925061908701</v>
      </c>
      <c r="E16" s="21">
        <v>0.13962059515752101</v>
      </c>
      <c r="F16" s="21"/>
      <c r="G16" s="21">
        <v>0.150861337485028</v>
      </c>
      <c r="H16" s="21">
        <v>0.11923281256856499</v>
      </c>
      <c r="I16" s="21">
        <v>0.128313536473288</v>
      </c>
      <c r="J16" s="21">
        <v>0.14389581964956299</v>
      </c>
      <c r="K16" s="21">
        <v>0.11890727920338701</v>
      </c>
      <c r="L16" s="21">
        <v>0.12215269323183101</v>
      </c>
      <c r="M16" s="21"/>
      <c r="N16" s="21">
        <v>0.13586122923319299</v>
      </c>
      <c r="O16" s="21">
        <v>0.12547548477128101</v>
      </c>
      <c r="P16" s="21">
        <v>9.2042004923888102E-2</v>
      </c>
      <c r="Q16" s="21">
        <v>0.13831852313131399</v>
      </c>
      <c r="R16" s="21">
        <v>0.16333436996966599</v>
      </c>
      <c r="S16" s="21"/>
      <c r="T16" s="21">
        <v>0.139789299987334</v>
      </c>
      <c r="U16" s="21">
        <v>0.125896923550921</v>
      </c>
      <c r="V16" s="21"/>
      <c r="W16" s="21">
        <v>0.12429427508297899</v>
      </c>
      <c r="X16" s="21">
        <v>0.136497513653491</v>
      </c>
      <c r="Y16" s="21"/>
      <c r="Z16" s="21">
        <v>9.5068133272735597E-2</v>
      </c>
      <c r="AA16" s="21">
        <v>0.103173400990204</v>
      </c>
      <c r="AB16" s="21">
        <v>0.181537450993422</v>
      </c>
      <c r="AC16" s="21"/>
      <c r="AD16" s="21">
        <v>0.120918329070536</v>
      </c>
      <c r="AE16" s="21">
        <v>0.143284016524337</v>
      </c>
      <c r="AF16" s="21"/>
      <c r="AG16" s="21">
        <v>0.14481891636646599</v>
      </c>
      <c r="AH16" s="21">
        <v>0.117878250647957</v>
      </c>
      <c r="AI16" s="21">
        <v>0.136827183419543</v>
      </c>
      <c r="AJ16" s="21"/>
      <c r="AK16" s="21">
        <v>8.9310521784657801E-2</v>
      </c>
      <c r="AL16" s="21">
        <v>0.12057440731639001</v>
      </c>
      <c r="AM16" s="21">
        <v>0.26195766724200997</v>
      </c>
      <c r="AN16" s="21"/>
      <c r="AO16" s="21">
        <v>5.7716597651421397E-2</v>
      </c>
      <c r="AP16" s="21">
        <v>0.110598414753299</v>
      </c>
      <c r="AQ16" s="21">
        <v>0.16267990535334301</v>
      </c>
      <c r="AR16" s="21"/>
      <c r="AS16" s="21">
        <v>0.11531978504378</v>
      </c>
      <c r="AT16" s="21">
        <v>0.139412530848015</v>
      </c>
      <c r="AU16" s="21">
        <v>0.20613434637660699</v>
      </c>
      <c r="AV16" s="21">
        <v>0.14550164673195001</v>
      </c>
      <c r="AW16" s="21">
        <v>0.12304024518950001</v>
      </c>
      <c r="AX16" s="21">
        <v>0.117153368591828</v>
      </c>
      <c r="AY16" s="21">
        <v>0.16857427541508899</v>
      </c>
      <c r="AZ16" s="21">
        <v>0.123977316861485</v>
      </c>
      <c r="BA16" s="21">
        <v>6.7318153770839606E-2</v>
      </c>
      <c r="BB16" s="21">
        <v>0.117930856324389</v>
      </c>
      <c r="BC16" s="21">
        <v>0.12298436452769899</v>
      </c>
      <c r="BD16" s="21">
        <v>0.12959293218954901</v>
      </c>
      <c r="BE16" s="21">
        <v>0.114194477529802</v>
      </c>
      <c r="BF16" s="21">
        <v>0.106226107991202</v>
      </c>
      <c r="BG16" s="21">
        <v>7.8541009903537601E-2</v>
      </c>
    </row>
    <row r="17" spans="2:59" x14ac:dyDescent="0.35">
      <c r="B17" s="18" t="s">
        <v>120</v>
      </c>
      <c r="C17" s="22">
        <v>0.356129053793723</v>
      </c>
      <c r="D17" s="22">
        <v>0.390822799134729</v>
      </c>
      <c r="E17" s="22">
        <v>0.32115630503438702</v>
      </c>
      <c r="F17" s="22"/>
      <c r="G17" s="22">
        <v>0.29769949795263101</v>
      </c>
      <c r="H17" s="22">
        <v>0.31275626076319601</v>
      </c>
      <c r="I17" s="22">
        <v>0.26611480131785697</v>
      </c>
      <c r="J17" s="22">
        <v>0.25258271947848099</v>
      </c>
      <c r="K17" s="22">
        <v>0.45471043444887999</v>
      </c>
      <c r="L17" s="22">
        <v>0.45190074546674702</v>
      </c>
      <c r="M17" s="22"/>
      <c r="N17" s="22">
        <v>0.373553684727293</v>
      </c>
      <c r="O17" s="22">
        <v>0.38510582792475501</v>
      </c>
      <c r="P17" s="22">
        <v>0.31381277348016101</v>
      </c>
      <c r="Q17" s="22">
        <v>0.35361659413104601</v>
      </c>
      <c r="R17" s="22">
        <v>0.34339804377774402</v>
      </c>
      <c r="S17" s="22"/>
      <c r="T17" s="22">
        <v>0.40494018979549701</v>
      </c>
      <c r="U17" s="22">
        <v>0.343836762820172</v>
      </c>
      <c r="V17" s="22"/>
      <c r="W17" s="22">
        <v>0.39276211979422998</v>
      </c>
      <c r="X17" s="22">
        <v>0.32792902048637701</v>
      </c>
      <c r="Y17" s="22"/>
      <c r="Z17" s="22">
        <v>0.47273741561204402</v>
      </c>
      <c r="AA17" s="22">
        <v>0.43104719934955499</v>
      </c>
      <c r="AB17" s="22">
        <v>0.26568617617798601</v>
      </c>
      <c r="AC17" s="22"/>
      <c r="AD17" s="22">
        <v>0.41327493277959798</v>
      </c>
      <c r="AE17" s="22">
        <v>0.248853301729836</v>
      </c>
      <c r="AF17" s="22"/>
      <c r="AG17" s="22">
        <v>0.44262150088155899</v>
      </c>
      <c r="AH17" s="22">
        <v>0.35433082712859498</v>
      </c>
      <c r="AI17" s="22">
        <v>0.35972478801568902</v>
      </c>
      <c r="AJ17" s="22"/>
      <c r="AK17" s="22">
        <v>0.49404229804655803</v>
      </c>
      <c r="AL17" s="22">
        <v>0.40059461768995802</v>
      </c>
      <c r="AM17" s="22">
        <v>-1.0412420459156999E-2</v>
      </c>
      <c r="AN17" s="22"/>
      <c r="AO17" s="22">
        <v>0.60787050783641705</v>
      </c>
      <c r="AP17" s="22">
        <v>0.41377115440930201</v>
      </c>
      <c r="AQ17" s="22">
        <v>0.26061617006918603</v>
      </c>
      <c r="AR17" s="22"/>
      <c r="AS17" s="22">
        <v>0.20766228239079501</v>
      </c>
      <c r="AT17" s="22">
        <v>0.32191829704282898</v>
      </c>
      <c r="AU17" s="22">
        <v>0.11715644399679399</v>
      </c>
      <c r="AV17" s="22">
        <v>0.30787006817199902</v>
      </c>
      <c r="AW17" s="22">
        <v>0.41689090933362499</v>
      </c>
      <c r="AX17" s="22">
        <v>0.37036101619907402</v>
      </c>
      <c r="AY17" s="22">
        <v>0.33297697873780802</v>
      </c>
      <c r="AZ17" s="22">
        <v>0.42015619492088402</v>
      </c>
      <c r="BA17" s="22">
        <v>0.45804497743927802</v>
      </c>
      <c r="BB17" s="22">
        <v>0.37278497477622102</v>
      </c>
      <c r="BC17" s="22">
        <v>0.50536169870383396</v>
      </c>
      <c r="BD17" s="22">
        <v>0.53547632748136198</v>
      </c>
      <c r="BE17" s="22">
        <v>0.39261617461068599</v>
      </c>
      <c r="BF17" s="22">
        <v>0.63347994094282201</v>
      </c>
      <c r="BG17" s="22">
        <v>0.58658788667085904</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9.9531666852645195E-2</v>
      </c>
      <c r="D9" s="17">
        <v>0.110386989582516</v>
      </c>
      <c r="E9" s="17">
        <v>8.9829092845888497E-2</v>
      </c>
      <c r="F9" s="17"/>
      <c r="G9" s="17">
        <v>0.114743407016438</v>
      </c>
      <c r="H9" s="17">
        <v>0.11383499527485499</v>
      </c>
      <c r="I9" s="17">
        <v>6.2838121495398094E-2</v>
      </c>
      <c r="J9" s="17">
        <v>0.141102856999894</v>
      </c>
      <c r="K9" s="17">
        <v>8.8636845148015606E-2</v>
      </c>
      <c r="L9" s="17">
        <v>8.6522770462018297E-2</v>
      </c>
      <c r="M9" s="17"/>
      <c r="N9" s="17">
        <v>9.7345814620508994E-2</v>
      </c>
      <c r="O9" s="17">
        <v>0.11876096998725599</v>
      </c>
      <c r="P9" s="17">
        <v>0.122381231336125</v>
      </c>
      <c r="Q9" s="17">
        <v>8.8300242970765899E-2</v>
      </c>
      <c r="R9" s="17">
        <v>5.2299307367851301E-2</v>
      </c>
      <c r="S9" s="17"/>
      <c r="T9" s="17">
        <v>9.1251863033838795E-2</v>
      </c>
      <c r="U9" s="17">
        <v>0.10161680082168401</v>
      </c>
      <c r="V9" s="17"/>
      <c r="W9" s="17">
        <v>0.106780025750725</v>
      </c>
      <c r="X9" s="17">
        <v>9.6097789644017301E-2</v>
      </c>
      <c r="Y9" s="17"/>
      <c r="Z9" s="17">
        <v>0.150477316620201</v>
      </c>
      <c r="AA9" s="17">
        <v>5.1308054155434699E-2</v>
      </c>
      <c r="AB9" s="17">
        <v>9.1661745468059302E-2</v>
      </c>
      <c r="AC9" s="17"/>
      <c r="AD9" s="17">
        <v>0.111064082270668</v>
      </c>
      <c r="AE9" s="17">
        <v>7.7882712299206097E-2</v>
      </c>
      <c r="AF9" s="17"/>
      <c r="AG9" s="17">
        <v>8.4240790901791901E-2</v>
      </c>
      <c r="AH9" s="17">
        <v>6.8507451850807199E-2</v>
      </c>
      <c r="AI9" s="17">
        <v>0.13872927414655001</v>
      </c>
      <c r="AJ9" s="17"/>
      <c r="AK9" s="17">
        <v>0.15532334993320099</v>
      </c>
      <c r="AL9" s="17">
        <v>9.4610879866982994E-2</v>
      </c>
      <c r="AM9" s="17">
        <v>3.5109753119240798E-2</v>
      </c>
      <c r="AN9" s="17"/>
      <c r="AO9" s="17">
        <v>0.201163801400846</v>
      </c>
      <c r="AP9" s="17">
        <v>9.4386539381773896E-2</v>
      </c>
      <c r="AQ9" s="17">
        <v>9.5786388897208294E-2</v>
      </c>
      <c r="AR9" s="17"/>
      <c r="AS9" s="17">
        <v>0.127150081822649</v>
      </c>
      <c r="AT9" s="17">
        <v>0.13007825542527199</v>
      </c>
      <c r="AU9" s="17">
        <v>0.117625825004342</v>
      </c>
      <c r="AV9" s="17">
        <v>0.109520040232525</v>
      </c>
      <c r="AW9" s="17">
        <v>0.10383043467054</v>
      </c>
      <c r="AX9" s="17">
        <v>0.124948802468899</v>
      </c>
      <c r="AY9" s="17">
        <v>6.6514680831402107E-2</v>
      </c>
      <c r="AZ9" s="17">
        <v>6.2207096665261898E-2</v>
      </c>
      <c r="BA9" s="17">
        <v>9.0001134022212298E-2</v>
      </c>
      <c r="BB9" s="17">
        <v>9.7524046454398106E-2</v>
      </c>
      <c r="BC9" s="17">
        <v>0.114493794899275</v>
      </c>
      <c r="BD9" s="17">
        <v>5.2881892889214098E-2</v>
      </c>
      <c r="BE9" s="17">
        <v>5.3438605934774203E-2</v>
      </c>
      <c r="BF9" s="17">
        <v>0.145017203166805</v>
      </c>
      <c r="BG9" s="17">
        <v>0.12110379772928501</v>
      </c>
    </row>
    <row r="10" spans="2:59" x14ac:dyDescent="0.35">
      <c r="B10" s="18" t="s">
        <v>327</v>
      </c>
      <c r="C10" s="17">
        <v>0.28340514363804298</v>
      </c>
      <c r="D10" s="17">
        <v>0.31087085270235898</v>
      </c>
      <c r="E10" s="17">
        <v>0.25692622520230002</v>
      </c>
      <c r="F10" s="17"/>
      <c r="G10" s="17">
        <v>0.27306992188218299</v>
      </c>
      <c r="H10" s="17">
        <v>0.33212650651903403</v>
      </c>
      <c r="I10" s="17">
        <v>0.29037894813237503</v>
      </c>
      <c r="J10" s="17">
        <v>0.194585713325405</v>
      </c>
      <c r="K10" s="17">
        <v>0.33656698881027702</v>
      </c>
      <c r="L10" s="17">
        <v>0.28891231247990501</v>
      </c>
      <c r="M10" s="17"/>
      <c r="N10" s="17">
        <v>0.27809257071197502</v>
      </c>
      <c r="O10" s="17">
        <v>0.32922633532656098</v>
      </c>
      <c r="P10" s="17">
        <v>0.29586229937595199</v>
      </c>
      <c r="Q10" s="17">
        <v>0.240542723359636</v>
      </c>
      <c r="R10" s="17">
        <v>0.281993802677036</v>
      </c>
      <c r="S10" s="17"/>
      <c r="T10" s="17">
        <v>0.32114064623938299</v>
      </c>
      <c r="U10" s="17">
        <v>0.27390207085579799</v>
      </c>
      <c r="V10" s="17"/>
      <c r="W10" s="17">
        <v>0.33198755525035001</v>
      </c>
      <c r="X10" s="17">
        <v>0.25273172481047901</v>
      </c>
      <c r="Y10" s="17"/>
      <c r="Z10" s="17">
        <v>0.33531732721979302</v>
      </c>
      <c r="AA10" s="17">
        <v>0.31427105937113697</v>
      </c>
      <c r="AB10" s="17">
        <v>0.25396394884167101</v>
      </c>
      <c r="AC10" s="17"/>
      <c r="AD10" s="17">
        <v>0.32813455291001697</v>
      </c>
      <c r="AE10" s="17">
        <v>0.199437916181264</v>
      </c>
      <c r="AF10" s="17"/>
      <c r="AG10" s="17">
        <v>0.28604036145432798</v>
      </c>
      <c r="AH10" s="17">
        <v>0.300047002709255</v>
      </c>
      <c r="AI10" s="17">
        <v>0.282610937411652</v>
      </c>
      <c r="AJ10" s="17"/>
      <c r="AK10" s="17">
        <v>0.30329249156821197</v>
      </c>
      <c r="AL10" s="17">
        <v>0.320479388285837</v>
      </c>
      <c r="AM10" s="17">
        <v>0.16166076125856299</v>
      </c>
      <c r="AN10" s="17"/>
      <c r="AO10" s="17">
        <v>0.27652424241894902</v>
      </c>
      <c r="AP10" s="17">
        <v>0.28958987982637302</v>
      </c>
      <c r="AQ10" s="17">
        <v>0.27094229245268098</v>
      </c>
      <c r="AR10" s="17"/>
      <c r="AS10" s="17">
        <v>0.23982064681356099</v>
      </c>
      <c r="AT10" s="17">
        <v>0.27419388632735098</v>
      </c>
      <c r="AU10" s="17">
        <v>0.18209787616863399</v>
      </c>
      <c r="AV10" s="17">
        <v>0.334730165752049</v>
      </c>
      <c r="AW10" s="17">
        <v>0.262852413121058</v>
      </c>
      <c r="AX10" s="17">
        <v>0.22779682161940801</v>
      </c>
      <c r="AY10" s="17">
        <v>0.28485457833704497</v>
      </c>
      <c r="AZ10" s="17">
        <v>0.32521191574627201</v>
      </c>
      <c r="BA10" s="17">
        <v>0.42877244221944599</v>
      </c>
      <c r="BB10" s="17">
        <v>0.29770914396016002</v>
      </c>
      <c r="BC10" s="17">
        <v>0.365776501447449</v>
      </c>
      <c r="BD10" s="17">
        <v>0.39519993114385099</v>
      </c>
      <c r="BE10" s="17">
        <v>0.35650255288277</v>
      </c>
      <c r="BF10" s="17">
        <v>0.27020402090512302</v>
      </c>
      <c r="BG10" s="17">
        <v>0.33134472859049102</v>
      </c>
    </row>
    <row r="11" spans="2:59" x14ac:dyDescent="0.35">
      <c r="B11" s="18" t="s">
        <v>328</v>
      </c>
      <c r="C11" s="17">
        <v>0.317972026630916</v>
      </c>
      <c r="D11" s="17">
        <v>0.30222294020054002</v>
      </c>
      <c r="E11" s="17">
        <v>0.33189367291440702</v>
      </c>
      <c r="F11" s="17"/>
      <c r="G11" s="17">
        <v>0.34427358344028403</v>
      </c>
      <c r="H11" s="17">
        <v>0.261540054076701</v>
      </c>
      <c r="I11" s="17">
        <v>0.300297786006062</v>
      </c>
      <c r="J11" s="17">
        <v>0.33616547124652801</v>
      </c>
      <c r="K11" s="17">
        <v>0.31242305125651898</v>
      </c>
      <c r="L11" s="17">
        <v>0.33604894929428603</v>
      </c>
      <c r="M11" s="17"/>
      <c r="N11" s="17">
        <v>0.31447608956169099</v>
      </c>
      <c r="O11" s="17">
        <v>0.30488826287572601</v>
      </c>
      <c r="P11" s="17">
        <v>0.31565412399539899</v>
      </c>
      <c r="Q11" s="17">
        <v>0.35132643628036803</v>
      </c>
      <c r="R11" s="17">
        <v>0.28379429603613598</v>
      </c>
      <c r="S11" s="17"/>
      <c r="T11" s="17">
        <v>0.28782289293350699</v>
      </c>
      <c r="U11" s="17">
        <v>0.32556459575275698</v>
      </c>
      <c r="V11" s="17"/>
      <c r="W11" s="17">
        <v>0.265637903562495</v>
      </c>
      <c r="X11" s="17">
        <v>0.34649327689485099</v>
      </c>
      <c r="Y11" s="17"/>
      <c r="Z11" s="17">
        <v>0.29001943667675201</v>
      </c>
      <c r="AA11" s="17">
        <v>0.38826920130359099</v>
      </c>
      <c r="AB11" s="17">
        <v>0.31575633247927898</v>
      </c>
      <c r="AC11" s="17"/>
      <c r="AD11" s="17">
        <v>0.29159339999852701</v>
      </c>
      <c r="AE11" s="17">
        <v>0.36749068065496998</v>
      </c>
      <c r="AF11" s="17"/>
      <c r="AG11" s="17">
        <v>0.30555456908227502</v>
      </c>
      <c r="AH11" s="17">
        <v>0.34642723733963499</v>
      </c>
      <c r="AI11" s="17">
        <v>0.30167187886159103</v>
      </c>
      <c r="AJ11" s="17"/>
      <c r="AK11" s="17">
        <v>0.31337083253744002</v>
      </c>
      <c r="AL11" s="17">
        <v>0.30704254336418901</v>
      </c>
      <c r="AM11" s="17">
        <v>0.38889045785733001</v>
      </c>
      <c r="AN11" s="17"/>
      <c r="AO11" s="17">
        <v>0.20320119646395199</v>
      </c>
      <c r="AP11" s="17">
        <v>0.34421875290097198</v>
      </c>
      <c r="AQ11" s="17">
        <v>0.32051372053749699</v>
      </c>
      <c r="AR11" s="17"/>
      <c r="AS11" s="17">
        <v>0.346087334546752</v>
      </c>
      <c r="AT11" s="17">
        <v>0.21088014954992801</v>
      </c>
      <c r="AU11" s="17">
        <v>0.26645963226367397</v>
      </c>
      <c r="AV11" s="17">
        <v>0.32822741721627502</v>
      </c>
      <c r="AW11" s="17">
        <v>0.34340953243900701</v>
      </c>
      <c r="AX11" s="17">
        <v>0.39239212755851299</v>
      </c>
      <c r="AY11" s="17">
        <v>0.36698564216487101</v>
      </c>
      <c r="AZ11" s="17">
        <v>0.38296484285092303</v>
      </c>
      <c r="BA11" s="17">
        <v>0.24159965217756299</v>
      </c>
      <c r="BB11" s="17">
        <v>0.30002481451462798</v>
      </c>
      <c r="BC11" s="17">
        <v>0.16655972476297801</v>
      </c>
      <c r="BD11" s="17">
        <v>0.27791694783313697</v>
      </c>
      <c r="BE11" s="17">
        <v>0.383717710415859</v>
      </c>
      <c r="BF11" s="17">
        <v>0.37682838786916001</v>
      </c>
      <c r="BG11" s="17">
        <v>0.11536499203449301</v>
      </c>
    </row>
    <row r="12" spans="2:59" x14ac:dyDescent="0.35">
      <c r="B12" s="18" t="s">
        <v>329</v>
      </c>
      <c r="C12" s="17">
        <v>0.133500703869641</v>
      </c>
      <c r="D12" s="17">
        <v>0.14240421812617199</v>
      </c>
      <c r="E12" s="17">
        <v>0.12575634841785199</v>
      </c>
      <c r="F12" s="17"/>
      <c r="G12" s="17">
        <v>0.12551956192004499</v>
      </c>
      <c r="H12" s="17">
        <v>9.7713442524292496E-2</v>
      </c>
      <c r="I12" s="17">
        <v>0.15748430506064101</v>
      </c>
      <c r="J12" s="17">
        <v>0.120934222864406</v>
      </c>
      <c r="K12" s="17">
        <v>0.103773647226301</v>
      </c>
      <c r="L12" s="17">
        <v>0.166055707306902</v>
      </c>
      <c r="M12" s="17"/>
      <c r="N12" s="17">
        <v>0.15734546657628201</v>
      </c>
      <c r="O12" s="17">
        <v>0.12778230441952501</v>
      </c>
      <c r="P12" s="17">
        <v>9.5104301959181306E-2</v>
      </c>
      <c r="Q12" s="17">
        <v>0.129107994407612</v>
      </c>
      <c r="R12" s="17">
        <v>0.16423068065891699</v>
      </c>
      <c r="S12" s="17"/>
      <c r="T12" s="17">
        <v>0.13569275213188201</v>
      </c>
      <c r="U12" s="17">
        <v>0.13294867215567799</v>
      </c>
      <c r="V12" s="17"/>
      <c r="W12" s="17">
        <v>0.14404901763869801</v>
      </c>
      <c r="X12" s="17">
        <v>0.137207609177599</v>
      </c>
      <c r="Y12" s="17"/>
      <c r="Z12" s="17">
        <v>8.5782579575742507E-2</v>
      </c>
      <c r="AA12" s="17">
        <v>0.11923090717224499</v>
      </c>
      <c r="AB12" s="17">
        <v>0.18539998015729001</v>
      </c>
      <c r="AC12" s="17"/>
      <c r="AD12" s="17">
        <v>0.13894901916527899</v>
      </c>
      <c r="AE12" s="17">
        <v>0.12327298262021801</v>
      </c>
      <c r="AF12" s="17"/>
      <c r="AG12" s="17">
        <v>0.192054834212009</v>
      </c>
      <c r="AH12" s="17">
        <v>0.132272083484924</v>
      </c>
      <c r="AI12" s="17">
        <v>0.120146767338612</v>
      </c>
      <c r="AJ12" s="17"/>
      <c r="AK12" s="17">
        <v>0.10091940622182299</v>
      </c>
      <c r="AL12" s="17">
        <v>0.13022087523932999</v>
      </c>
      <c r="AM12" s="17">
        <v>0.21023365909737199</v>
      </c>
      <c r="AN12" s="17"/>
      <c r="AO12" s="17">
        <v>0.18284826018227601</v>
      </c>
      <c r="AP12" s="17">
        <v>0.13442642962089499</v>
      </c>
      <c r="AQ12" s="17">
        <v>0.13519935719512599</v>
      </c>
      <c r="AR12" s="17"/>
      <c r="AS12" s="17">
        <v>9.3255578149778307E-2</v>
      </c>
      <c r="AT12" s="17">
        <v>8.5656907804735005E-2</v>
      </c>
      <c r="AU12" s="17">
        <v>0.20250359323179401</v>
      </c>
      <c r="AV12" s="17">
        <v>0.11555027733972</v>
      </c>
      <c r="AW12" s="17">
        <v>0.12029342005980601</v>
      </c>
      <c r="AX12" s="17">
        <v>0.106789857476089</v>
      </c>
      <c r="AY12" s="17">
        <v>0.11894013956480801</v>
      </c>
      <c r="AZ12" s="17">
        <v>0.13013039465265999</v>
      </c>
      <c r="BA12" s="17">
        <v>0.14107191331569599</v>
      </c>
      <c r="BB12" s="17">
        <v>0.15818559290117301</v>
      </c>
      <c r="BC12" s="17">
        <v>0.26102074074206</v>
      </c>
      <c r="BD12" s="17">
        <v>8.5065163801872998E-2</v>
      </c>
      <c r="BE12" s="17">
        <v>0</v>
      </c>
      <c r="BF12" s="17">
        <v>0.100154521658483</v>
      </c>
      <c r="BG12" s="17">
        <v>0.229809437034241</v>
      </c>
    </row>
    <row r="13" spans="2:59" x14ac:dyDescent="0.35">
      <c r="B13" s="18" t="s">
        <v>330</v>
      </c>
      <c r="C13" s="17">
        <v>6.6442704736626695E-2</v>
      </c>
      <c r="D13" s="17">
        <v>6.3198123746641202E-2</v>
      </c>
      <c r="E13" s="17">
        <v>6.9739034668282698E-2</v>
      </c>
      <c r="F13" s="17"/>
      <c r="G13" s="17">
        <v>4.2673114412753101E-2</v>
      </c>
      <c r="H13" s="17">
        <v>4.2850056572432099E-2</v>
      </c>
      <c r="I13" s="17">
        <v>7.7889114468015094E-2</v>
      </c>
      <c r="J13" s="17">
        <v>7.2535574417131099E-2</v>
      </c>
      <c r="K13" s="17">
        <v>6.0794983560430199E-2</v>
      </c>
      <c r="L13" s="17">
        <v>7.7300751290905106E-2</v>
      </c>
      <c r="M13" s="17"/>
      <c r="N13" s="17">
        <v>5.20489822174647E-2</v>
      </c>
      <c r="O13" s="17">
        <v>4.5026542431886203E-2</v>
      </c>
      <c r="P13" s="17">
        <v>5.7922688041949701E-2</v>
      </c>
      <c r="Q13" s="17">
        <v>0.10751796629883301</v>
      </c>
      <c r="R13" s="17">
        <v>6.9273174207370003E-2</v>
      </c>
      <c r="S13" s="17"/>
      <c r="T13" s="17">
        <v>0.103041172442354</v>
      </c>
      <c r="U13" s="17">
        <v>5.7225975705599799E-2</v>
      </c>
      <c r="V13" s="17"/>
      <c r="W13" s="17">
        <v>5.4102599902615803E-2</v>
      </c>
      <c r="X13" s="17">
        <v>7.0686469651353306E-2</v>
      </c>
      <c r="Y13" s="17"/>
      <c r="Z13" s="17">
        <v>4.7898030705920198E-2</v>
      </c>
      <c r="AA13" s="17">
        <v>6.9725305364537804E-2</v>
      </c>
      <c r="AB13" s="17">
        <v>7.7843494994334198E-2</v>
      </c>
      <c r="AC13" s="17"/>
      <c r="AD13" s="17">
        <v>5.3344609721726E-2</v>
      </c>
      <c r="AE13" s="17">
        <v>9.1030794346290994E-2</v>
      </c>
      <c r="AF13" s="17"/>
      <c r="AG13" s="17">
        <v>8.2593294718584301E-2</v>
      </c>
      <c r="AH13" s="17">
        <v>5.4927900499058602E-2</v>
      </c>
      <c r="AI13" s="17">
        <v>7.5912477579953397E-2</v>
      </c>
      <c r="AJ13" s="17"/>
      <c r="AK13" s="17">
        <v>4.6054699465009299E-2</v>
      </c>
      <c r="AL13" s="17">
        <v>6.0114348416696703E-2</v>
      </c>
      <c r="AM13" s="17">
        <v>0.137163062299648</v>
      </c>
      <c r="AN13" s="17"/>
      <c r="AO13" s="17">
        <v>4.5837199494903703E-2</v>
      </c>
      <c r="AP13" s="17">
        <v>5.2392694286834997E-2</v>
      </c>
      <c r="AQ13" s="17">
        <v>8.3862686099323097E-2</v>
      </c>
      <c r="AR13" s="17"/>
      <c r="AS13" s="17">
        <v>2.40255868864221E-2</v>
      </c>
      <c r="AT13" s="17">
        <v>0.106443550062552</v>
      </c>
      <c r="AU13" s="17">
        <v>9.9924187384106203E-2</v>
      </c>
      <c r="AV13" s="17">
        <v>2.9820789640846199E-2</v>
      </c>
      <c r="AW13" s="17">
        <v>6.2044267132687299E-2</v>
      </c>
      <c r="AX13" s="17">
        <v>5.20584532797609E-2</v>
      </c>
      <c r="AY13" s="17">
        <v>0.107450348313319</v>
      </c>
      <c r="AZ13" s="17">
        <v>3.0906217047937602E-2</v>
      </c>
      <c r="BA13" s="17">
        <v>5.9440649816234398E-2</v>
      </c>
      <c r="BB13" s="17">
        <v>0.10313042135233701</v>
      </c>
      <c r="BC13" s="17">
        <v>6.8525043403565994E-2</v>
      </c>
      <c r="BD13" s="17">
        <v>6.7022181205746101E-2</v>
      </c>
      <c r="BE13" s="17">
        <v>3.6871986872233101E-2</v>
      </c>
      <c r="BF13" s="17">
        <v>0.107795866400428</v>
      </c>
      <c r="BG13" s="17">
        <v>0.15014255576806901</v>
      </c>
    </row>
    <row r="14" spans="2:59" x14ac:dyDescent="0.35">
      <c r="B14" s="18" t="s">
        <v>133</v>
      </c>
      <c r="C14" s="17">
        <v>9.9147754272129393E-2</v>
      </c>
      <c r="D14" s="17">
        <v>7.0916875641771904E-2</v>
      </c>
      <c r="E14" s="17">
        <v>0.12585562595127001</v>
      </c>
      <c r="F14" s="17"/>
      <c r="G14" s="17">
        <v>9.9720411328296399E-2</v>
      </c>
      <c r="H14" s="17">
        <v>0.15193494503268601</v>
      </c>
      <c r="I14" s="17">
        <v>0.11111172483751</v>
      </c>
      <c r="J14" s="17">
        <v>0.134676161146636</v>
      </c>
      <c r="K14" s="17">
        <v>9.7804483998456704E-2</v>
      </c>
      <c r="L14" s="17">
        <v>4.5159509165983401E-2</v>
      </c>
      <c r="M14" s="17"/>
      <c r="N14" s="17">
        <v>0.10069107631207901</v>
      </c>
      <c r="O14" s="17">
        <v>7.4315584959045097E-2</v>
      </c>
      <c r="P14" s="17">
        <v>0.113075355291393</v>
      </c>
      <c r="Q14" s="17">
        <v>8.3204636682786007E-2</v>
      </c>
      <c r="R14" s="17">
        <v>0.14840873905269</v>
      </c>
      <c r="S14" s="17"/>
      <c r="T14" s="17">
        <v>6.1050673219035297E-2</v>
      </c>
      <c r="U14" s="17">
        <v>0.10874188470848301</v>
      </c>
      <c r="V14" s="17"/>
      <c r="W14" s="17">
        <v>9.7442897895116606E-2</v>
      </c>
      <c r="X14" s="17">
        <v>9.6783129821700203E-2</v>
      </c>
      <c r="Y14" s="17"/>
      <c r="Z14" s="17">
        <v>9.05053092015915E-2</v>
      </c>
      <c r="AA14" s="17">
        <v>5.7195472633054002E-2</v>
      </c>
      <c r="AB14" s="17">
        <v>7.5374498059367204E-2</v>
      </c>
      <c r="AC14" s="17"/>
      <c r="AD14" s="17">
        <v>7.6914335933784203E-2</v>
      </c>
      <c r="AE14" s="17">
        <v>0.14088491389805</v>
      </c>
      <c r="AF14" s="17"/>
      <c r="AG14" s="17">
        <v>4.9516149631011197E-2</v>
      </c>
      <c r="AH14" s="17">
        <v>9.7818324116320493E-2</v>
      </c>
      <c r="AI14" s="17">
        <v>8.0928664661641295E-2</v>
      </c>
      <c r="AJ14" s="17"/>
      <c r="AK14" s="17">
        <v>8.1039220274315094E-2</v>
      </c>
      <c r="AL14" s="17">
        <v>8.7531964826965306E-2</v>
      </c>
      <c r="AM14" s="17">
        <v>6.6942306367846302E-2</v>
      </c>
      <c r="AN14" s="17"/>
      <c r="AO14" s="17">
        <v>9.0425300039073606E-2</v>
      </c>
      <c r="AP14" s="17">
        <v>8.4985703983151001E-2</v>
      </c>
      <c r="AQ14" s="17">
        <v>9.3695554818164398E-2</v>
      </c>
      <c r="AR14" s="17"/>
      <c r="AS14" s="17">
        <v>0.16966077178083699</v>
      </c>
      <c r="AT14" s="17">
        <v>0.192747250830162</v>
      </c>
      <c r="AU14" s="17">
        <v>0.13138888594744999</v>
      </c>
      <c r="AV14" s="17">
        <v>8.2151309818584706E-2</v>
      </c>
      <c r="AW14" s="17">
        <v>0.10756993257690101</v>
      </c>
      <c r="AX14" s="17">
        <v>9.6013937597329804E-2</v>
      </c>
      <c r="AY14" s="17">
        <v>5.52546107885548E-2</v>
      </c>
      <c r="AZ14" s="17">
        <v>6.8579533036945098E-2</v>
      </c>
      <c r="BA14" s="17">
        <v>3.9114208448847103E-2</v>
      </c>
      <c r="BB14" s="17">
        <v>4.3425980817304102E-2</v>
      </c>
      <c r="BC14" s="17">
        <v>2.3624194744671801E-2</v>
      </c>
      <c r="BD14" s="17">
        <v>0.121913883126179</v>
      </c>
      <c r="BE14" s="17">
        <v>0.16946914389436299</v>
      </c>
      <c r="BF14" s="17">
        <v>0</v>
      </c>
      <c r="BG14" s="17">
        <v>5.2234488843420399E-2</v>
      </c>
    </row>
    <row r="15" spans="2:59" x14ac:dyDescent="0.35">
      <c r="B15" s="18" t="s">
        <v>331</v>
      </c>
      <c r="C15" s="21">
        <v>0.38293681049068801</v>
      </c>
      <c r="D15" s="21">
        <v>0.42125784228487501</v>
      </c>
      <c r="E15" s="21">
        <v>0.34675531804818799</v>
      </c>
      <c r="F15" s="21"/>
      <c r="G15" s="21">
        <v>0.38781332889862102</v>
      </c>
      <c r="H15" s="21">
        <v>0.44596150179388799</v>
      </c>
      <c r="I15" s="21">
        <v>0.35321706962777299</v>
      </c>
      <c r="J15" s="21">
        <v>0.33568857032529897</v>
      </c>
      <c r="K15" s="21">
        <v>0.42520383395829298</v>
      </c>
      <c r="L15" s="21">
        <v>0.37543508294192302</v>
      </c>
      <c r="M15" s="21"/>
      <c r="N15" s="21">
        <v>0.37543838533248403</v>
      </c>
      <c r="O15" s="21">
        <v>0.44798730531381797</v>
      </c>
      <c r="P15" s="21">
        <v>0.41824353071207698</v>
      </c>
      <c r="Q15" s="21">
        <v>0.328842966330401</v>
      </c>
      <c r="R15" s="21">
        <v>0.33429311004488799</v>
      </c>
      <c r="S15" s="21"/>
      <c r="T15" s="21">
        <v>0.41239250927322202</v>
      </c>
      <c r="U15" s="21">
        <v>0.37551887167748199</v>
      </c>
      <c r="V15" s="21"/>
      <c r="W15" s="21">
        <v>0.43876758100107499</v>
      </c>
      <c r="X15" s="21">
        <v>0.348829514454496</v>
      </c>
      <c r="Y15" s="21"/>
      <c r="Z15" s="21">
        <v>0.48579464383999399</v>
      </c>
      <c r="AA15" s="21">
        <v>0.36557911352657202</v>
      </c>
      <c r="AB15" s="21">
        <v>0.34562569430973</v>
      </c>
      <c r="AC15" s="21"/>
      <c r="AD15" s="21">
        <v>0.43919863518068403</v>
      </c>
      <c r="AE15" s="21">
        <v>0.27732062848047101</v>
      </c>
      <c r="AF15" s="21"/>
      <c r="AG15" s="21">
        <v>0.37028115235612002</v>
      </c>
      <c r="AH15" s="21">
        <v>0.36855445456006197</v>
      </c>
      <c r="AI15" s="21">
        <v>0.421340211558202</v>
      </c>
      <c r="AJ15" s="21"/>
      <c r="AK15" s="21">
        <v>0.45861584150141399</v>
      </c>
      <c r="AL15" s="21">
        <v>0.41509026815282002</v>
      </c>
      <c r="AM15" s="21">
        <v>0.19677051437780399</v>
      </c>
      <c r="AN15" s="21"/>
      <c r="AO15" s="21">
        <v>0.47768804381979402</v>
      </c>
      <c r="AP15" s="21">
        <v>0.38397641920814701</v>
      </c>
      <c r="AQ15" s="21">
        <v>0.36672868134988901</v>
      </c>
      <c r="AR15" s="21"/>
      <c r="AS15" s="21">
        <v>0.36697072863621</v>
      </c>
      <c r="AT15" s="21">
        <v>0.40427214175262299</v>
      </c>
      <c r="AU15" s="21">
        <v>0.29972370117297598</v>
      </c>
      <c r="AV15" s="21">
        <v>0.44425020598457399</v>
      </c>
      <c r="AW15" s="21">
        <v>0.36668284779159799</v>
      </c>
      <c r="AX15" s="21">
        <v>0.35274562408830701</v>
      </c>
      <c r="AY15" s="21">
        <v>0.35136925916844702</v>
      </c>
      <c r="AZ15" s="21">
        <v>0.38741901241153398</v>
      </c>
      <c r="BA15" s="21">
        <v>0.51877357624165898</v>
      </c>
      <c r="BB15" s="21">
        <v>0.39523319041455801</v>
      </c>
      <c r="BC15" s="21">
        <v>0.48027029634672402</v>
      </c>
      <c r="BD15" s="21">
        <v>0.44808182403306501</v>
      </c>
      <c r="BE15" s="21">
        <v>0.409941158817544</v>
      </c>
      <c r="BF15" s="21">
        <v>0.41522122407192802</v>
      </c>
      <c r="BG15" s="21">
        <v>0.452448526319776</v>
      </c>
    </row>
    <row r="16" spans="2:59" x14ac:dyDescent="0.35">
      <c r="B16" s="18" t="s">
        <v>332</v>
      </c>
      <c r="C16" s="21">
        <v>0.199943408606267</v>
      </c>
      <c r="D16" s="21">
        <v>0.20560234187281301</v>
      </c>
      <c r="E16" s="21">
        <v>0.19549538308613501</v>
      </c>
      <c r="F16" s="21"/>
      <c r="G16" s="21">
        <v>0.168192676332798</v>
      </c>
      <c r="H16" s="21">
        <v>0.140563499096725</v>
      </c>
      <c r="I16" s="21">
        <v>0.23537341952865601</v>
      </c>
      <c r="J16" s="21">
        <v>0.19346979728153699</v>
      </c>
      <c r="K16" s="21">
        <v>0.16456863078673101</v>
      </c>
      <c r="L16" s="21">
        <v>0.243356458597807</v>
      </c>
      <c r="M16" s="21"/>
      <c r="N16" s="21">
        <v>0.209394448793746</v>
      </c>
      <c r="O16" s="21">
        <v>0.17280884685141101</v>
      </c>
      <c r="P16" s="21">
        <v>0.15302699000113101</v>
      </c>
      <c r="Q16" s="21">
        <v>0.23662596070644501</v>
      </c>
      <c r="R16" s="21">
        <v>0.233503854866287</v>
      </c>
      <c r="S16" s="21"/>
      <c r="T16" s="21">
        <v>0.23873392457423601</v>
      </c>
      <c r="U16" s="21">
        <v>0.190174647861277</v>
      </c>
      <c r="V16" s="21"/>
      <c r="W16" s="21">
        <v>0.198151617541314</v>
      </c>
      <c r="X16" s="21">
        <v>0.207894078828953</v>
      </c>
      <c r="Y16" s="21"/>
      <c r="Z16" s="21">
        <v>0.133680610281663</v>
      </c>
      <c r="AA16" s="21">
        <v>0.18895621253678299</v>
      </c>
      <c r="AB16" s="21">
        <v>0.263243475151624</v>
      </c>
      <c r="AC16" s="21"/>
      <c r="AD16" s="21">
        <v>0.19229362888700499</v>
      </c>
      <c r="AE16" s="21">
        <v>0.21430377696650901</v>
      </c>
      <c r="AF16" s="21"/>
      <c r="AG16" s="21">
        <v>0.27464812893059298</v>
      </c>
      <c r="AH16" s="21">
        <v>0.18719998398398299</v>
      </c>
      <c r="AI16" s="21">
        <v>0.196059244918565</v>
      </c>
      <c r="AJ16" s="21"/>
      <c r="AK16" s="21">
        <v>0.146974105686832</v>
      </c>
      <c r="AL16" s="21">
        <v>0.19033522365602701</v>
      </c>
      <c r="AM16" s="21">
        <v>0.34739672139701899</v>
      </c>
      <c r="AN16" s="21"/>
      <c r="AO16" s="21">
        <v>0.22868545967717999</v>
      </c>
      <c r="AP16" s="21">
        <v>0.18681912390773001</v>
      </c>
      <c r="AQ16" s="21">
        <v>0.21906204329445</v>
      </c>
      <c r="AR16" s="21"/>
      <c r="AS16" s="21">
        <v>0.11728116503619999</v>
      </c>
      <c r="AT16" s="21">
        <v>0.19210045786728699</v>
      </c>
      <c r="AU16" s="21">
        <v>0.30242778061589998</v>
      </c>
      <c r="AV16" s="21">
        <v>0.14537106698056601</v>
      </c>
      <c r="AW16" s="21">
        <v>0.18233768719249399</v>
      </c>
      <c r="AX16" s="21">
        <v>0.15884831075584999</v>
      </c>
      <c r="AY16" s="21">
        <v>0.22639048787812699</v>
      </c>
      <c r="AZ16" s="21">
        <v>0.16103661170059799</v>
      </c>
      <c r="BA16" s="21">
        <v>0.200512563131931</v>
      </c>
      <c r="BB16" s="21">
        <v>0.26131601425350998</v>
      </c>
      <c r="BC16" s="21">
        <v>0.32954578414562602</v>
      </c>
      <c r="BD16" s="21">
        <v>0.152087345007619</v>
      </c>
      <c r="BE16" s="21">
        <v>3.6871986872233101E-2</v>
      </c>
      <c r="BF16" s="21">
        <v>0.207950388058912</v>
      </c>
      <c r="BG16" s="21">
        <v>0.37995199280231001</v>
      </c>
    </row>
    <row r="17" spans="2:59" x14ac:dyDescent="0.35">
      <c r="B17" s="18" t="s">
        <v>120</v>
      </c>
      <c r="C17" s="22">
        <v>0.18299340188442101</v>
      </c>
      <c r="D17" s="22">
        <v>0.215655500412062</v>
      </c>
      <c r="E17" s="22">
        <v>0.15125993496205301</v>
      </c>
      <c r="F17" s="22"/>
      <c r="G17" s="22">
        <v>0.219620652565822</v>
      </c>
      <c r="H17" s="22">
        <v>0.30539800269716399</v>
      </c>
      <c r="I17" s="22">
        <v>0.117843650099117</v>
      </c>
      <c r="J17" s="22">
        <v>0.14221877304376199</v>
      </c>
      <c r="K17" s="22">
        <v>0.26063520317156202</v>
      </c>
      <c r="L17" s="22">
        <v>0.13207862434411599</v>
      </c>
      <c r="M17" s="22"/>
      <c r="N17" s="22">
        <v>0.166043936538737</v>
      </c>
      <c r="O17" s="22">
        <v>0.27517845846240602</v>
      </c>
      <c r="P17" s="22">
        <v>0.26521654071094602</v>
      </c>
      <c r="Q17" s="22">
        <v>9.2217005623956697E-2</v>
      </c>
      <c r="R17" s="22">
        <v>0.100789255178601</v>
      </c>
      <c r="S17" s="22"/>
      <c r="T17" s="22">
        <v>0.17365858469898501</v>
      </c>
      <c r="U17" s="22">
        <v>0.18534422381620499</v>
      </c>
      <c r="V17" s="22"/>
      <c r="W17" s="22">
        <v>0.240615963459761</v>
      </c>
      <c r="X17" s="22">
        <v>0.140935435625543</v>
      </c>
      <c r="Y17" s="22"/>
      <c r="Z17" s="22">
        <v>0.35211403355833198</v>
      </c>
      <c r="AA17" s="22">
        <v>0.176622900989789</v>
      </c>
      <c r="AB17" s="22">
        <v>8.2382219158105993E-2</v>
      </c>
      <c r="AC17" s="22"/>
      <c r="AD17" s="22">
        <v>0.24690500629368001</v>
      </c>
      <c r="AE17" s="22">
        <v>6.3016851513961705E-2</v>
      </c>
      <c r="AF17" s="22"/>
      <c r="AG17" s="22">
        <v>9.5633023425527097E-2</v>
      </c>
      <c r="AH17" s="22">
        <v>0.18135447057607901</v>
      </c>
      <c r="AI17" s="22">
        <v>0.22528096663963701</v>
      </c>
      <c r="AJ17" s="22"/>
      <c r="AK17" s="22">
        <v>0.31164173581458199</v>
      </c>
      <c r="AL17" s="22">
        <v>0.22475504449679301</v>
      </c>
      <c r="AM17" s="22">
        <v>-0.150626207019215</v>
      </c>
      <c r="AN17" s="22"/>
      <c r="AO17" s="22">
        <v>0.249002584142615</v>
      </c>
      <c r="AP17" s="22">
        <v>0.19715729530041801</v>
      </c>
      <c r="AQ17" s="22">
        <v>0.14766663805544</v>
      </c>
      <c r="AR17" s="22"/>
      <c r="AS17" s="22">
        <v>0.24968956360000999</v>
      </c>
      <c r="AT17" s="22">
        <v>0.212171683885336</v>
      </c>
      <c r="AU17" s="22">
        <v>-2.7040794429240601E-3</v>
      </c>
      <c r="AV17" s="22">
        <v>0.29887913900400798</v>
      </c>
      <c r="AW17" s="22">
        <v>0.184345160599104</v>
      </c>
      <c r="AX17" s="22">
        <v>0.19389731333245699</v>
      </c>
      <c r="AY17" s="22">
        <v>0.12497877129031899</v>
      </c>
      <c r="AZ17" s="22">
        <v>0.22638240071093699</v>
      </c>
      <c r="BA17" s="22">
        <v>0.31826101310972799</v>
      </c>
      <c r="BB17" s="22">
        <v>0.13391717616104701</v>
      </c>
      <c r="BC17" s="22">
        <v>0.150724512201098</v>
      </c>
      <c r="BD17" s="22">
        <v>0.29599447902544601</v>
      </c>
      <c r="BE17" s="22">
        <v>0.37306917194531097</v>
      </c>
      <c r="BF17" s="22">
        <v>0.20727083601301599</v>
      </c>
      <c r="BG17" s="22">
        <v>7.2496533517466405E-2</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0.154326674616135</v>
      </c>
      <c r="D9" s="17">
        <v>0.160191328236444</v>
      </c>
      <c r="E9" s="17">
        <v>0.14949906908779001</v>
      </c>
      <c r="F9" s="17"/>
      <c r="G9" s="17">
        <v>0.13591583158753401</v>
      </c>
      <c r="H9" s="17">
        <v>0.17322970624736</v>
      </c>
      <c r="I9" s="17">
        <v>8.4348696653397504E-2</v>
      </c>
      <c r="J9" s="17">
        <v>0.18040062183456099</v>
      </c>
      <c r="K9" s="17">
        <v>0.16066441145795801</v>
      </c>
      <c r="L9" s="17">
        <v>0.16722312453074401</v>
      </c>
      <c r="M9" s="17"/>
      <c r="N9" s="17">
        <v>0.13944723949794099</v>
      </c>
      <c r="O9" s="17">
        <v>0.17123709520789801</v>
      </c>
      <c r="P9" s="17">
        <v>0.207785832737863</v>
      </c>
      <c r="Q9" s="17">
        <v>0.11554579149998701</v>
      </c>
      <c r="R9" s="17">
        <v>0.145134617141921</v>
      </c>
      <c r="S9" s="17"/>
      <c r="T9" s="17">
        <v>0.19358698891913301</v>
      </c>
      <c r="U9" s="17">
        <v>0.14443960279899901</v>
      </c>
      <c r="V9" s="17"/>
      <c r="W9" s="17">
        <v>0.16885928811176601</v>
      </c>
      <c r="X9" s="17">
        <v>0.15309513468053701</v>
      </c>
      <c r="Y9" s="17"/>
      <c r="Z9" s="17">
        <v>0.218528684099869</v>
      </c>
      <c r="AA9" s="17">
        <v>0.121948368574327</v>
      </c>
      <c r="AB9" s="17">
        <v>0.124394352926861</v>
      </c>
      <c r="AC9" s="17"/>
      <c r="AD9" s="17">
        <v>0.17335857317263201</v>
      </c>
      <c r="AE9" s="17">
        <v>0.118599492410108</v>
      </c>
      <c r="AF9" s="17"/>
      <c r="AG9" s="17">
        <v>0.18190961180876999</v>
      </c>
      <c r="AH9" s="17">
        <v>0.13324600733875699</v>
      </c>
      <c r="AI9" s="17">
        <v>0.17090311955797999</v>
      </c>
      <c r="AJ9" s="17"/>
      <c r="AK9" s="17">
        <v>0.237017881366688</v>
      </c>
      <c r="AL9" s="17">
        <v>0.13621052002037701</v>
      </c>
      <c r="AM9" s="17">
        <v>7.5150684342417395E-2</v>
      </c>
      <c r="AN9" s="17"/>
      <c r="AO9" s="17">
        <v>0.25740572032540698</v>
      </c>
      <c r="AP9" s="17">
        <v>0.159402878026423</v>
      </c>
      <c r="AQ9" s="17">
        <v>0.14167830052513</v>
      </c>
      <c r="AR9" s="17"/>
      <c r="AS9" s="17">
        <v>0.14639111766555499</v>
      </c>
      <c r="AT9" s="17">
        <v>0.16390794773709</v>
      </c>
      <c r="AU9" s="17">
        <v>0.16981642863010399</v>
      </c>
      <c r="AV9" s="17">
        <v>0.119916103121862</v>
      </c>
      <c r="AW9" s="17">
        <v>0.15358637199403799</v>
      </c>
      <c r="AX9" s="17">
        <v>0.177749820733904</v>
      </c>
      <c r="AY9" s="17">
        <v>9.8986075027067799E-2</v>
      </c>
      <c r="AZ9" s="17">
        <v>8.7221454815874302E-2</v>
      </c>
      <c r="BA9" s="17">
        <v>0.108162299464414</v>
      </c>
      <c r="BB9" s="17">
        <v>0.22443313110879801</v>
      </c>
      <c r="BC9" s="17">
        <v>0.33569457345058501</v>
      </c>
      <c r="BD9" s="17">
        <v>2.1772836197613901E-2</v>
      </c>
      <c r="BE9" s="17">
        <v>0.20034112668533299</v>
      </c>
      <c r="BF9" s="17">
        <v>0.25328733781516599</v>
      </c>
      <c r="BG9" s="17">
        <v>0.365744120756335</v>
      </c>
    </row>
    <row r="10" spans="2:59" x14ac:dyDescent="0.35">
      <c r="B10" s="18" t="s">
        <v>327</v>
      </c>
      <c r="C10" s="17">
        <v>0.35276284899628402</v>
      </c>
      <c r="D10" s="17">
        <v>0.37565532577294802</v>
      </c>
      <c r="E10" s="17">
        <v>0.32877008908521399</v>
      </c>
      <c r="F10" s="17"/>
      <c r="G10" s="17">
        <v>0.38344642985298799</v>
      </c>
      <c r="H10" s="17">
        <v>0.32225819691303098</v>
      </c>
      <c r="I10" s="17">
        <v>0.30404403201181002</v>
      </c>
      <c r="J10" s="17">
        <v>0.29553687534759798</v>
      </c>
      <c r="K10" s="17">
        <v>0.37797438610359302</v>
      </c>
      <c r="L10" s="17">
        <v>0.40736819571393601</v>
      </c>
      <c r="M10" s="17"/>
      <c r="N10" s="17">
        <v>0.40177700670786198</v>
      </c>
      <c r="O10" s="17">
        <v>0.39067664575699901</v>
      </c>
      <c r="P10" s="17">
        <v>0.23446574901852499</v>
      </c>
      <c r="Q10" s="17">
        <v>0.36578497140503302</v>
      </c>
      <c r="R10" s="17">
        <v>0.35164355983276502</v>
      </c>
      <c r="S10" s="17"/>
      <c r="T10" s="17">
        <v>0.36283406270072499</v>
      </c>
      <c r="U10" s="17">
        <v>0.35022657757438302</v>
      </c>
      <c r="V10" s="17"/>
      <c r="W10" s="17">
        <v>0.38346885611322901</v>
      </c>
      <c r="X10" s="17">
        <v>0.32406702361492101</v>
      </c>
      <c r="Y10" s="17"/>
      <c r="Z10" s="17">
        <v>0.36166689448736</v>
      </c>
      <c r="AA10" s="17">
        <v>0.39919541460242902</v>
      </c>
      <c r="AB10" s="17">
        <v>0.35047990009914498</v>
      </c>
      <c r="AC10" s="17"/>
      <c r="AD10" s="17">
        <v>0.37494694881927998</v>
      </c>
      <c r="AE10" s="17">
        <v>0.31111827138884901</v>
      </c>
      <c r="AF10" s="17"/>
      <c r="AG10" s="17">
        <v>0.41493413635767301</v>
      </c>
      <c r="AH10" s="17">
        <v>0.35536001444029902</v>
      </c>
      <c r="AI10" s="17">
        <v>0.35085586913458999</v>
      </c>
      <c r="AJ10" s="17"/>
      <c r="AK10" s="17">
        <v>0.35690393422021399</v>
      </c>
      <c r="AL10" s="17">
        <v>0.402747133454118</v>
      </c>
      <c r="AM10" s="17">
        <v>0.219695730366194</v>
      </c>
      <c r="AN10" s="17"/>
      <c r="AO10" s="17">
        <v>0.35813348468640699</v>
      </c>
      <c r="AP10" s="17">
        <v>0.38762930983493699</v>
      </c>
      <c r="AQ10" s="17">
        <v>0.31104488863674401</v>
      </c>
      <c r="AR10" s="17"/>
      <c r="AS10" s="17">
        <v>0.22779393576599799</v>
      </c>
      <c r="AT10" s="17">
        <v>0.30931574037638099</v>
      </c>
      <c r="AU10" s="17">
        <v>0.307246655805399</v>
      </c>
      <c r="AV10" s="17">
        <v>0.29213577564636201</v>
      </c>
      <c r="AW10" s="17">
        <v>0.38137154429738201</v>
      </c>
      <c r="AX10" s="17">
        <v>0.35295425791037199</v>
      </c>
      <c r="AY10" s="17">
        <v>0.44640015011476503</v>
      </c>
      <c r="AZ10" s="17">
        <v>0.43026328350072002</v>
      </c>
      <c r="BA10" s="17">
        <v>0.50918010531035995</v>
      </c>
      <c r="BB10" s="17">
        <v>0.28298103511620099</v>
      </c>
      <c r="BC10" s="17">
        <v>0.30216775471491197</v>
      </c>
      <c r="BD10" s="17">
        <v>0.64072179137933105</v>
      </c>
      <c r="BE10" s="17">
        <v>0.38379201611272501</v>
      </c>
      <c r="BF10" s="17">
        <v>0.314954489288162</v>
      </c>
      <c r="BG10" s="17">
        <v>0.314313031808098</v>
      </c>
    </row>
    <row r="11" spans="2:59" x14ac:dyDescent="0.35">
      <c r="B11" s="18" t="s">
        <v>328</v>
      </c>
      <c r="C11" s="17">
        <v>0.276052435988622</v>
      </c>
      <c r="D11" s="17">
        <v>0.29313428854194201</v>
      </c>
      <c r="E11" s="17">
        <v>0.26127657538974502</v>
      </c>
      <c r="F11" s="17"/>
      <c r="G11" s="17">
        <v>0.26980993168870299</v>
      </c>
      <c r="H11" s="17">
        <v>0.24996233010587199</v>
      </c>
      <c r="I11" s="17">
        <v>0.29511389530448201</v>
      </c>
      <c r="J11" s="17">
        <v>0.29823198819271002</v>
      </c>
      <c r="K11" s="17">
        <v>0.256841433455401</v>
      </c>
      <c r="L11" s="17">
        <v>0.27603142284740501</v>
      </c>
      <c r="M11" s="17"/>
      <c r="N11" s="17">
        <v>0.248495513165402</v>
      </c>
      <c r="O11" s="17">
        <v>0.26121395443716999</v>
      </c>
      <c r="P11" s="17">
        <v>0.33476206114804202</v>
      </c>
      <c r="Q11" s="17">
        <v>0.28288106334108598</v>
      </c>
      <c r="R11" s="17">
        <v>0.249284197021025</v>
      </c>
      <c r="S11" s="17"/>
      <c r="T11" s="17">
        <v>0.24790563237733099</v>
      </c>
      <c r="U11" s="17">
        <v>0.28314075083449702</v>
      </c>
      <c r="V11" s="17"/>
      <c r="W11" s="17">
        <v>0.26024048881906697</v>
      </c>
      <c r="X11" s="17">
        <v>0.29042915798941898</v>
      </c>
      <c r="Y11" s="17"/>
      <c r="Z11" s="17">
        <v>0.26201712990661702</v>
      </c>
      <c r="AA11" s="17">
        <v>0.30577124171779402</v>
      </c>
      <c r="AB11" s="17">
        <v>0.26372982535249001</v>
      </c>
      <c r="AC11" s="17"/>
      <c r="AD11" s="17">
        <v>0.26160350990904802</v>
      </c>
      <c r="AE11" s="17">
        <v>0.30317634132018301</v>
      </c>
      <c r="AF11" s="17"/>
      <c r="AG11" s="17">
        <v>0.26193574937375602</v>
      </c>
      <c r="AH11" s="17">
        <v>0.276425611732452</v>
      </c>
      <c r="AI11" s="17">
        <v>0.29083140928606699</v>
      </c>
      <c r="AJ11" s="17"/>
      <c r="AK11" s="17">
        <v>0.25453825575064498</v>
      </c>
      <c r="AL11" s="17">
        <v>0.28271496568249999</v>
      </c>
      <c r="AM11" s="17">
        <v>0.33163758967041301</v>
      </c>
      <c r="AN11" s="17"/>
      <c r="AO11" s="17">
        <v>0.16934903396006401</v>
      </c>
      <c r="AP11" s="17">
        <v>0.28299464332459801</v>
      </c>
      <c r="AQ11" s="17">
        <v>0.29891850429977102</v>
      </c>
      <c r="AR11" s="17"/>
      <c r="AS11" s="17">
        <v>0.272036297582533</v>
      </c>
      <c r="AT11" s="17">
        <v>0.21062468279531599</v>
      </c>
      <c r="AU11" s="17">
        <v>0.231230788862861</v>
      </c>
      <c r="AV11" s="17">
        <v>0.37878485675518098</v>
      </c>
      <c r="AW11" s="17">
        <v>0.29283002212803799</v>
      </c>
      <c r="AX11" s="17">
        <v>0.28571568997618402</v>
      </c>
      <c r="AY11" s="17">
        <v>0.23431630544221799</v>
      </c>
      <c r="AZ11" s="17">
        <v>0.32442356822417701</v>
      </c>
      <c r="BA11" s="17">
        <v>0.25984871734996701</v>
      </c>
      <c r="BB11" s="17">
        <v>0.34127971059575701</v>
      </c>
      <c r="BC11" s="17">
        <v>0.26014928748687699</v>
      </c>
      <c r="BD11" s="17">
        <v>0.203887035029612</v>
      </c>
      <c r="BE11" s="17">
        <v>0.209525726435346</v>
      </c>
      <c r="BF11" s="17">
        <v>0.24483488994092001</v>
      </c>
      <c r="BG11" s="17">
        <v>8.8603017582752394E-2</v>
      </c>
    </row>
    <row r="12" spans="2:59" x14ac:dyDescent="0.35">
      <c r="B12" s="18" t="s">
        <v>329</v>
      </c>
      <c r="C12" s="17">
        <v>7.9068063132657601E-2</v>
      </c>
      <c r="D12" s="17">
        <v>6.7694271740787501E-2</v>
      </c>
      <c r="E12" s="17">
        <v>8.9989439188837797E-2</v>
      </c>
      <c r="F12" s="17"/>
      <c r="G12" s="17">
        <v>5.84385969019032E-2</v>
      </c>
      <c r="H12" s="17">
        <v>9.0748842491288104E-2</v>
      </c>
      <c r="I12" s="17">
        <v>0.146342443851735</v>
      </c>
      <c r="J12" s="17">
        <v>7.9122990071436597E-2</v>
      </c>
      <c r="K12" s="17">
        <v>4.85533595466838E-2</v>
      </c>
      <c r="L12" s="17">
        <v>6.2461550973363603E-2</v>
      </c>
      <c r="M12" s="17"/>
      <c r="N12" s="17">
        <v>8.0488295274304206E-2</v>
      </c>
      <c r="O12" s="17">
        <v>8.3972724416223096E-2</v>
      </c>
      <c r="P12" s="17">
        <v>6.3117683903851599E-2</v>
      </c>
      <c r="Q12" s="17">
        <v>8.9588001321563804E-2</v>
      </c>
      <c r="R12" s="17">
        <v>7.3579549757716606E-2</v>
      </c>
      <c r="S12" s="17"/>
      <c r="T12" s="17">
        <v>7.7846367741430694E-2</v>
      </c>
      <c r="U12" s="17">
        <v>7.9375727253186604E-2</v>
      </c>
      <c r="V12" s="17"/>
      <c r="W12" s="17">
        <v>7.2549533529181698E-2</v>
      </c>
      <c r="X12" s="17">
        <v>8.4415846249500104E-2</v>
      </c>
      <c r="Y12" s="17"/>
      <c r="Z12" s="17">
        <v>5.5392074655678698E-2</v>
      </c>
      <c r="AA12" s="17">
        <v>6.0581606322557102E-2</v>
      </c>
      <c r="AB12" s="17">
        <v>0.117017583183107</v>
      </c>
      <c r="AC12" s="17"/>
      <c r="AD12" s="17">
        <v>7.7032502093368704E-2</v>
      </c>
      <c r="AE12" s="17">
        <v>8.2889272032351705E-2</v>
      </c>
      <c r="AF12" s="17"/>
      <c r="AG12" s="17">
        <v>6.0295033778811201E-2</v>
      </c>
      <c r="AH12" s="17">
        <v>9.1518493362869005E-2</v>
      </c>
      <c r="AI12" s="17">
        <v>7.5032843824320794E-2</v>
      </c>
      <c r="AJ12" s="17"/>
      <c r="AK12" s="17">
        <v>5.4142335079083899E-2</v>
      </c>
      <c r="AL12" s="17">
        <v>7.2634956005696097E-2</v>
      </c>
      <c r="AM12" s="17">
        <v>0.15695288074379299</v>
      </c>
      <c r="AN12" s="17"/>
      <c r="AO12" s="17">
        <v>7.0435912298102102E-2</v>
      </c>
      <c r="AP12" s="17">
        <v>6.9030422992594695E-2</v>
      </c>
      <c r="AQ12" s="17">
        <v>9.9979812854997699E-2</v>
      </c>
      <c r="AR12" s="17"/>
      <c r="AS12" s="17">
        <v>0.15076594884817601</v>
      </c>
      <c r="AT12" s="17">
        <v>7.7464603430693502E-2</v>
      </c>
      <c r="AU12" s="17">
        <v>6.9073026819515299E-2</v>
      </c>
      <c r="AV12" s="17">
        <v>7.40326955943406E-2</v>
      </c>
      <c r="AW12" s="17">
        <v>6.2931373340712998E-2</v>
      </c>
      <c r="AX12" s="17">
        <v>3.1449981087659999E-2</v>
      </c>
      <c r="AY12" s="17">
        <v>0.112548433451159</v>
      </c>
      <c r="AZ12" s="17">
        <v>5.4046671475063E-2</v>
      </c>
      <c r="BA12" s="17">
        <v>5.0679193197798199E-2</v>
      </c>
      <c r="BB12" s="17">
        <v>8.3703466348189703E-2</v>
      </c>
      <c r="BC12" s="17">
        <v>3.3377876494248698E-2</v>
      </c>
      <c r="BD12" s="17">
        <v>4.7804564529867401E-2</v>
      </c>
      <c r="BE12" s="17">
        <v>0</v>
      </c>
      <c r="BF12" s="17">
        <v>0.106226107991202</v>
      </c>
      <c r="BG12" s="17">
        <v>9.3207054297407596E-2</v>
      </c>
    </row>
    <row r="13" spans="2:59" x14ac:dyDescent="0.35">
      <c r="B13" s="18" t="s">
        <v>330</v>
      </c>
      <c r="C13" s="17">
        <v>3.63868483359416E-2</v>
      </c>
      <c r="D13" s="17">
        <v>3.9897520119264902E-2</v>
      </c>
      <c r="E13" s="17">
        <v>3.3266276055310302E-2</v>
      </c>
      <c r="F13" s="17"/>
      <c r="G13" s="17">
        <v>4.5219007337472E-2</v>
      </c>
      <c r="H13" s="17">
        <v>4.4602212127587901E-2</v>
      </c>
      <c r="I13" s="17">
        <v>3.4656706517034001E-2</v>
      </c>
      <c r="J13" s="17">
        <v>2.7629285888124099E-2</v>
      </c>
      <c r="K13" s="17">
        <v>5.2801728605971703E-2</v>
      </c>
      <c r="L13" s="17">
        <v>2.6863044106933E-2</v>
      </c>
      <c r="M13" s="17"/>
      <c r="N13" s="17">
        <v>3.4410641239862302E-2</v>
      </c>
      <c r="O13" s="17">
        <v>2.1693645557130801E-2</v>
      </c>
      <c r="P13" s="17">
        <v>3.1281108776661799E-2</v>
      </c>
      <c r="Q13" s="17">
        <v>4.7003077295677001E-2</v>
      </c>
      <c r="R13" s="17">
        <v>5.4616926902463003E-2</v>
      </c>
      <c r="S13" s="17"/>
      <c r="T13" s="17">
        <v>5.1515578968185698E-2</v>
      </c>
      <c r="U13" s="17">
        <v>3.25769235067946E-2</v>
      </c>
      <c r="V13" s="17"/>
      <c r="W13" s="17">
        <v>4.1670801489619803E-2</v>
      </c>
      <c r="X13" s="17">
        <v>3.4551181068400397E-2</v>
      </c>
      <c r="Y13" s="17"/>
      <c r="Z13" s="17">
        <v>1.8780270585760699E-2</v>
      </c>
      <c r="AA13" s="17">
        <v>4.0236006135901399E-2</v>
      </c>
      <c r="AB13" s="17">
        <v>5.2001727556869701E-2</v>
      </c>
      <c r="AC13" s="17"/>
      <c r="AD13" s="17">
        <v>3.5232283651359997E-2</v>
      </c>
      <c r="AE13" s="17">
        <v>3.8554227629827499E-2</v>
      </c>
      <c r="AF13" s="17"/>
      <c r="AG13" s="17">
        <v>4.2064483234774602E-2</v>
      </c>
      <c r="AH13" s="17">
        <v>2.89533119334822E-2</v>
      </c>
      <c r="AI13" s="17">
        <v>4.2393279609839303E-2</v>
      </c>
      <c r="AJ13" s="17"/>
      <c r="AK13" s="17">
        <v>2.4110390319881301E-2</v>
      </c>
      <c r="AL13" s="17">
        <v>3.0462114522185502E-2</v>
      </c>
      <c r="AM13" s="17">
        <v>9.2101857944490301E-2</v>
      </c>
      <c r="AN13" s="17"/>
      <c r="AO13" s="17">
        <v>3.4527877298128701E-2</v>
      </c>
      <c r="AP13" s="17">
        <v>2.6641172269088E-2</v>
      </c>
      <c r="AQ13" s="17">
        <v>5.1200645184273599E-2</v>
      </c>
      <c r="AR13" s="17"/>
      <c r="AS13" s="17">
        <v>8.4409484886226998E-3</v>
      </c>
      <c r="AT13" s="17">
        <v>4.3654111211577501E-2</v>
      </c>
      <c r="AU13" s="17">
        <v>7.7031875960396998E-2</v>
      </c>
      <c r="AV13" s="17">
        <v>1.6266561251870901E-2</v>
      </c>
      <c r="AW13" s="17">
        <v>5.2827180908829097E-2</v>
      </c>
      <c r="AX13" s="17">
        <v>4.3124148953719701E-2</v>
      </c>
      <c r="AY13" s="17">
        <v>3.5590326493950199E-2</v>
      </c>
      <c r="AZ13" s="17">
        <v>6.5938016923538706E-2</v>
      </c>
      <c r="BA13" s="17">
        <v>1.1533950652981999E-2</v>
      </c>
      <c r="BB13" s="17">
        <v>1.42165118877627E-2</v>
      </c>
      <c r="BC13" s="17">
        <v>4.49863131087051E-2</v>
      </c>
      <c r="BD13" s="17">
        <v>3.5894598820066903E-2</v>
      </c>
      <c r="BE13" s="17">
        <v>3.6871986872233101E-2</v>
      </c>
      <c r="BF13" s="17">
        <v>4.41692598532476E-2</v>
      </c>
      <c r="BG13" s="17">
        <v>4.4209337215465598E-2</v>
      </c>
    </row>
    <row r="14" spans="2:59" x14ac:dyDescent="0.35">
      <c r="B14" s="18" t="s">
        <v>133</v>
      </c>
      <c r="C14" s="17">
        <v>0.10140312893036101</v>
      </c>
      <c r="D14" s="17">
        <v>6.3427265588612905E-2</v>
      </c>
      <c r="E14" s="17">
        <v>0.13719855119310301</v>
      </c>
      <c r="F14" s="17"/>
      <c r="G14" s="17">
        <v>0.10717020263139899</v>
      </c>
      <c r="H14" s="17">
        <v>0.11919871211485999</v>
      </c>
      <c r="I14" s="17">
        <v>0.13549422566154101</v>
      </c>
      <c r="J14" s="17">
        <v>0.119078238665571</v>
      </c>
      <c r="K14" s="17">
        <v>0.103164680830392</v>
      </c>
      <c r="L14" s="17">
        <v>6.0052661827618203E-2</v>
      </c>
      <c r="M14" s="17"/>
      <c r="N14" s="17">
        <v>9.53813041146295E-2</v>
      </c>
      <c r="O14" s="17">
        <v>7.1205934624578596E-2</v>
      </c>
      <c r="P14" s="17">
        <v>0.128587564415056</v>
      </c>
      <c r="Q14" s="17">
        <v>9.9197095136653202E-2</v>
      </c>
      <c r="R14" s="17">
        <v>0.12574114934410799</v>
      </c>
      <c r="S14" s="17"/>
      <c r="T14" s="17">
        <v>6.6311369293194602E-2</v>
      </c>
      <c r="U14" s="17">
        <v>0.110240418032141</v>
      </c>
      <c r="V14" s="17"/>
      <c r="W14" s="17">
        <v>7.3211031937137405E-2</v>
      </c>
      <c r="X14" s="17">
        <v>0.11344165639722301</v>
      </c>
      <c r="Y14" s="17"/>
      <c r="Z14" s="17">
        <v>8.3614946264714399E-2</v>
      </c>
      <c r="AA14" s="17">
        <v>7.2267362646990893E-2</v>
      </c>
      <c r="AB14" s="17">
        <v>9.2376610881528001E-2</v>
      </c>
      <c r="AC14" s="17"/>
      <c r="AD14" s="17">
        <v>7.7826182354310297E-2</v>
      </c>
      <c r="AE14" s="17">
        <v>0.14566239521867999</v>
      </c>
      <c r="AF14" s="17"/>
      <c r="AG14" s="17">
        <v>3.8860985446214601E-2</v>
      </c>
      <c r="AH14" s="17">
        <v>0.11449656119214099</v>
      </c>
      <c r="AI14" s="17">
        <v>6.9983478587202899E-2</v>
      </c>
      <c r="AJ14" s="17"/>
      <c r="AK14" s="17">
        <v>7.3287203263487394E-2</v>
      </c>
      <c r="AL14" s="17">
        <v>7.5230310315124005E-2</v>
      </c>
      <c r="AM14" s="17">
        <v>0.124461256932693</v>
      </c>
      <c r="AN14" s="17"/>
      <c r="AO14" s="17">
        <v>0.11014797143188999</v>
      </c>
      <c r="AP14" s="17">
        <v>7.4301573552359002E-2</v>
      </c>
      <c r="AQ14" s="17">
        <v>9.7177848499084701E-2</v>
      </c>
      <c r="AR14" s="17"/>
      <c r="AS14" s="17">
        <v>0.194571751649115</v>
      </c>
      <c r="AT14" s="17">
        <v>0.195032914448942</v>
      </c>
      <c r="AU14" s="17">
        <v>0.145601223921724</v>
      </c>
      <c r="AV14" s="17">
        <v>0.118864007630384</v>
      </c>
      <c r="AW14" s="17">
        <v>5.6453507330999297E-2</v>
      </c>
      <c r="AX14" s="17">
        <v>0.10900610133815899</v>
      </c>
      <c r="AY14" s="17">
        <v>7.21587094708393E-2</v>
      </c>
      <c r="AZ14" s="17">
        <v>3.8107005060627398E-2</v>
      </c>
      <c r="BA14" s="17">
        <v>6.0595734024479299E-2</v>
      </c>
      <c r="BB14" s="17">
        <v>5.33861449432909E-2</v>
      </c>
      <c r="BC14" s="17">
        <v>2.3624194744671801E-2</v>
      </c>
      <c r="BD14" s="17">
        <v>4.9919174043508603E-2</v>
      </c>
      <c r="BE14" s="17">
        <v>0.16946914389436299</v>
      </c>
      <c r="BF14" s="17">
        <v>3.6527915111302503E-2</v>
      </c>
      <c r="BG14" s="17">
        <v>9.3923438339942295E-2</v>
      </c>
    </row>
    <row r="15" spans="2:59" x14ac:dyDescent="0.35">
      <c r="B15" s="18" t="s">
        <v>331</v>
      </c>
      <c r="C15" s="21">
        <v>0.50708952361241799</v>
      </c>
      <c r="D15" s="21">
        <v>0.53584665400939202</v>
      </c>
      <c r="E15" s="21">
        <v>0.47826915817300403</v>
      </c>
      <c r="F15" s="21"/>
      <c r="G15" s="21">
        <v>0.519362261440522</v>
      </c>
      <c r="H15" s="21">
        <v>0.49548790316039198</v>
      </c>
      <c r="I15" s="21">
        <v>0.38839272866520702</v>
      </c>
      <c r="J15" s="21">
        <v>0.475937497182158</v>
      </c>
      <c r="K15" s="21">
        <v>0.53863879756155197</v>
      </c>
      <c r="L15" s="21">
        <v>0.57459132024467996</v>
      </c>
      <c r="M15" s="21"/>
      <c r="N15" s="21">
        <v>0.54122424620580201</v>
      </c>
      <c r="O15" s="21">
        <v>0.56191374096489799</v>
      </c>
      <c r="P15" s="21">
        <v>0.44225158175638801</v>
      </c>
      <c r="Q15" s="21">
        <v>0.48133076290502003</v>
      </c>
      <c r="R15" s="21">
        <v>0.49677817697468701</v>
      </c>
      <c r="S15" s="21"/>
      <c r="T15" s="21">
        <v>0.556421051619858</v>
      </c>
      <c r="U15" s="21">
        <v>0.494666180373381</v>
      </c>
      <c r="V15" s="21"/>
      <c r="W15" s="21">
        <v>0.55232814422499499</v>
      </c>
      <c r="X15" s="21">
        <v>0.47716215829545799</v>
      </c>
      <c r="Y15" s="21"/>
      <c r="Z15" s="21">
        <v>0.58019557858722903</v>
      </c>
      <c r="AA15" s="21">
        <v>0.52114378317675703</v>
      </c>
      <c r="AB15" s="21">
        <v>0.474874253026006</v>
      </c>
      <c r="AC15" s="21"/>
      <c r="AD15" s="21">
        <v>0.54830552199191296</v>
      </c>
      <c r="AE15" s="21">
        <v>0.42971776379895799</v>
      </c>
      <c r="AF15" s="21"/>
      <c r="AG15" s="21">
        <v>0.59684374816644303</v>
      </c>
      <c r="AH15" s="21">
        <v>0.48860602177905599</v>
      </c>
      <c r="AI15" s="21">
        <v>0.52175898869256898</v>
      </c>
      <c r="AJ15" s="21"/>
      <c r="AK15" s="21">
        <v>0.59392181558690305</v>
      </c>
      <c r="AL15" s="21">
        <v>0.53895765347449498</v>
      </c>
      <c r="AM15" s="21">
        <v>0.294846414708611</v>
      </c>
      <c r="AN15" s="21"/>
      <c r="AO15" s="21">
        <v>0.61553920501181403</v>
      </c>
      <c r="AP15" s="21">
        <v>0.54703218786135999</v>
      </c>
      <c r="AQ15" s="21">
        <v>0.45272318916187299</v>
      </c>
      <c r="AR15" s="21"/>
      <c r="AS15" s="21">
        <v>0.37418505343155301</v>
      </c>
      <c r="AT15" s="21">
        <v>0.47322368811347099</v>
      </c>
      <c r="AU15" s="21">
        <v>0.47706308443550299</v>
      </c>
      <c r="AV15" s="21">
        <v>0.41205187876822402</v>
      </c>
      <c r="AW15" s="21">
        <v>0.53495791629141998</v>
      </c>
      <c r="AX15" s="21">
        <v>0.53070407864427704</v>
      </c>
      <c r="AY15" s="21">
        <v>0.54538622514183299</v>
      </c>
      <c r="AZ15" s="21">
        <v>0.51748473831659403</v>
      </c>
      <c r="BA15" s="21">
        <v>0.61734240477477398</v>
      </c>
      <c r="BB15" s="21">
        <v>0.50741416622500002</v>
      </c>
      <c r="BC15" s="21">
        <v>0.63786232816549704</v>
      </c>
      <c r="BD15" s="21">
        <v>0.66249462757694499</v>
      </c>
      <c r="BE15" s="21">
        <v>0.58413314279805695</v>
      </c>
      <c r="BF15" s="21">
        <v>0.56824182710332805</v>
      </c>
      <c r="BG15" s="21">
        <v>0.680057152564432</v>
      </c>
    </row>
    <row r="16" spans="2:59" x14ac:dyDescent="0.35">
      <c r="B16" s="18" t="s">
        <v>332</v>
      </c>
      <c r="C16" s="21">
        <v>0.115454911468599</v>
      </c>
      <c r="D16" s="21">
        <v>0.10759179186005199</v>
      </c>
      <c r="E16" s="21">
        <v>0.123255715244148</v>
      </c>
      <c r="F16" s="21"/>
      <c r="G16" s="21">
        <v>0.10365760423937501</v>
      </c>
      <c r="H16" s="21">
        <v>0.135351054618876</v>
      </c>
      <c r="I16" s="21">
        <v>0.18099915036876901</v>
      </c>
      <c r="J16" s="21">
        <v>0.10675227595956099</v>
      </c>
      <c r="K16" s="21">
        <v>0.101355088152655</v>
      </c>
      <c r="L16" s="21">
        <v>8.9324595080296595E-2</v>
      </c>
      <c r="M16" s="21"/>
      <c r="N16" s="21">
        <v>0.11489893651416699</v>
      </c>
      <c r="O16" s="21">
        <v>0.105666369973354</v>
      </c>
      <c r="P16" s="21">
        <v>9.4398792680513405E-2</v>
      </c>
      <c r="Q16" s="21">
        <v>0.13659107861724101</v>
      </c>
      <c r="R16" s="21">
        <v>0.12819647666018</v>
      </c>
      <c r="S16" s="21"/>
      <c r="T16" s="21">
        <v>0.12936194670961601</v>
      </c>
      <c r="U16" s="21">
        <v>0.111952650759981</v>
      </c>
      <c r="V16" s="21"/>
      <c r="W16" s="21">
        <v>0.11422033501880199</v>
      </c>
      <c r="X16" s="21">
        <v>0.118967027317901</v>
      </c>
      <c r="Y16" s="21"/>
      <c r="Z16" s="21">
        <v>7.4172345241439397E-2</v>
      </c>
      <c r="AA16" s="21">
        <v>0.10081761245845799</v>
      </c>
      <c r="AB16" s="21">
        <v>0.169019310739976</v>
      </c>
      <c r="AC16" s="21"/>
      <c r="AD16" s="21">
        <v>0.11226478574472901</v>
      </c>
      <c r="AE16" s="21">
        <v>0.121443499662179</v>
      </c>
      <c r="AF16" s="21"/>
      <c r="AG16" s="21">
        <v>0.102359517013586</v>
      </c>
      <c r="AH16" s="21">
        <v>0.120471805296351</v>
      </c>
      <c r="AI16" s="21">
        <v>0.11742612343416001</v>
      </c>
      <c r="AJ16" s="21"/>
      <c r="AK16" s="21">
        <v>7.8252725398965106E-2</v>
      </c>
      <c r="AL16" s="21">
        <v>0.103097070527882</v>
      </c>
      <c r="AM16" s="21">
        <v>0.24905473868828301</v>
      </c>
      <c r="AN16" s="21"/>
      <c r="AO16" s="21">
        <v>0.104963789596231</v>
      </c>
      <c r="AP16" s="21">
        <v>9.5671595261682701E-2</v>
      </c>
      <c r="AQ16" s="21">
        <v>0.15118045803927099</v>
      </c>
      <c r="AR16" s="21"/>
      <c r="AS16" s="21">
        <v>0.15920689733679799</v>
      </c>
      <c r="AT16" s="21">
        <v>0.121118714642271</v>
      </c>
      <c r="AU16" s="21">
        <v>0.146104902779912</v>
      </c>
      <c r="AV16" s="21">
        <v>9.0299256846211498E-2</v>
      </c>
      <c r="AW16" s="21">
        <v>0.115758554249542</v>
      </c>
      <c r="AX16" s="21">
        <v>7.4574130041379694E-2</v>
      </c>
      <c r="AY16" s="21">
        <v>0.14813875994511</v>
      </c>
      <c r="AZ16" s="21">
        <v>0.119984688398602</v>
      </c>
      <c r="BA16" s="21">
        <v>6.2213143850780202E-2</v>
      </c>
      <c r="BB16" s="21">
        <v>9.7919978235952304E-2</v>
      </c>
      <c r="BC16" s="21">
        <v>7.8364189602953896E-2</v>
      </c>
      <c r="BD16" s="21">
        <v>8.3699163349934297E-2</v>
      </c>
      <c r="BE16" s="21">
        <v>3.6871986872233101E-2</v>
      </c>
      <c r="BF16" s="21">
        <v>0.15039536784445001</v>
      </c>
      <c r="BG16" s="21">
        <v>0.13741639151287299</v>
      </c>
    </row>
    <row r="17" spans="2:59" x14ac:dyDescent="0.35">
      <c r="B17" s="18" t="s">
        <v>120</v>
      </c>
      <c r="C17" s="22">
        <v>0.39163461214381901</v>
      </c>
      <c r="D17" s="22">
        <v>0.42825486214934</v>
      </c>
      <c r="E17" s="22">
        <v>0.355013442928856</v>
      </c>
      <c r="F17" s="22"/>
      <c r="G17" s="22">
        <v>0.41570465720114702</v>
      </c>
      <c r="H17" s="22">
        <v>0.36013684854151601</v>
      </c>
      <c r="I17" s="22">
        <v>0.20739357829643801</v>
      </c>
      <c r="J17" s="22">
        <v>0.369185221222598</v>
      </c>
      <c r="K17" s="22">
        <v>0.43728370940889599</v>
      </c>
      <c r="L17" s="22">
        <v>0.48526672516438402</v>
      </c>
      <c r="M17" s="22"/>
      <c r="N17" s="22">
        <v>0.42632530969163601</v>
      </c>
      <c r="O17" s="22">
        <v>0.456247370991544</v>
      </c>
      <c r="P17" s="22">
        <v>0.34785278907587502</v>
      </c>
      <c r="Q17" s="22">
        <v>0.34473968428777901</v>
      </c>
      <c r="R17" s="22">
        <v>0.36858170031450699</v>
      </c>
      <c r="S17" s="22"/>
      <c r="T17" s="22">
        <v>0.42705910491024102</v>
      </c>
      <c r="U17" s="22">
        <v>0.38271352961339999</v>
      </c>
      <c r="V17" s="22"/>
      <c r="W17" s="22">
        <v>0.43810780920619302</v>
      </c>
      <c r="X17" s="22">
        <v>0.35819513097755701</v>
      </c>
      <c r="Y17" s="22"/>
      <c r="Z17" s="22">
        <v>0.50602323334578903</v>
      </c>
      <c r="AA17" s="22">
        <v>0.42032617071829798</v>
      </c>
      <c r="AB17" s="22">
        <v>0.30585494228603</v>
      </c>
      <c r="AC17" s="22"/>
      <c r="AD17" s="22">
        <v>0.43604073624718398</v>
      </c>
      <c r="AE17" s="22">
        <v>0.308274264136778</v>
      </c>
      <c r="AF17" s="22"/>
      <c r="AG17" s="22">
        <v>0.494484231152857</v>
      </c>
      <c r="AH17" s="22">
        <v>0.368134216482705</v>
      </c>
      <c r="AI17" s="22">
        <v>0.404332865258409</v>
      </c>
      <c r="AJ17" s="22"/>
      <c r="AK17" s="22">
        <v>0.51566909018793805</v>
      </c>
      <c r="AL17" s="22">
        <v>0.43586058294661301</v>
      </c>
      <c r="AM17" s="22">
        <v>4.5791676020327701E-2</v>
      </c>
      <c r="AN17" s="22"/>
      <c r="AO17" s="22">
        <v>0.51057541541558404</v>
      </c>
      <c r="AP17" s="22">
        <v>0.45136059259967698</v>
      </c>
      <c r="AQ17" s="22">
        <v>0.30154273112260199</v>
      </c>
      <c r="AR17" s="22"/>
      <c r="AS17" s="22">
        <v>0.21497815609475501</v>
      </c>
      <c r="AT17" s="22">
        <v>0.35210497347120001</v>
      </c>
      <c r="AU17" s="22">
        <v>0.33095818165559099</v>
      </c>
      <c r="AV17" s="22">
        <v>0.32175262192201198</v>
      </c>
      <c r="AW17" s="22">
        <v>0.41919936204187802</v>
      </c>
      <c r="AX17" s="22">
        <v>0.45612994860289702</v>
      </c>
      <c r="AY17" s="22">
        <v>0.39724746519672399</v>
      </c>
      <c r="AZ17" s="22">
        <v>0.39750004991799198</v>
      </c>
      <c r="BA17" s="22">
        <v>0.55512926092399395</v>
      </c>
      <c r="BB17" s="22">
        <v>0.40949418798904702</v>
      </c>
      <c r="BC17" s="22">
        <v>0.55949813856254305</v>
      </c>
      <c r="BD17" s="22">
        <v>0.57879546422701</v>
      </c>
      <c r="BE17" s="22">
        <v>0.54726115592582403</v>
      </c>
      <c r="BF17" s="22">
        <v>0.41784645925887798</v>
      </c>
      <c r="BG17" s="22">
        <v>0.54264076105155901</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9.0508871928737702E-2</v>
      </c>
      <c r="D9" s="17">
        <v>8.7040460728360594E-2</v>
      </c>
      <c r="E9" s="17">
        <v>9.4112867408817899E-2</v>
      </c>
      <c r="F9" s="17"/>
      <c r="G9" s="17">
        <v>0.111007016029848</v>
      </c>
      <c r="H9" s="17">
        <v>0.11168331577330499</v>
      </c>
      <c r="I9" s="17">
        <v>6.1082480149937897E-2</v>
      </c>
      <c r="J9" s="17">
        <v>0.102420963546167</v>
      </c>
      <c r="K9" s="17">
        <v>7.7533318900761303E-2</v>
      </c>
      <c r="L9" s="17">
        <v>9.0547213135354895E-2</v>
      </c>
      <c r="M9" s="17"/>
      <c r="N9" s="17">
        <v>0.10222189798583101</v>
      </c>
      <c r="O9" s="17">
        <v>7.6807955480061196E-2</v>
      </c>
      <c r="P9" s="17">
        <v>9.4691354000005501E-2</v>
      </c>
      <c r="Q9" s="17">
        <v>7.2218116964104601E-2</v>
      </c>
      <c r="R9" s="17">
        <v>0.117291708389928</v>
      </c>
      <c r="S9" s="17"/>
      <c r="T9" s="17">
        <v>0.10864224259191201</v>
      </c>
      <c r="U9" s="17">
        <v>8.5942277360749997E-2</v>
      </c>
      <c r="V9" s="17"/>
      <c r="W9" s="17">
        <v>8.9509752521823305E-2</v>
      </c>
      <c r="X9" s="17">
        <v>9.6962011974580598E-2</v>
      </c>
      <c r="Y9" s="17"/>
      <c r="Z9" s="17">
        <v>0.12278465120158499</v>
      </c>
      <c r="AA9" s="17">
        <v>7.6802762248704595E-2</v>
      </c>
      <c r="AB9" s="17">
        <v>7.6098965306239802E-2</v>
      </c>
      <c r="AC9" s="17"/>
      <c r="AD9" s="17">
        <v>0.10956268084895</v>
      </c>
      <c r="AE9" s="17">
        <v>5.4740559009750701E-2</v>
      </c>
      <c r="AF9" s="17"/>
      <c r="AG9" s="17">
        <v>0.121572533675533</v>
      </c>
      <c r="AH9" s="17">
        <v>5.6556532725532897E-2</v>
      </c>
      <c r="AI9" s="17">
        <v>0.118522574465157</v>
      </c>
      <c r="AJ9" s="17"/>
      <c r="AK9" s="17">
        <v>0.12744367813857399</v>
      </c>
      <c r="AL9" s="17">
        <v>8.5049083048530594E-2</v>
      </c>
      <c r="AM9" s="17">
        <v>5.9435301495377797E-2</v>
      </c>
      <c r="AN9" s="17"/>
      <c r="AO9" s="17">
        <v>0.181969255724306</v>
      </c>
      <c r="AP9" s="17">
        <v>8.2668318220232101E-2</v>
      </c>
      <c r="AQ9" s="17">
        <v>9.1332302844599006E-2</v>
      </c>
      <c r="AR9" s="17"/>
      <c r="AS9" s="17">
        <v>8.2639841553878102E-2</v>
      </c>
      <c r="AT9" s="17">
        <v>9.7105403045842698E-2</v>
      </c>
      <c r="AU9" s="17">
        <v>9.1625275716820997E-2</v>
      </c>
      <c r="AV9" s="17">
        <v>4.3118089970355197E-2</v>
      </c>
      <c r="AW9" s="17">
        <v>0.121178232985153</v>
      </c>
      <c r="AX9" s="17">
        <v>0.108461189442724</v>
      </c>
      <c r="AY9" s="17">
        <v>7.7673607049206103E-2</v>
      </c>
      <c r="AZ9" s="17">
        <v>6.5112159157955707E-2</v>
      </c>
      <c r="BA9" s="17">
        <v>7.61050819910319E-2</v>
      </c>
      <c r="BB9" s="17">
        <v>8.1840889646447798E-2</v>
      </c>
      <c r="BC9" s="17">
        <v>0.12918877226497399</v>
      </c>
      <c r="BD9" s="17">
        <v>0.112675822534769</v>
      </c>
      <c r="BE9" s="17">
        <v>5.3438605934774203E-2</v>
      </c>
      <c r="BF9" s="17">
        <v>0.10026673478376601</v>
      </c>
      <c r="BG9" s="17">
        <v>0.29793303679248401</v>
      </c>
    </row>
    <row r="10" spans="2:59" x14ac:dyDescent="0.35">
      <c r="B10" s="18" t="s">
        <v>327</v>
      </c>
      <c r="C10" s="17">
        <v>0.278945870324178</v>
      </c>
      <c r="D10" s="17">
        <v>0.310039401336209</v>
      </c>
      <c r="E10" s="17">
        <v>0.247009034995613</v>
      </c>
      <c r="F10" s="17"/>
      <c r="G10" s="17">
        <v>0.28331580197929301</v>
      </c>
      <c r="H10" s="17">
        <v>0.24754043593324099</v>
      </c>
      <c r="I10" s="17">
        <v>0.28817110539365898</v>
      </c>
      <c r="J10" s="17">
        <v>0.21862072014723599</v>
      </c>
      <c r="K10" s="17">
        <v>0.26073591613402503</v>
      </c>
      <c r="L10" s="17">
        <v>0.33947541222334898</v>
      </c>
      <c r="M10" s="17"/>
      <c r="N10" s="17">
        <v>0.31052155635706002</v>
      </c>
      <c r="O10" s="17">
        <v>0.282969118457705</v>
      </c>
      <c r="P10" s="17">
        <v>0.30239542784095302</v>
      </c>
      <c r="Q10" s="17">
        <v>0.22681641491132101</v>
      </c>
      <c r="R10" s="17">
        <v>0.26102213006873898</v>
      </c>
      <c r="S10" s="17"/>
      <c r="T10" s="17">
        <v>0.30731244683978698</v>
      </c>
      <c r="U10" s="17">
        <v>0.271802209245675</v>
      </c>
      <c r="V10" s="17"/>
      <c r="W10" s="17">
        <v>0.31010592654041502</v>
      </c>
      <c r="X10" s="17">
        <v>0.26032187091866099</v>
      </c>
      <c r="Y10" s="17"/>
      <c r="Z10" s="17">
        <v>0.334319314581635</v>
      </c>
      <c r="AA10" s="17">
        <v>0.34578757536646998</v>
      </c>
      <c r="AB10" s="17">
        <v>0.247827257151187</v>
      </c>
      <c r="AC10" s="17"/>
      <c r="AD10" s="17">
        <v>0.31538043902629398</v>
      </c>
      <c r="AE10" s="17">
        <v>0.21054993647899201</v>
      </c>
      <c r="AF10" s="17"/>
      <c r="AG10" s="17">
        <v>0.28587534960569</v>
      </c>
      <c r="AH10" s="17">
        <v>0.287521293538268</v>
      </c>
      <c r="AI10" s="17">
        <v>0.28192873204812002</v>
      </c>
      <c r="AJ10" s="17"/>
      <c r="AK10" s="17">
        <v>0.368958237885328</v>
      </c>
      <c r="AL10" s="17">
        <v>0.28629959706978497</v>
      </c>
      <c r="AM10" s="17">
        <v>0.134488786696873</v>
      </c>
      <c r="AN10" s="17"/>
      <c r="AO10" s="17">
        <v>0.33850561568661403</v>
      </c>
      <c r="AP10" s="17">
        <v>0.33189327311730799</v>
      </c>
      <c r="AQ10" s="17">
        <v>0.21634171445244699</v>
      </c>
      <c r="AR10" s="17"/>
      <c r="AS10" s="17">
        <v>0.15848523161208</v>
      </c>
      <c r="AT10" s="17">
        <v>0.3494478004205</v>
      </c>
      <c r="AU10" s="17">
        <v>0.17719913019716499</v>
      </c>
      <c r="AV10" s="17">
        <v>0.37330077773728998</v>
      </c>
      <c r="AW10" s="17">
        <v>0.254787963070785</v>
      </c>
      <c r="AX10" s="17">
        <v>0.214520088443235</v>
      </c>
      <c r="AY10" s="17">
        <v>0.31887076425522998</v>
      </c>
      <c r="AZ10" s="17">
        <v>0.33999463643879202</v>
      </c>
      <c r="BA10" s="17">
        <v>0.41366375361033503</v>
      </c>
      <c r="BB10" s="17">
        <v>0.34418657793436203</v>
      </c>
      <c r="BC10" s="17">
        <v>0.35960106778746198</v>
      </c>
      <c r="BD10" s="17">
        <v>0.22007577758787999</v>
      </c>
      <c r="BE10" s="17">
        <v>0.168105614572858</v>
      </c>
      <c r="BF10" s="17">
        <v>0.39210105189387401</v>
      </c>
      <c r="BG10" s="17">
        <v>0.29853488000192402</v>
      </c>
    </row>
    <row r="11" spans="2:59" x14ac:dyDescent="0.35">
      <c r="B11" s="18" t="s">
        <v>328</v>
      </c>
      <c r="C11" s="17">
        <v>0.33135414978789601</v>
      </c>
      <c r="D11" s="17">
        <v>0.34634394887679598</v>
      </c>
      <c r="E11" s="17">
        <v>0.31875504515764302</v>
      </c>
      <c r="F11" s="17"/>
      <c r="G11" s="17">
        <v>0.33563187956088297</v>
      </c>
      <c r="H11" s="17">
        <v>0.31468821783941398</v>
      </c>
      <c r="I11" s="17">
        <v>0.328504343842693</v>
      </c>
      <c r="J11" s="17">
        <v>0.35773733845245498</v>
      </c>
      <c r="K11" s="17">
        <v>0.32853511339603297</v>
      </c>
      <c r="L11" s="17">
        <v>0.32276235997601799</v>
      </c>
      <c r="M11" s="17"/>
      <c r="N11" s="17">
        <v>0.29043928264609697</v>
      </c>
      <c r="O11" s="17">
        <v>0.33323759323160501</v>
      </c>
      <c r="P11" s="17">
        <v>0.35611967712677201</v>
      </c>
      <c r="Q11" s="17">
        <v>0.37254597910591702</v>
      </c>
      <c r="R11" s="17">
        <v>0.29679290218966797</v>
      </c>
      <c r="S11" s="17"/>
      <c r="T11" s="17">
        <v>0.31916990973734299</v>
      </c>
      <c r="U11" s="17">
        <v>0.33442255253901298</v>
      </c>
      <c r="V11" s="17"/>
      <c r="W11" s="17">
        <v>0.31543400206606997</v>
      </c>
      <c r="X11" s="17">
        <v>0.339094586899506</v>
      </c>
      <c r="Y11" s="17"/>
      <c r="Z11" s="17">
        <v>0.31181643789344399</v>
      </c>
      <c r="AA11" s="17">
        <v>0.28263710800194503</v>
      </c>
      <c r="AB11" s="17">
        <v>0.37089073884942197</v>
      </c>
      <c r="AC11" s="17"/>
      <c r="AD11" s="17">
        <v>0.32065487016340799</v>
      </c>
      <c r="AE11" s="17">
        <v>0.35143911984395898</v>
      </c>
      <c r="AF11" s="17"/>
      <c r="AG11" s="17">
        <v>0.34951158210664601</v>
      </c>
      <c r="AH11" s="17">
        <v>0.350569553698726</v>
      </c>
      <c r="AI11" s="17">
        <v>0.31561901370985002</v>
      </c>
      <c r="AJ11" s="17"/>
      <c r="AK11" s="17">
        <v>0.27269675142234101</v>
      </c>
      <c r="AL11" s="17">
        <v>0.34619413685876799</v>
      </c>
      <c r="AM11" s="17">
        <v>0.41195678753825199</v>
      </c>
      <c r="AN11" s="17"/>
      <c r="AO11" s="17">
        <v>0.23656260823096301</v>
      </c>
      <c r="AP11" s="17">
        <v>0.31175836488103398</v>
      </c>
      <c r="AQ11" s="17">
        <v>0.36095221827340601</v>
      </c>
      <c r="AR11" s="17"/>
      <c r="AS11" s="17">
        <v>0.35180327091474001</v>
      </c>
      <c r="AT11" s="17">
        <v>0.27632880050320202</v>
      </c>
      <c r="AU11" s="17">
        <v>0.40994608248596098</v>
      </c>
      <c r="AV11" s="17">
        <v>0.28603678533731702</v>
      </c>
      <c r="AW11" s="17">
        <v>0.27236120479636</v>
      </c>
      <c r="AX11" s="17">
        <v>0.35779325391748101</v>
      </c>
      <c r="AY11" s="17">
        <v>0.33051293791883801</v>
      </c>
      <c r="AZ11" s="17">
        <v>0.35814446792718002</v>
      </c>
      <c r="BA11" s="17">
        <v>0.27673802182014701</v>
      </c>
      <c r="BB11" s="17">
        <v>0.37949167597224198</v>
      </c>
      <c r="BC11" s="17">
        <v>0.29852935564820898</v>
      </c>
      <c r="BD11" s="17">
        <v>0.37218492735380798</v>
      </c>
      <c r="BE11" s="17">
        <v>0.383717710415859</v>
      </c>
      <c r="BF11" s="17">
        <v>0.29361023893072902</v>
      </c>
      <c r="BG11" s="17">
        <v>0.16816758090719899</v>
      </c>
    </row>
    <row r="12" spans="2:59" x14ac:dyDescent="0.35">
      <c r="B12" s="18" t="s">
        <v>329</v>
      </c>
      <c r="C12" s="17">
        <v>0.10640850707836</v>
      </c>
      <c r="D12" s="17">
        <v>0.10469749283277099</v>
      </c>
      <c r="E12" s="17">
        <v>0.108440846281022</v>
      </c>
      <c r="F12" s="17"/>
      <c r="G12" s="17">
        <v>0.103271950092551</v>
      </c>
      <c r="H12" s="17">
        <v>9.5127410163987597E-2</v>
      </c>
      <c r="I12" s="17">
        <v>0.13356014604828101</v>
      </c>
      <c r="J12" s="17">
        <v>0.11259592377819</v>
      </c>
      <c r="K12" s="17">
        <v>8.4509230601486296E-2</v>
      </c>
      <c r="L12" s="17">
        <v>0.10705494972075399</v>
      </c>
      <c r="M12" s="17"/>
      <c r="N12" s="17">
        <v>0.126134941916415</v>
      </c>
      <c r="O12" s="17">
        <v>0.134302602361551</v>
      </c>
      <c r="P12" s="17">
        <v>5.8233793773408399E-2</v>
      </c>
      <c r="Q12" s="17">
        <v>9.1023465946937707E-2</v>
      </c>
      <c r="R12" s="17">
        <v>0.12790952250155299</v>
      </c>
      <c r="S12" s="17"/>
      <c r="T12" s="17">
        <v>0.110777885629095</v>
      </c>
      <c r="U12" s="17">
        <v>0.10530815013281999</v>
      </c>
      <c r="V12" s="17"/>
      <c r="W12" s="17">
        <v>0.106775040104732</v>
      </c>
      <c r="X12" s="17">
        <v>0.11086677508696401</v>
      </c>
      <c r="Y12" s="17"/>
      <c r="Z12" s="17">
        <v>7.7061007523463496E-2</v>
      </c>
      <c r="AA12" s="17">
        <v>0.11360625048232</v>
      </c>
      <c r="AB12" s="17">
        <v>0.133195992590602</v>
      </c>
      <c r="AC12" s="17"/>
      <c r="AD12" s="17">
        <v>0.102587015186221</v>
      </c>
      <c r="AE12" s="17">
        <v>0.11358231250423299</v>
      </c>
      <c r="AF12" s="17"/>
      <c r="AG12" s="17">
        <v>0.105230105622018</v>
      </c>
      <c r="AH12" s="17">
        <v>0.118366444565912</v>
      </c>
      <c r="AI12" s="17">
        <v>0.100785517920965</v>
      </c>
      <c r="AJ12" s="17"/>
      <c r="AK12" s="17">
        <v>7.6539848465330296E-2</v>
      </c>
      <c r="AL12" s="17">
        <v>0.10606097540312601</v>
      </c>
      <c r="AM12" s="17">
        <v>0.17902276390539801</v>
      </c>
      <c r="AN12" s="17"/>
      <c r="AO12" s="17">
        <v>7.8842991121066006E-2</v>
      </c>
      <c r="AP12" s="17">
        <v>0.10422877721631001</v>
      </c>
      <c r="AQ12" s="17">
        <v>0.11996932026437999</v>
      </c>
      <c r="AR12" s="17"/>
      <c r="AS12" s="17">
        <v>0.10857788318543</v>
      </c>
      <c r="AT12" s="17">
        <v>9.3040744762803301E-2</v>
      </c>
      <c r="AU12" s="17">
        <v>4.5519234123052102E-2</v>
      </c>
      <c r="AV12" s="17">
        <v>8.8375787674850007E-2</v>
      </c>
      <c r="AW12" s="17">
        <v>0.11856991099382801</v>
      </c>
      <c r="AX12" s="17">
        <v>0.12955608582644701</v>
      </c>
      <c r="AY12" s="17">
        <v>0.13645005692887599</v>
      </c>
      <c r="AZ12" s="17">
        <v>0.11357087326418</v>
      </c>
      <c r="BA12" s="17">
        <v>0.15096819456404401</v>
      </c>
      <c r="BB12" s="17">
        <v>7.2925257099282506E-2</v>
      </c>
      <c r="BC12" s="17">
        <v>0.12555868176156301</v>
      </c>
      <c r="BD12" s="17">
        <v>0.112675384429595</v>
      </c>
      <c r="BE12" s="17">
        <v>0.10952302439525601</v>
      </c>
      <c r="BF12" s="17">
        <v>0.16985271453838299</v>
      </c>
      <c r="BG12" s="17">
        <v>3.2987457686904101E-2</v>
      </c>
    </row>
    <row r="13" spans="2:59" x14ac:dyDescent="0.35">
      <c r="B13" s="18" t="s">
        <v>330</v>
      </c>
      <c r="C13" s="17">
        <v>6.3625029062808106E-2</v>
      </c>
      <c r="D13" s="17">
        <v>6.9116319410697694E-2</v>
      </c>
      <c r="E13" s="17">
        <v>5.8771564328831301E-2</v>
      </c>
      <c r="F13" s="17"/>
      <c r="G13" s="17">
        <v>5.20469898018142E-2</v>
      </c>
      <c r="H13" s="17">
        <v>5.7199524098593198E-2</v>
      </c>
      <c r="I13" s="17">
        <v>7.4241890166560701E-2</v>
      </c>
      <c r="J13" s="17">
        <v>5.7689904353121199E-2</v>
      </c>
      <c r="K13" s="17">
        <v>6.6921485697069696E-2</v>
      </c>
      <c r="L13" s="17">
        <v>6.6289274511747903E-2</v>
      </c>
      <c r="M13" s="17"/>
      <c r="N13" s="17">
        <v>8.0574249807414705E-2</v>
      </c>
      <c r="O13" s="17">
        <v>6.1846601622878798E-2</v>
      </c>
      <c r="P13" s="17">
        <v>4.4417138774995001E-2</v>
      </c>
      <c r="Q13" s="17">
        <v>6.8385883967458594E-2</v>
      </c>
      <c r="R13" s="17">
        <v>4.9862763072216397E-2</v>
      </c>
      <c r="S13" s="17"/>
      <c r="T13" s="17">
        <v>6.7573636245919999E-2</v>
      </c>
      <c r="U13" s="17">
        <v>6.2630636544811602E-2</v>
      </c>
      <c r="V13" s="17"/>
      <c r="W13" s="17">
        <v>6.3189898360295996E-2</v>
      </c>
      <c r="X13" s="17">
        <v>6.7342550969618595E-2</v>
      </c>
      <c r="Y13" s="17"/>
      <c r="Z13" s="17">
        <v>2.3310197149374701E-2</v>
      </c>
      <c r="AA13" s="17">
        <v>7.8976328492720196E-2</v>
      </c>
      <c r="AB13" s="17">
        <v>8.1689680256595398E-2</v>
      </c>
      <c r="AC13" s="17"/>
      <c r="AD13" s="17">
        <v>6.4958357194105198E-2</v>
      </c>
      <c r="AE13" s="17">
        <v>6.1122070309330999E-2</v>
      </c>
      <c r="AF13" s="17"/>
      <c r="AG13" s="17">
        <v>7.6969572515885307E-2</v>
      </c>
      <c r="AH13" s="17">
        <v>5.63105280497435E-2</v>
      </c>
      <c r="AI13" s="17">
        <v>7.0884697339696795E-2</v>
      </c>
      <c r="AJ13" s="17"/>
      <c r="AK13" s="17">
        <v>4.9805612553959197E-2</v>
      </c>
      <c r="AL13" s="17">
        <v>5.35669827288726E-2</v>
      </c>
      <c r="AM13" s="17">
        <v>0.12165041324496501</v>
      </c>
      <c r="AN13" s="17"/>
      <c r="AO13" s="17">
        <v>3.2004265319862203E-2</v>
      </c>
      <c r="AP13" s="17">
        <v>4.7871066463973898E-2</v>
      </c>
      <c r="AQ13" s="17">
        <v>9.3600192140689195E-2</v>
      </c>
      <c r="AR13" s="17"/>
      <c r="AS13" s="17">
        <v>6.9573979128630101E-2</v>
      </c>
      <c r="AT13" s="17">
        <v>3.6414191893086902E-2</v>
      </c>
      <c r="AU13" s="17">
        <v>9.6110668302432006E-2</v>
      </c>
      <c r="AV13" s="17">
        <v>0.12647451428169099</v>
      </c>
      <c r="AW13" s="17">
        <v>0.109585558907676</v>
      </c>
      <c r="AX13" s="17">
        <v>1.37064511050151E-2</v>
      </c>
      <c r="AY13" s="17">
        <v>4.5126185077091201E-2</v>
      </c>
      <c r="AZ13" s="17">
        <v>4.6973134666678802E-2</v>
      </c>
      <c r="BA13" s="17">
        <v>3.02089478060516E-2</v>
      </c>
      <c r="BB13" s="17">
        <v>4.65122124088337E-2</v>
      </c>
      <c r="BC13" s="17">
        <v>6.3497927793119996E-2</v>
      </c>
      <c r="BD13" s="17">
        <v>3.5894598820066903E-2</v>
      </c>
      <c r="BE13" s="17">
        <v>0.115745900786889</v>
      </c>
      <c r="BF13" s="17">
        <v>0</v>
      </c>
      <c r="BG13" s="17">
        <v>0.115810883079997</v>
      </c>
    </row>
    <row r="14" spans="2:59" x14ac:dyDescent="0.35">
      <c r="B14" s="18" t="s">
        <v>133</v>
      </c>
      <c r="C14" s="17">
        <v>0.12915757181802101</v>
      </c>
      <c r="D14" s="17">
        <v>8.2762376815165503E-2</v>
      </c>
      <c r="E14" s="17">
        <v>0.172910641828073</v>
      </c>
      <c r="F14" s="17"/>
      <c r="G14" s="17">
        <v>0.11472636253561</v>
      </c>
      <c r="H14" s="17">
        <v>0.17376109619145899</v>
      </c>
      <c r="I14" s="17">
        <v>0.114440034398868</v>
      </c>
      <c r="J14" s="17">
        <v>0.15093514972283101</v>
      </c>
      <c r="K14" s="17">
        <v>0.18176493527062401</v>
      </c>
      <c r="L14" s="17">
        <v>7.3870790432776598E-2</v>
      </c>
      <c r="M14" s="17"/>
      <c r="N14" s="17">
        <v>9.0108071287182595E-2</v>
      </c>
      <c r="O14" s="17">
        <v>0.11083612884619801</v>
      </c>
      <c r="P14" s="17">
        <v>0.14414260848386701</v>
      </c>
      <c r="Q14" s="17">
        <v>0.16901013910426099</v>
      </c>
      <c r="R14" s="17">
        <v>0.14712097377789601</v>
      </c>
      <c r="S14" s="17"/>
      <c r="T14" s="17">
        <v>8.6523878955943198E-2</v>
      </c>
      <c r="U14" s="17">
        <v>0.13989417417693101</v>
      </c>
      <c r="V14" s="17"/>
      <c r="W14" s="17">
        <v>0.11498538040666401</v>
      </c>
      <c r="X14" s="17">
        <v>0.125412204150669</v>
      </c>
      <c r="Y14" s="17"/>
      <c r="Z14" s="17">
        <v>0.130708391650498</v>
      </c>
      <c r="AA14" s="17">
        <v>0.10218997540784</v>
      </c>
      <c r="AB14" s="17">
        <v>9.0297365845954394E-2</v>
      </c>
      <c r="AC14" s="17"/>
      <c r="AD14" s="17">
        <v>8.6856637581021495E-2</v>
      </c>
      <c r="AE14" s="17">
        <v>0.208566001853735</v>
      </c>
      <c r="AF14" s="17"/>
      <c r="AG14" s="17">
        <v>6.0840856474227802E-2</v>
      </c>
      <c r="AH14" s="17">
        <v>0.130675647421818</v>
      </c>
      <c r="AI14" s="17">
        <v>0.11225946451621199</v>
      </c>
      <c r="AJ14" s="17"/>
      <c r="AK14" s="17">
        <v>0.10455587153446699</v>
      </c>
      <c r="AL14" s="17">
        <v>0.12282922489091801</v>
      </c>
      <c r="AM14" s="17">
        <v>9.3445947119133593E-2</v>
      </c>
      <c r="AN14" s="17"/>
      <c r="AO14" s="17">
        <v>0.13211526391719</v>
      </c>
      <c r="AP14" s="17">
        <v>0.121580200101142</v>
      </c>
      <c r="AQ14" s="17">
        <v>0.117804252024479</v>
      </c>
      <c r="AR14" s="17"/>
      <c r="AS14" s="17">
        <v>0.22891979360524201</v>
      </c>
      <c r="AT14" s="17">
        <v>0.147663059374565</v>
      </c>
      <c r="AU14" s="17">
        <v>0.17959960917456899</v>
      </c>
      <c r="AV14" s="17">
        <v>8.2694044998496197E-2</v>
      </c>
      <c r="AW14" s="17">
        <v>0.123517129246198</v>
      </c>
      <c r="AX14" s="17">
        <v>0.17596293126509799</v>
      </c>
      <c r="AY14" s="17">
        <v>9.1366448770758904E-2</v>
      </c>
      <c r="AZ14" s="17">
        <v>7.6204728545214206E-2</v>
      </c>
      <c r="BA14" s="17">
        <v>5.23160002083893E-2</v>
      </c>
      <c r="BB14" s="17">
        <v>7.5043386938832293E-2</v>
      </c>
      <c r="BC14" s="17">
        <v>2.3624194744671801E-2</v>
      </c>
      <c r="BD14" s="17">
        <v>0.14649348927388101</v>
      </c>
      <c r="BE14" s="17">
        <v>0.16946914389436299</v>
      </c>
      <c r="BF14" s="17">
        <v>4.41692598532476E-2</v>
      </c>
      <c r="BG14" s="17">
        <v>8.6566161531492394E-2</v>
      </c>
    </row>
    <row r="15" spans="2:59" x14ac:dyDescent="0.35">
      <c r="B15" s="18" t="s">
        <v>331</v>
      </c>
      <c r="C15" s="21">
        <v>0.36945474225291602</v>
      </c>
      <c r="D15" s="21">
        <v>0.39707986206456902</v>
      </c>
      <c r="E15" s="21">
        <v>0.34112190240443102</v>
      </c>
      <c r="F15" s="21"/>
      <c r="G15" s="21">
        <v>0.39432281800914099</v>
      </c>
      <c r="H15" s="21">
        <v>0.35922375170654602</v>
      </c>
      <c r="I15" s="21">
        <v>0.34925358554359698</v>
      </c>
      <c r="J15" s="21">
        <v>0.32104168369340302</v>
      </c>
      <c r="K15" s="21">
        <v>0.33826923503478701</v>
      </c>
      <c r="L15" s="21">
        <v>0.430022625358704</v>
      </c>
      <c r="M15" s="21"/>
      <c r="N15" s="21">
        <v>0.412743454342891</v>
      </c>
      <c r="O15" s="21">
        <v>0.35977707393776598</v>
      </c>
      <c r="P15" s="21">
        <v>0.39708678184095803</v>
      </c>
      <c r="Q15" s="21">
        <v>0.299034531875425</v>
      </c>
      <c r="R15" s="21">
        <v>0.37831383845866701</v>
      </c>
      <c r="S15" s="21"/>
      <c r="T15" s="21">
        <v>0.415954689431699</v>
      </c>
      <c r="U15" s="21">
        <v>0.35774448660642499</v>
      </c>
      <c r="V15" s="21"/>
      <c r="W15" s="21">
        <v>0.39961567906223799</v>
      </c>
      <c r="X15" s="21">
        <v>0.35728388289324198</v>
      </c>
      <c r="Y15" s="21"/>
      <c r="Z15" s="21">
        <v>0.45710396578322099</v>
      </c>
      <c r="AA15" s="21">
        <v>0.422590337615175</v>
      </c>
      <c r="AB15" s="21">
        <v>0.32392622245742703</v>
      </c>
      <c r="AC15" s="21"/>
      <c r="AD15" s="21">
        <v>0.42494311987524402</v>
      </c>
      <c r="AE15" s="21">
        <v>0.26529049548874201</v>
      </c>
      <c r="AF15" s="21"/>
      <c r="AG15" s="21">
        <v>0.407447883281223</v>
      </c>
      <c r="AH15" s="21">
        <v>0.34407782626380101</v>
      </c>
      <c r="AI15" s="21">
        <v>0.40045130651327698</v>
      </c>
      <c r="AJ15" s="21"/>
      <c r="AK15" s="21">
        <v>0.49640191602390299</v>
      </c>
      <c r="AL15" s="21">
        <v>0.37134868011831601</v>
      </c>
      <c r="AM15" s="21">
        <v>0.19392408819225099</v>
      </c>
      <c r="AN15" s="21"/>
      <c r="AO15" s="21">
        <v>0.52047487141091997</v>
      </c>
      <c r="AP15" s="21">
        <v>0.41456159133754</v>
      </c>
      <c r="AQ15" s="21">
        <v>0.30767401729704602</v>
      </c>
      <c r="AR15" s="21"/>
      <c r="AS15" s="21">
        <v>0.24112507316595799</v>
      </c>
      <c r="AT15" s="21">
        <v>0.44655320346634197</v>
      </c>
      <c r="AU15" s="21">
        <v>0.26882440591398599</v>
      </c>
      <c r="AV15" s="21">
        <v>0.41641886770764502</v>
      </c>
      <c r="AW15" s="21">
        <v>0.37596619605593701</v>
      </c>
      <c r="AX15" s="21">
        <v>0.32298127788595898</v>
      </c>
      <c r="AY15" s="21">
        <v>0.39654437130443598</v>
      </c>
      <c r="AZ15" s="21">
        <v>0.405106795596747</v>
      </c>
      <c r="BA15" s="21">
        <v>0.48976883560136703</v>
      </c>
      <c r="BB15" s="21">
        <v>0.42602746758081</v>
      </c>
      <c r="BC15" s="21">
        <v>0.48878984005243598</v>
      </c>
      <c r="BD15" s="21">
        <v>0.33275160012264898</v>
      </c>
      <c r="BE15" s="21">
        <v>0.22154422050763201</v>
      </c>
      <c r="BF15" s="21">
        <v>0.49236778667763997</v>
      </c>
      <c r="BG15" s="21">
        <v>0.59646791679440803</v>
      </c>
    </row>
    <row r="16" spans="2:59" x14ac:dyDescent="0.35">
      <c r="B16" s="18" t="s">
        <v>332</v>
      </c>
      <c r="C16" s="21">
        <v>0.17003353614116801</v>
      </c>
      <c r="D16" s="21">
        <v>0.17381381224346901</v>
      </c>
      <c r="E16" s="21">
        <v>0.16721241060985401</v>
      </c>
      <c r="F16" s="21"/>
      <c r="G16" s="21">
        <v>0.15531893989436599</v>
      </c>
      <c r="H16" s="21">
        <v>0.15232693426258101</v>
      </c>
      <c r="I16" s="21">
        <v>0.207802036214842</v>
      </c>
      <c r="J16" s="21">
        <v>0.17028582813131099</v>
      </c>
      <c r="K16" s="21">
        <v>0.15143071629855601</v>
      </c>
      <c r="L16" s="21">
        <v>0.17334422423250101</v>
      </c>
      <c r="M16" s="21"/>
      <c r="N16" s="21">
        <v>0.20670919172383001</v>
      </c>
      <c r="O16" s="21">
        <v>0.19614920398443</v>
      </c>
      <c r="P16" s="21">
        <v>0.102650932548403</v>
      </c>
      <c r="Q16" s="21">
        <v>0.15940934991439601</v>
      </c>
      <c r="R16" s="21">
        <v>0.17777228557377001</v>
      </c>
      <c r="S16" s="21"/>
      <c r="T16" s="21">
        <v>0.17835152187501499</v>
      </c>
      <c r="U16" s="21">
        <v>0.16793878667763101</v>
      </c>
      <c r="V16" s="21"/>
      <c r="W16" s="21">
        <v>0.169964938465028</v>
      </c>
      <c r="X16" s="21">
        <v>0.17820932605658199</v>
      </c>
      <c r="Y16" s="21"/>
      <c r="Z16" s="21">
        <v>0.100371204672838</v>
      </c>
      <c r="AA16" s="21">
        <v>0.19258257897504</v>
      </c>
      <c r="AB16" s="21">
        <v>0.21488567284719701</v>
      </c>
      <c r="AC16" s="21"/>
      <c r="AD16" s="21">
        <v>0.16754537238032699</v>
      </c>
      <c r="AE16" s="21">
        <v>0.17470438281356401</v>
      </c>
      <c r="AF16" s="21"/>
      <c r="AG16" s="21">
        <v>0.182199678137903</v>
      </c>
      <c r="AH16" s="21">
        <v>0.17467697261565501</v>
      </c>
      <c r="AI16" s="21">
        <v>0.17167021526066201</v>
      </c>
      <c r="AJ16" s="21"/>
      <c r="AK16" s="21">
        <v>0.12634546101928901</v>
      </c>
      <c r="AL16" s="21">
        <v>0.15962795813199801</v>
      </c>
      <c r="AM16" s="21">
        <v>0.30067317715036301</v>
      </c>
      <c r="AN16" s="21"/>
      <c r="AO16" s="21">
        <v>0.11084725644092799</v>
      </c>
      <c r="AP16" s="21">
        <v>0.15209984368028401</v>
      </c>
      <c r="AQ16" s="21">
        <v>0.213569512405069</v>
      </c>
      <c r="AR16" s="21"/>
      <c r="AS16" s="21">
        <v>0.17815186231405999</v>
      </c>
      <c r="AT16" s="21">
        <v>0.12945493665589</v>
      </c>
      <c r="AU16" s="21">
        <v>0.14162990242548401</v>
      </c>
      <c r="AV16" s="21">
        <v>0.21485030195654101</v>
      </c>
      <c r="AW16" s="21">
        <v>0.22815546990150501</v>
      </c>
      <c r="AX16" s="21">
        <v>0.14326253693146199</v>
      </c>
      <c r="AY16" s="21">
        <v>0.181576242005967</v>
      </c>
      <c r="AZ16" s="21">
        <v>0.16054400793085799</v>
      </c>
      <c r="BA16" s="21">
        <v>0.18117714237009599</v>
      </c>
      <c r="BB16" s="21">
        <v>0.119437469508116</v>
      </c>
      <c r="BC16" s="21">
        <v>0.18905660955468301</v>
      </c>
      <c r="BD16" s="21">
        <v>0.148569983249662</v>
      </c>
      <c r="BE16" s="21">
        <v>0.225268925182145</v>
      </c>
      <c r="BF16" s="21">
        <v>0.16985271453838299</v>
      </c>
      <c r="BG16" s="21">
        <v>0.14879834076690099</v>
      </c>
    </row>
    <row r="17" spans="2:59" x14ac:dyDescent="0.35">
      <c r="B17" s="18" t="s">
        <v>120</v>
      </c>
      <c r="C17" s="22">
        <v>0.19942120611174799</v>
      </c>
      <c r="D17" s="22">
        <v>0.22326604982109999</v>
      </c>
      <c r="E17" s="22">
        <v>0.17390949179457799</v>
      </c>
      <c r="F17" s="22"/>
      <c r="G17" s="22">
        <v>0.239003878114776</v>
      </c>
      <c r="H17" s="22">
        <v>0.20689681744396601</v>
      </c>
      <c r="I17" s="22">
        <v>0.14145154932875501</v>
      </c>
      <c r="J17" s="22">
        <v>0.15075585556209201</v>
      </c>
      <c r="K17" s="22">
        <v>0.186838518736231</v>
      </c>
      <c r="L17" s="22">
        <v>0.25667840112620299</v>
      </c>
      <c r="M17" s="22"/>
      <c r="N17" s="22">
        <v>0.20603426261906099</v>
      </c>
      <c r="O17" s="22">
        <v>0.163627869953336</v>
      </c>
      <c r="P17" s="22">
        <v>0.29443584929255501</v>
      </c>
      <c r="Q17" s="22">
        <v>0.13962518196102899</v>
      </c>
      <c r="R17" s="22">
        <v>0.200541552884897</v>
      </c>
      <c r="S17" s="22"/>
      <c r="T17" s="22">
        <v>0.23760316755668401</v>
      </c>
      <c r="U17" s="22">
        <v>0.18980569992879401</v>
      </c>
      <c r="V17" s="22"/>
      <c r="W17" s="22">
        <v>0.22965074059721</v>
      </c>
      <c r="X17" s="22">
        <v>0.17907455683665999</v>
      </c>
      <c r="Y17" s="22"/>
      <c r="Z17" s="22">
        <v>0.35673276111038199</v>
      </c>
      <c r="AA17" s="22">
        <v>0.23000775864013401</v>
      </c>
      <c r="AB17" s="22">
        <v>0.10904054961023001</v>
      </c>
      <c r="AC17" s="22"/>
      <c r="AD17" s="22">
        <v>0.25739774749491701</v>
      </c>
      <c r="AE17" s="22">
        <v>9.0586112675178396E-2</v>
      </c>
      <c r="AF17" s="22"/>
      <c r="AG17" s="22">
        <v>0.225248205143321</v>
      </c>
      <c r="AH17" s="22">
        <v>0.169400853648146</v>
      </c>
      <c r="AI17" s="22">
        <v>0.228781091252615</v>
      </c>
      <c r="AJ17" s="22"/>
      <c r="AK17" s="22">
        <v>0.37005645500461298</v>
      </c>
      <c r="AL17" s="22">
        <v>0.211720721986317</v>
      </c>
      <c r="AM17" s="22">
        <v>-0.106749088958113</v>
      </c>
      <c r="AN17" s="22"/>
      <c r="AO17" s="22">
        <v>0.40962761496999101</v>
      </c>
      <c r="AP17" s="22">
        <v>0.26246174765725599</v>
      </c>
      <c r="AQ17" s="22">
        <v>9.4104504891976901E-2</v>
      </c>
      <c r="AR17" s="22"/>
      <c r="AS17" s="22">
        <v>6.2973210851897596E-2</v>
      </c>
      <c r="AT17" s="22">
        <v>0.317098266810452</v>
      </c>
      <c r="AU17" s="22">
        <v>0.127194503488502</v>
      </c>
      <c r="AV17" s="22">
        <v>0.20156856575110299</v>
      </c>
      <c r="AW17" s="22">
        <v>0.147810726154433</v>
      </c>
      <c r="AX17" s="22">
        <v>0.179718740954497</v>
      </c>
      <c r="AY17" s="22">
        <v>0.21496812929846901</v>
      </c>
      <c r="AZ17" s="22">
        <v>0.24456278766588899</v>
      </c>
      <c r="BA17" s="22">
        <v>0.308591693231271</v>
      </c>
      <c r="BB17" s="22">
        <v>0.30658999807269399</v>
      </c>
      <c r="BC17" s="22">
        <v>0.29973323049775302</v>
      </c>
      <c r="BD17" s="22">
        <v>0.18418161687298701</v>
      </c>
      <c r="BE17" s="22">
        <v>-3.72470467451275E-3</v>
      </c>
      <c r="BF17" s="22">
        <v>0.32251507213925701</v>
      </c>
      <c r="BG17" s="22">
        <v>0.44766957602750701</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0.12895235312150199</v>
      </c>
      <c r="D9" s="17">
        <v>0.13777669319482999</v>
      </c>
      <c r="E9" s="17">
        <v>0.119203087099025</v>
      </c>
      <c r="F9" s="17"/>
      <c r="G9" s="17">
        <v>0.150666807963516</v>
      </c>
      <c r="H9" s="17">
        <v>0.14808823176284799</v>
      </c>
      <c r="I9" s="17">
        <v>6.9608494437828003E-2</v>
      </c>
      <c r="J9" s="17">
        <v>0.107389228395927</v>
      </c>
      <c r="K9" s="17">
        <v>0.13122866637485001</v>
      </c>
      <c r="L9" s="17">
        <v>0.15924790384276699</v>
      </c>
      <c r="M9" s="17"/>
      <c r="N9" s="17">
        <v>0.14557193714318301</v>
      </c>
      <c r="O9" s="17">
        <v>0.120394343328436</v>
      </c>
      <c r="P9" s="17">
        <v>0.15364770125889199</v>
      </c>
      <c r="Q9" s="17">
        <v>8.9698260846645297E-2</v>
      </c>
      <c r="R9" s="17">
        <v>0.14121584401901299</v>
      </c>
      <c r="S9" s="17"/>
      <c r="T9" s="17">
        <v>0.164169518361586</v>
      </c>
      <c r="U9" s="17">
        <v>0.12008348265761799</v>
      </c>
      <c r="V9" s="17"/>
      <c r="W9" s="17">
        <v>0.13416520151167299</v>
      </c>
      <c r="X9" s="17">
        <v>0.137049159215239</v>
      </c>
      <c r="Y9" s="17"/>
      <c r="Z9" s="17">
        <v>0.18102785816380099</v>
      </c>
      <c r="AA9" s="17">
        <v>0.148339179967521</v>
      </c>
      <c r="AB9" s="17">
        <v>8.9399279685078298E-2</v>
      </c>
      <c r="AC9" s="17"/>
      <c r="AD9" s="17">
        <v>0.14871313454672799</v>
      </c>
      <c r="AE9" s="17">
        <v>9.1856892759693304E-2</v>
      </c>
      <c r="AF9" s="17"/>
      <c r="AG9" s="17">
        <v>0.16302319156477801</v>
      </c>
      <c r="AH9" s="17">
        <v>0.13551842998324501</v>
      </c>
      <c r="AI9" s="17">
        <v>0.119413443645673</v>
      </c>
      <c r="AJ9" s="17"/>
      <c r="AK9" s="17">
        <v>0.19602473853314301</v>
      </c>
      <c r="AL9" s="17">
        <v>0.12119082811274</v>
      </c>
      <c r="AM9" s="17">
        <v>5.7806732784097897E-2</v>
      </c>
      <c r="AN9" s="17"/>
      <c r="AO9" s="17">
        <v>0.17571782884892201</v>
      </c>
      <c r="AP9" s="17">
        <v>0.13584977735544401</v>
      </c>
      <c r="AQ9" s="17">
        <v>0.111644543020672</v>
      </c>
      <c r="AR9" s="17"/>
      <c r="AS9" s="17">
        <v>9.5528452535914896E-2</v>
      </c>
      <c r="AT9" s="17">
        <v>0.12747926225963499</v>
      </c>
      <c r="AU9" s="17">
        <v>0.10967697767099301</v>
      </c>
      <c r="AV9" s="17">
        <v>0.14909893911453501</v>
      </c>
      <c r="AW9" s="17">
        <v>0.15005140552846899</v>
      </c>
      <c r="AX9" s="17">
        <v>0.12236194473024101</v>
      </c>
      <c r="AY9" s="17">
        <v>0.144937306301232</v>
      </c>
      <c r="AZ9" s="17">
        <v>6.88721057266026E-2</v>
      </c>
      <c r="BA9" s="17">
        <v>6.9534113208601006E-2</v>
      </c>
      <c r="BB9" s="17">
        <v>0.12737543928246101</v>
      </c>
      <c r="BC9" s="17">
        <v>0.22840031763683499</v>
      </c>
      <c r="BD9" s="17">
        <v>8.6638015858674602E-2</v>
      </c>
      <c r="BE9" s="17">
        <v>8.4041251548907805E-2</v>
      </c>
      <c r="BF9" s="17">
        <v>0.145017203166805</v>
      </c>
      <c r="BG9" s="17">
        <v>0.32285276463476897</v>
      </c>
    </row>
    <row r="10" spans="2:59" x14ac:dyDescent="0.35">
      <c r="B10" s="18" t="s">
        <v>327</v>
      </c>
      <c r="C10" s="17">
        <v>0.33355536307412798</v>
      </c>
      <c r="D10" s="17">
        <v>0.34944983115622502</v>
      </c>
      <c r="E10" s="17">
        <v>0.32012255318615601</v>
      </c>
      <c r="F10" s="17"/>
      <c r="G10" s="17">
        <v>0.31938148698466001</v>
      </c>
      <c r="H10" s="17">
        <v>0.27863907009976002</v>
      </c>
      <c r="I10" s="17">
        <v>0.31899565814076303</v>
      </c>
      <c r="J10" s="17">
        <v>0.34896729821333999</v>
      </c>
      <c r="K10" s="17">
        <v>0.34296460284845198</v>
      </c>
      <c r="L10" s="17">
        <v>0.35401703308001098</v>
      </c>
      <c r="M10" s="17"/>
      <c r="N10" s="17">
        <v>0.35296808884174402</v>
      </c>
      <c r="O10" s="17">
        <v>0.37712639481846399</v>
      </c>
      <c r="P10" s="17">
        <v>0.29337245915951898</v>
      </c>
      <c r="Q10" s="17">
        <v>0.33198289299204098</v>
      </c>
      <c r="R10" s="17">
        <v>0.28369359908790398</v>
      </c>
      <c r="S10" s="17"/>
      <c r="T10" s="17">
        <v>0.38117347041425698</v>
      </c>
      <c r="U10" s="17">
        <v>0.32156351697135699</v>
      </c>
      <c r="V10" s="17"/>
      <c r="W10" s="17">
        <v>0.37124532941643101</v>
      </c>
      <c r="X10" s="17">
        <v>0.30699681793631101</v>
      </c>
      <c r="Y10" s="17"/>
      <c r="Z10" s="17">
        <v>0.39526000843905201</v>
      </c>
      <c r="AA10" s="17">
        <v>0.29412009568935299</v>
      </c>
      <c r="AB10" s="17">
        <v>0.32975276718251101</v>
      </c>
      <c r="AC10" s="17"/>
      <c r="AD10" s="17">
        <v>0.35174982509521802</v>
      </c>
      <c r="AE10" s="17">
        <v>0.29940023883161299</v>
      </c>
      <c r="AF10" s="17"/>
      <c r="AG10" s="17">
        <v>0.36846338380876298</v>
      </c>
      <c r="AH10" s="17">
        <v>0.30999087225599498</v>
      </c>
      <c r="AI10" s="17">
        <v>0.36652011577649801</v>
      </c>
      <c r="AJ10" s="17"/>
      <c r="AK10" s="17">
        <v>0.36576019779691399</v>
      </c>
      <c r="AL10" s="17">
        <v>0.35232947873439002</v>
      </c>
      <c r="AM10" s="17">
        <v>0.25920029921318299</v>
      </c>
      <c r="AN10" s="17"/>
      <c r="AO10" s="17">
        <v>0.45701464635146699</v>
      </c>
      <c r="AP10" s="17">
        <v>0.35591104771044102</v>
      </c>
      <c r="AQ10" s="17">
        <v>0.300990975153337</v>
      </c>
      <c r="AR10" s="17"/>
      <c r="AS10" s="17">
        <v>0.226171116659201</v>
      </c>
      <c r="AT10" s="17">
        <v>0.26481453614101702</v>
      </c>
      <c r="AU10" s="17">
        <v>0.22314894812397101</v>
      </c>
      <c r="AV10" s="17">
        <v>0.35015941730217898</v>
      </c>
      <c r="AW10" s="17">
        <v>0.32188925672066399</v>
      </c>
      <c r="AX10" s="17">
        <v>0.39231585637795502</v>
      </c>
      <c r="AY10" s="17">
        <v>0.364130802175749</v>
      </c>
      <c r="AZ10" s="17">
        <v>0.38717553836382101</v>
      </c>
      <c r="BA10" s="17">
        <v>0.55351291613279996</v>
      </c>
      <c r="BB10" s="17">
        <v>0.36445055167816098</v>
      </c>
      <c r="BC10" s="17">
        <v>0.49158651462012698</v>
      </c>
      <c r="BD10" s="17">
        <v>0.38246989719605201</v>
      </c>
      <c r="BE10" s="17">
        <v>0.23825734832592599</v>
      </c>
      <c r="BF10" s="17">
        <v>0.202985053116017</v>
      </c>
      <c r="BG10" s="17">
        <v>0.21218380273162901</v>
      </c>
    </row>
    <row r="11" spans="2:59" x14ac:dyDescent="0.35">
      <c r="B11" s="18" t="s">
        <v>328</v>
      </c>
      <c r="C11" s="17">
        <v>0.30833129347056698</v>
      </c>
      <c r="D11" s="17">
        <v>0.32609201992630799</v>
      </c>
      <c r="E11" s="17">
        <v>0.29099606074144801</v>
      </c>
      <c r="F11" s="17"/>
      <c r="G11" s="17">
        <v>0.28065778730929503</v>
      </c>
      <c r="H11" s="17">
        <v>0.30499419735342498</v>
      </c>
      <c r="I11" s="17">
        <v>0.33357979383042402</v>
      </c>
      <c r="J11" s="17">
        <v>0.311848229613998</v>
      </c>
      <c r="K11" s="17">
        <v>0.32259904251465499</v>
      </c>
      <c r="L11" s="17">
        <v>0.29325311416324301</v>
      </c>
      <c r="M11" s="17"/>
      <c r="N11" s="17">
        <v>0.26913286722214702</v>
      </c>
      <c r="O11" s="17">
        <v>0.347922585365744</v>
      </c>
      <c r="P11" s="17">
        <v>0.31307016966474899</v>
      </c>
      <c r="Q11" s="17">
        <v>0.34270177056701201</v>
      </c>
      <c r="R11" s="17">
        <v>0.252599095325513</v>
      </c>
      <c r="S11" s="17"/>
      <c r="T11" s="17">
        <v>0.24426054638946201</v>
      </c>
      <c r="U11" s="17">
        <v>0.32446646938585799</v>
      </c>
      <c r="V11" s="17"/>
      <c r="W11" s="17">
        <v>0.27900577922167102</v>
      </c>
      <c r="X11" s="17">
        <v>0.31423071985934198</v>
      </c>
      <c r="Y11" s="17"/>
      <c r="Z11" s="17">
        <v>0.25528028223495902</v>
      </c>
      <c r="AA11" s="17">
        <v>0.332954418436616</v>
      </c>
      <c r="AB11" s="17">
        <v>0.34188372914105702</v>
      </c>
      <c r="AC11" s="17"/>
      <c r="AD11" s="17">
        <v>0.291068132894717</v>
      </c>
      <c r="AE11" s="17">
        <v>0.34073815406381702</v>
      </c>
      <c r="AF11" s="17"/>
      <c r="AG11" s="17">
        <v>0.30107336276888702</v>
      </c>
      <c r="AH11" s="17">
        <v>0.32300309762579599</v>
      </c>
      <c r="AI11" s="17">
        <v>0.30375234430666798</v>
      </c>
      <c r="AJ11" s="17"/>
      <c r="AK11" s="17">
        <v>0.265438499497618</v>
      </c>
      <c r="AL11" s="17">
        <v>0.31309590813438398</v>
      </c>
      <c r="AM11" s="17">
        <v>0.39513241696896301</v>
      </c>
      <c r="AN11" s="17"/>
      <c r="AO11" s="17">
        <v>0.17823169538249301</v>
      </c>
      <c r="AP11" s="17">
        <v>0.29714430994961499</v>
      </c>
      <c r="AQ11" s="17">
        <v>0.34618788268484701</v>
      </c>
      <c r="AR11" s="17"/>
      <c r="AS11" s="17">
        <v>0.345316604425917</v>
      </c>
      <c r="AT11" s="17">
        <v>0.34589385489205099</v>
      </c>
      <c r="AU11" s="17">
        <v>0.37851226745204097</v>
      </c>
      <c r="AV11" s="17">
        <v>0.23178756750976801</v>
      </c>
      <c r="AW11" s="17">
        <v>0.31986205719240102</v>
      </c>
      <c r="AX11" s="17">
        <v>0.31578368711385502</v>
      </c>
      <c r="AY11" s="17">
        <v>0.30815650754403601</v>
      </c>
      <c r="AZ11" s="17">
        <v>0.33855947627955701</v>
      </c>
      <c r="BA11" s="17">
        <v>0.24865983183582299</v>
      </c>
      <c r="BB11" s="17">
        <v>0.31446934857096698</v>
      </c>
      <c r="BC11" s="17">
        <v>0.115667160143142</v>
      </c>
      <c r="BD11" s="17">
        <v>0.29973870064321001</v>
      </c>
      <c r="BE11" s="17">
        <v>0.33284663222657601</v>
      </c>
      <c r="BF11" s="17">
        <v>0.57130056875262702</v>
      </c>
      <c r="BG11" s="17">
        <v>0.32683065707819398</v>
      </c>
    </row>
    <row r="12" spans="2:59" x14ac:dyDescent="0.35">
      <c r="B12" s="18" t="s">
        <v>329</v>
      </c>
      <c r="C12" s="17">
        <v>7.6771648004150303E-2</v>
      </c>
      <c r="D12" s="17">
        <v>7.2426656835027595E-2</v>
      </c>
      <c r="E12" s="17">
        <v>8.1135654761144801E-2</v>
      </c>
      <c r="F12" s="17"/>
      <c r="G12" s="17">
        <v>0.117423951367136</v>
      </c>
      <c r="H12" s="17">
        <v>4.8486777292238298E-2</v>
      </c>
      <c r="I12" s="17">
        <v>0.121796918487091</v>
      </c>
      <c r="J12" s="17">
        <v>6.0582588366210999E-2</v>
      </c>
      <c r="K12" s="17">
        <v>4.3487084960861497E-2</v>
      </c>
      <c r="L12" s="17">
        <v>8.4774987428788195E-2</v>
      </c>
      <c r="M12" s="17"/>
      <c r="N12" s="17">
        <v>6.9655486601259295E-2</v>
      </c>
      <c r="O12" s="17">
        <v>6.0417247939492498E-2</v>
      </c>
      <c r="P12" s="17">
        <v>7.1038622696467005E-2</v>
      </c>
      <c r="Q12" s="17">
        <v>8.4471440115986299E-2</v>
      </c>
      <c r="R12" s="17">
        <v>0.11805920193962</v>
      </c>
      <c r="S12" s="17"/>
      <c r="T12" s="17">
        <v>6.8021509742391906E-2</v>
      </c>
      <c r="U12" s="17">
        <v>7.8975228055399999E-2</v>
      </c>
      <c r="V12" s="17"/>
      <c r="W12" s="17">
        <v>8.2564274174297195E-2</v>
      </c>
      <c r="X12" s="17">
        <v>7.91937966216536E-2</v>
      </c>
      <c r="Y12" s="17"/>
      <c r="Z12" s="17">
        <v>4.2398787215630701E-2</v>
      </c>
      <c r="AA12" s="17">
        <v>8.7320599948410904E-2</v>
      </c>
      <c r="AB12" s="17">
        <v>9.6990200022748496E-2</v>
      </c>
      <c r="AC12" s="17"/>
      <c r="AD12" s="17">
        <v>8.7361292761432202E-2</v>
      </c>
      <c r="AE12" s="17">
        <v>5.68924874139769E-2</v>
      </c>
      <c r="AF12" s="17"/>
      <c r="AG12" s="17">
        <v>6.1575058073037398E-2</v>
      </c>
      <c r="AH12" s="17">
        <v>8.4579270786897295E-2</v>
      </c>
      <c r="AI12" s="17">
        <v>7.5141624959533304E-2</v>
      </c>
      <c r="AJ12" s="17"/>
      <c r="AK12" s="17">
        <v>6.2104609745861197E-2</v>
      </c>
      <c r="AL12" s="17">
        <v>8.2267169311608004E-2</v>
      </c>
      <c r="AM12" s="17">
        <v>9.8263998243085501E-2</v>
      </c>
      <c r="AN12" s="17"/>
      <c r="AO12" s="17">
        <v>5.8354788359809603E-2</v>
      </c>
      <c r="AP12" s="17">
        <v>7.7892479009012E-2</v>
      </c>
      <c r="AQ12" s="17">
        <v>8.1984467071566605E-2</v>
      </c>
      <c r="AR12" s="17"/>
      <c r="AS12" s="17">
        <v>0.118886849617492</v>
      </c>
      <c r="AT12" s="17">
        <v>5.3507438664023903E-2</v>
      </c>
      <c r="AU12" s="17">
        <v>6.72512972948629E-2</v>
      </c>
      <c r="AV12" s="17">
        <v>0.12827657357393599</v>
      </c>
      <c r="AW12" s="17">
        <v>8.6875567458881198E-2</v>
      </c>
      <c r="AX12" s="17">
        <v>4.30523184497539E-2</v>
      </c>
      <c r="AY12" s="17">
        <v>5.9269879911420603E-2</v>
      </c>
      <c r="AZ12" s="17">
        <v>9.6846784694613303E-2</v>
      </c>
      <c r="BA12" s="17">
        <v>7.19261909125294E-2</v>
      </c>
      <c r="BB12" s="17">
        <v>6.1194840608188299E-2</v>
      </c>
      <c r="BC12" s="17">
        <v>4.3262614183527497E-2</v>
      </c>
      <c r="BD12" s="17">
        <v>6.7744978382683396E-2</v>
      </c>
      <c r="BE12" s="17">
        <v>0</v>
      </c>
      <c r="BF12" s="17">
        <v>0</v>
      </c>
      <c r="BG12" s="17">
        <v>0</v>
      </c>
    </row>
    <row r="13" spans="2:59" x14ac:dyDescent="0.35">
      <c r="B13" s="18" t="s">
        <v>330</v>
      </c>
      <c r="C13" s="17">
        <v>4.2152946512253098E-2</v>
      </c>
      <c r="D13" s="17">
        <v>4.2434037297683497E-2</v>
      </c>
      <c r="E13" s="17">
        <v>4.2064751390845402E-2</v>
      </c>
      <c r="F13" s="17"/>
      <c r="G13" s="17">
        <v>2.9577009023280199E-2</v>
      </c>
      <c r="H13" s="17">
        <v>5.2659215271213901E-2</v>
      </c>
      <c r="I13" s="17">
        <v>5.58305393010936E-2</v>
      </c>
      <c r="J13" s="17">
        <v>4.34965935831374E-2</v>
      </c>
      <c r="K13" s="17">
        <v>3.9355467928394797E-2</v>
      </c>
      <c r="L13" s="17">
        <v>3.4591947552512603E-2</v>
      </c>
      <c r="M13" s="17"/>
      <c r="N13" s="17">
        <v>5.6136085710315198E-2</v>
      </c>
      <c r="O13" s="17">
        <v>2.21147572381762E-2</v>
      </c>
      <c r="P13" s="17">
        <v>2.14094655489502E-2</v>
      </c>
      <c r="Q13" s="17">
        <v>5.0058380118159898E-2</v>
      </c>
      <c r="R13" s="17">
        <v>6.4806653970476302E-2</v>
      </c>
      <c r="S13" s="17"/>
      <c r="T13" s="17">
        <v>6.4764598705870494E-2</v>
      </c>
      <c r="U13" s="17">
        <v>3.6458569553958202E-2</v>
      </c>
      <c r="V13" s="17"/>
      <c r="W13" s="17">
        <v>3.7907013120041501E-2</v>
      </c>
      <c r="X13" s="17">
        <v>4.74172246035909E-2</v>
      </c>
      <c r="Y13" s="17"/>
      <c r="Z13" s="17">
        <v>1.7640020719001601E-2</v>
      </c>
      <c r="AA13" s="17">
        <v>4.4336033002032801E-2</v>
      </c>
      <c r="AB13" s="17">
        <v>6.2656357786864306E-2</v>
      </c>
      <c r="AC13" s="17"/>
      <c r="AD13" s="17">
        <v>3.1774113085657099E-2</v>
      </c>
      <c r="AE13" s="17">
        <v>6.16363665093295E-2</v>
      </c>
      <c r="AF13" s="17"/>
      <c r="AG13" s="17">
        <v>7.57119855804127E-2</v>
      </c>
      <c r="AH13" s="17">
        <v>1.78131142095765E-2</v>
      </c>
      <c r="AI13" s="17">
        <v>5.6793056973374202E-2</v>
      </c>
      <c r="AJ13" s="17"/>
      <c r="AK13" s="17">
        <v>1.58579309449636E-2</v>
      </c>
      <c r="AL13" s="17">
        <v>3.80656054201692E-2</v>
      </c>
      <c r="AM13" s="17">
        <v>0.11194705933968099</v>
      </c>
      <c r="AN13" s="17"/>
      <c r="AO13" s="17">
        <v>0</v>
      </c>
      <c r="AP13" s="17">
        <v>2.9393078274236099E-2</v>
      </c>
      <c r="AQ13" s="17">
        <v>6.4504993904622401E-2</v>
      </c>
      <c r="AR13" s="17"/>
      <c r="AS13" s="17">
        <v>2.3574968280796301E-2</v>
      </c>
      <c r="AT13" s="17">
        <v>4.5000397612084797E-2</v>
      </c>
      <c r="AU13" s="17">
        <v>7.7597517510391401E-2</v>
      </c>
      <c r="AV13" s="17">
        <v>2.5001370824205001E-2</v>
      </c>
      <c r="AW13" s="17">
        <v>6.2359810165593201E-2</v>
      </c>
      <c r="AX13" s="17">
        <v>1.84393116489555E-2</v>
      </c>
      <c r="AY13" s="17">
        <v>5.3392874579650799E-2</v>
      </c>
      <c r="AZ13" s="17">
        <v>6.2497832982744202E-2</v>
      </c>
      <c r="BA13" s="17">
        <v>3.02089478060516E-2</v>
      </c>
      <c r="BB13" s="17">
        <v>5.5253049456607098E-2</v>
      </c>
      <c r="BC13" s="17">
        <v>4.49863131087051E-2</v>
      </c>
      <c r="BD13" s="17">
        <v>3.5894598820066903E-2</v>
      </c>
      <c r="BE13" s="17">
        <v>0.175385624004227</v>
      </c>
      <c r="BF13" s="17">
        <v>0</v>
      </c>
      <c r="BG13" s="17">
        <v>4.4209337215465598E-2</v>
      </c>
    </row>
    <row r="14" spans="2:59" x14ac:dyDescent="0.35">
      <c r="B14" s="18" t="s">
        <v>133</v>
      </c>
      <c r="C14" s="17">
        <v>0.1102363958174</v>
      </c>
      <c r="D14" s="17">
        <v>7.18207615899258E-2</v>
      </c>
      <c r="E14" s="17">
        <v>0.14647789282138099</v>
      </c>
      <c r="F14" s="17"/>
      <c r="G14" s="17">
        <v>0.102292957352112</v>
      </c>
      <c r="H14" s="17">
        <v>0.16713250822051501</v>
      </c>
      <c r="I14" s="17">
        <v>0.1001885958028</v>
      </c>
      <c r="J14" s="17">
        <v>0.12771606182738701</v>
      </c>
      <c r="K14" s="17">
        <v>0.12036513537278599</v>
      </c>
      <c r="L14" s="17">
        <v>7.4115013932679205E-2</v>
      </c>
      <c r="M14" s="17"/>
      <c r="N14" s="17">
        <v>0.106535534481351</v>
      </c>
      <c r="O14" s="17">
        <v>7.2024671309686497E-2</v>
      </c>
      <c r="P14" s="17">
        <v>0.14746158167142201</v>
      </c>
      <c r="Q14" s="17">
        <v>0.101087255360156</v>
      </c>
      <c r="R14" s="17">
        <v>0.13962560565747301</v>
      </c>
      <c r="S14" s="17"/>
      <c r="T14" s="17">
        <v>7.7610356386432294E-2</v>
      </c>
      <c r="U14" s="17">
        <v>0.11845273337581</v>
      </c>
      <c r="V14" s="17"/>
      <c r="W14" s="17">
        <v>9.5112402555886905E-2</v>
      </c>
      <c r="X14" s="17">
        <v>0.115112281763864</v>
      </c>
      <c r="Y14" s="17"/>
      <c r="Z14" s="17">
        <v>0.108393043227556</v>
      </c>
      <c r="AA14" s="17">
        <v>9.2929672956066606E-2</v>
      </c>
      <c r="AB14" s="17">
        <v>7.9317666181740604E-2</v>
      </c>
      <c r="AC14" s="17"/>
      <c r="AD14" s="17">
        <v>8.9333501616248201E-2</v>
      </c>
      <c r="AE14" s="17">
        <v>0.14947586042156999</v>
      </c>
      <c r="AF14" s="17"/>
      <c r="AG14" s="17">
        <v>3.01530182041225E-2</v>
      </c>
      <c r="AH14" s="17">
        <v>0.12909521513849101</v>
      </c>
      <c r="AI14" s="17">
        <v>7.8379414338253697E-2</v>
      </c>
      <c r="AJ14" s="17"/>
      <c r="AK14" s="17">
        <v>9.4814023481500406E-2</v>
      </c>
      <c r="AL14" s="17">
        <v>9.3051010286708105E-2</v>
      </c>
      <c r="AM14" s="17">
        <v>7.7649493450989704E-2</v>
      </c>
      <c r="AN14" s="17"/>
      <c r="AO14" s="17">
        <v>0.13068104105730899</v>
      </c>
      <c r="AP14" s="17">
        <v>0.103809307701252</v>
      </c>
      <c r="AQ14" s="17">
        <v>9.4687138164955401E-2</v>
      </c>
      <c r="AR14" s="17"/>
      <c r="AS14" s="17">
        <v>0.19052200848067799</v>
      </c>
      <c r="AT14" s="17">
        <v>0.16330451043118899</v>
      </c>
      <c r="AU14" s="17">
        <v>0.143812991947741</v>
      </c>
      <c r="AV14" s="17">
        <v>0.11567613167537801</v>
      </c>
      <c r="AW14" s="17">
        <v>5.89619029339917E-2</v>
      </c>
      <c r="AX14" s="17">
        <v>0.108046881679239</v>
      </c>
      <c r="AY14" s="17">
        <v>7.0112629487911596E-2</v>
      </c>
      <c r="AZ14" s="17">
        <v>4.60482619526624E-2</v>
      </c>
      <c r="BA14" s="17">
        <v>2.6158000104194699E-2</v>
      </c>
      <c r="BB14" s="17">
        <v>7.7256770403616504E-2</v>
      </c>
      <c r="BC14" s="17">
        <v>7.6097080307662796E-2</v>
      </c>
      <c r="BD14" s="17">
        <v>0.12751380909931301</v>
      </c>
      <c r="BE14" s="17">
        <v>0.16946914389436299</v>
      </c>
      <c r="BF14" s="17">
        <v>8.0697174964550103E-2</v>
      </c>
      <c r="BG14" s="17">
        <v>9.3923438339942295E-2</v>
      </c>
    </row>
    <row r="15" spans="2:59" x14ac:dyDescent="0.35">
      <c r="B15" s="18" t="s">
        <v>331</v>
      </c>
      <c r="C15" s="21">
        <v>0.46250771619562903</v>
      </c>
      <c r="D15" s="21">
        <v>0.48722652435105501</v>
      </c>
      <c r="E15" s="21">
        <v>0.43932564028518101</v>
      </c>
      <c r="F15" s="21"/>
      <c r="G15" s="21">
        <v>0.47004829494817602</v>
      </c>
      <c r="H15" s="21">
        <v>0.42672730186260799</v>
      </c>
      <c r="I15" s="21">
        <v>0.38860415257859099</v>
      </c>
      <c r="J15" s="21">
        <v>0.45635652660926701</v>
      </c>
      <c r="K15" s="21">
        <v>0.47419326922330302</v>
      </c>
      <c r="L15" s="21">
        <v>0.51326493692277797</v>
      </c>
      <c r="M15" s="21"/>
      <c r="N15" s="21">
        <v>0.49854002598492703</v>
      </c>
      <c r="O15" s="21">
        <v>0.49752073814690101</v>
      </c>
      <c r="P15" s="21">
        <v>0.44702016041841203</v>
      </c>
      <c r="Q15" s="21">
        <v>0.42168115383868598</v>
      </c>
      <c r="R15" s="21">
        <v>0.42490944310691697</v>
      </c>
      <c r="S15" s="21"/>
      <c r="T15" s="21">
        <v>0.54534298877584297</v>
      </c>
      <c r="U15" s="21">
        <v>0.44164699962897402</v>
      </c>
      <c r="V15" s="21"/>
      <c r="W15" s="21">
        <v>0.50541053092810395</v>
      </c>
      <c r="X15" s="21">
        <v>0.44404597715154898</v>
      </c>
      <c r="Y15" s="21"/>
      <c r="Z15" s="21">
        <v>0.57628786660285303</v>
      </c>
      <c r="AA15" s="21">
        <v>0.44245927565687398</v>
      </c>
      <c r="AB15" s="21">
        <v>0.419152046867589</v>
      </c>
      <c r="AC15" s="21"/>
      <c r="AD15" s="21">
        <v>0.50046295964194498</v>
      </c>
      <c r="AE15" s="21">
        <v>0.39125713159130598</v>
      </c>
      <c r="AF15" s="21"/>
      <c r="AG15" s="21">
        <v>0.53148657537354105</v>
      </c>
      <c r="AH15" s="21">
        <v>0.44550930223924001</v>
      </c>
      <c r="AI15" s="21">
        <v>0.48593355942217098</v>
      </c>
      <c r="AJ15" s="21"/>
      <c r="AK15" s="21">
        <v>0.56178493633005699</v>
      </c>
      <c r="AL15" s="21">
        <v>0.47352030684712998</v>
      </c>
      <c r="AM15" s="21">
        <v>0.31700703199728097</v>
      </c>
      <c r="AN15" s="21"/>
      <c r="AO15" s="21">
        <v>0.632732475200389</v>
      </c>
      <c r="AP15" s="21">
        <v>0.49176082506588498</v>
      </c>
      <c r="AQ15" s="21">
        <v>0.41263551817400801</v>
      </c>
      <c r="AR15" s="21"/>
      <c r="AS15" s="21">
        <v>0.321699569195116</v>
      </c>
      <c r="AT15" s="21">
        <v>0.39229379840065198</v>
      </c>
      <c r="AU15" s="21">
        <v>0.33282592579496301</v>
      </c>
      <c r="AV15" s="21">
        <v>0.49925835641671401</v>
      </c>
      <c r="AW15" s="21">
        <v>0.471940662249133</v>
      </c>
      <c r="AX15" s="21">
        <v>0.51467780110819605</v>
      </c>
      <c r="AY15" s="21">
        <v>0.50906810847698103</v>
      </c>
      <c r="AZ15" s="21">
        <v>0.45604764409042298</v>
      </c>
      <c r="BA15" s="21">
        <v>0.62304702934140099</v>
      </c>
      <c r="BB15" s="21">
        <v>0.49182599096062102</v>
      </c>
      <c r="BC15" s="21">
        <v>0.71998683225696303</v>
      </c>
      <c r="BD15" s="21">
        <v>0.46910791305472699</v>
      </c>
      <c r="BE15" s="21">
        <v>0.322298599874834</v>
      </c>
      <c r="BF15" s="21">
        <v>0.348002256282822</v>
      </c>
      <c r="BG15" s="21">
        <v>0.53503656736639804</v>
      </c>
    </row>
    <row r="16" spans="2:59" x14ac:dyDescent="0.35">
      <c r="B16" s="18" t="s">
        <v>332</v>
      </c>
      <c r="C16" s="21">
        <v>0.118924594516403</v>
      </c>
      <c r="D16" s="21">
        <v>0.11486069413271099</v>
      </c>
      <c r="E16" s="21">
        <v>0.12320040615199</v>
      </c>
      <c r="F16" s="21"/>
      <c r="G16" s="21">
        <v>0.14700096039041599</v>
      </c>
      <c r="H16" s="21">
        <v>0.101145992563452</v>
      </c>
      <c r="I16" s="21">
        <v>0.17762745778818501</v>
      </c>
      <c r="J16" s="21">
        <v>0.104079181949348</v>
      </c>
      <c r="K16" s="21">
        <v>8.2842552889256404E-2</v>
      </c>
      <c r="L16" s="21">
        <v>0.11936693498130101</v>
      </c>
      <c r="M16" s="21"/>
      <c r="N16" s="21">
        <v>0.12579157231157401</v>
      </c>
      <c r="O16" s="21">
        <v>8.2532005177668705E-2</v>
      </c>
      <c r="P16" s="21">
        <v>9.2448088245417295E-2</v>
      </c>
      <c r="Q16" s="21">
        <v>0.134529820234146</v>
      </c>
      <c r="R16" s="21">
        <v>0.18286585591009599</v>
      </c>
      <c r="S16" s="21"/>
      <c r="T16" s="21">
        <v>0.132786108448262</v>
      </c>
      <c r="U16" s="21">
        <v>0.115433797609358</v>
      </c>
      <c r="V16" s="21"/>
      <c r="W16" s="21">
        <v>0.12047128729433899</v>
      </c>
      <c r="X16" s="21">
        <v>0.12661102122524501</v>
      </c>
      <c r="Y16" s="21"/>
      <c r="Z16" s="21">
        <v>6.0038807934632302E-2</v>
      </c>
      <c r="AA16" s="21">
        <v>0.131656632950444</v>
      </c>
      <c r="AB16" s="21">
        <v>0.15964655780961301</v>
      </c>
      <c r="AC16" s="21"/>
      <c r="AD16" s="21">
        <v>0.119135405847089</v>
      </c>
      <c r="AE16" s="21">
        <v>0.118528853923306</v>
      </c>
      <c r="AF16" s="21"/>
      <c r="AG16" s="21">
        <v>0.13728704365345001</v>
      </c>
      <c r="AH16" s="21">
        <v>0.102392384996474</v>
      </c>
      <c r="AI16" s="21">
        <v>0.131934681932907</v>
      </c>
      <c r="AJ16" s="21"/>
      <c r="AK16" s="21">
        <v>7.7962540690824797E-2</v>
      </c>
      <c r="AL16" s="21">
        <v>0.120332774731777</v>
      </c>
      <c r="AM16" s="21">
        <v>0.21021105758276601</v>
      </c>
      <c r="AN16" s="21"/>
      <c r="AO16" s="21">
        <v>5.8354788359809603E-2</v>
      </c>
      <c r="AP16" s="21">
        <v>0.107285557283248</v>
      </c>
      <c r="AQ16" s="21">
        <v>0.14648946097618901</v>
      </c>
      <c r="AR16" s="21"/>
      <c r="AS16" s="21">
        <v>0.14246181789828799</v>
      </c>
      <c r="AT16" s="21">
        <v>9.8507836276108707E-2</v>
      </c>
      <c r="AU16" s="21">
        <v>0.14484881480525399</v>
      </c>
      <c r="AV16" s="21">
        <v>0.15327794439814099</v>
      </c>
      <c r="AW16" s="21">
        <v>0.149235377624474</v>
      </c>
      <c r="AX16" s="21">
        <v>6.14916300987094E-2</v>
      </c>
      <c r="AY16" s="21">
        <v>0.11266275449107099</v>
      </c>
      <c r="AZ16" s="21">
        <v>0.159344617677357</v>
      </c>
      <c r="BA16" s="21">
        <v>0.102135138718581</v>
      </c>
      <c r="BB16" s="21">
        <v>0.116447890064795</v>
      </c>
      <c r="BC16" s="21">
        <v>8.8248927292232604E-2</v>
      </c>
      <c r="BD16" s="21">
        <v>0.10363957720274999</v>
      </c>
      <c r="BE16" s="21">
        <v>0.175385624004227</v>
      </c>
      <c r="BF16" s="21">
        <v>0</v>
      </c>
      <c r="BG16" s="21">
        <v>4.4209337215465598E-2</v>
      </c>
    </row>
    <row r="17" spans="2:59" x14ac:dyDescent="0.35">
      <c r="B17" s="18" t="s">
        <v>120</v>
      </c>
      <c r="C17" s="22">
        <v>0.343583121679226</v>
      </c>
      <c r="D17" s="22">
        <v>0.37236583021834402</v>
      </c>
      <c r="E17" s="22">
        <v>0.31612523413319099</v>
      </c>
      <c r="F17" s="22"/>
      <c r="G17" s="22">
        <v>0.32304733455776002</v>
      </c>
      <c r="H17" s="22">
        <v>0.32558130929915602</v>
      </c>
      <c r="I17" s="22">
        <v>0.21097669479040601</v>
      </c>
      <c r="J17" s="22">
        <v>0.352277344659919</v>
      </c>
      <c r="K17" s="22">
        <v>0.391350716334046</v>
      </c>
      <c r="L17" s="22">
        <v>0.39389800194147701</v>
      </c>
      <c r="M17" s="22"/>
      <c r="N17" s="22">
        <v>0.37274845367335302</v>
      </c>
      <c r="O17" s="22">
        <v>0.414988732969232</v>
      </c>
      <c r="P17" s="22">
        <v>0.35457207217299402</v>
      </c>
      <c r="Q17" s="22">
        <v>0.28715133360453998</v>
      </c>
      <c r="R17" s="22">
        <v>0.24204358719682101</v>
      </c>
      <c r="S17" s="22"/>
      <c r="T17" s="22">
        <v>0.41255688032758098</v>
      </c>
      <c r="U17" s="22">
        <v>0.32621320201961601</v>
      </c>
      <c r="V17" s="22"/>
      <c r="W17" s="22">
        <v>0.38493924363376503</v>
      </c>
      <c r="X17" s="22">
        <v>0.317434955926305</v>
      </c>
      <c r="Y17" s="22"/>
      <c r="Z17" s="22">
        <v>0.51624905866822002</v>
      </c>
      <c r="AA17" s="22">
        <v>0.31080264270642999</v>
      </c>
      <c r="AB17" s="22">
        <v>0.25950548905797599</v>
      </c>
      <c r="AC17" s="22"/>
      <c r="AD17" s="22">
        <v>0.381327553794856</v>
      </c>
      <c r="AE17" s="22">
        <v>0.27272827766800001</v>
      </c>
      <c r="AF17" s="22"/>
      <c r="AG17" s="22">
        <v>0.39419953172009098</v>
      </c>
      <c r="AH17" s="22">
        <v>0.343116917242766</v>
      </c>
      <c r="AI17" s="22">
        <v>0.35399887748926301</v>
      </c>
      <c r="AJ17" s="22"/>
      <c r="AK17" s="22">
        <v>0.48382239563923302</v>
      </c>
      <c r="AL17" s="22">
        <v>0.35318753211535298</v>
      </c>
      <c r="AM17" s="22">
        <v>0.10679597441451499</v>
      </c>
      <c r="AN17" s="22"/>
      <c r="AO17" s="22">
        <v>0.57437768684057899</v>
      </c>
      <c r="AP17" s="22">
        <v>0.38447526778263702</v>
      </c>
      <c r="AQ17" s="22">
        <v>0.26614605719781897</v>
      </c>
      <c r="AR17" s="22"/>
      <c r="AS17" s="22">
        <v>0.17923775129682801</v>
      </c>
      <c r="AT17" s="22">
        <v>0.293785962124543</v>
      </c>
      <c r="AU17" s="22">
        <v>0.18797711098970901</v>
      </c>
      <c r="AV17" s="22">
        <v>0.34598041201857299</v>
      </c>
      <c r="AW17" s="22">
        <v>0.32270528462465797</v>
      </c>
      <c r="AX17" s="22">
        <v>0.45318617100948699</v>
      </c>
      <c r="AY17" s="22">
        <v>0.39640535398590898</v>
      </c>
      <c r="AZ17" s="22">
        <v>0.29670302641306601</v>
      </c>
      <c r="BA17" s="22">
        <v>0.52091189062281995</v>
      </c>
      <c r="BB17" s="22">
        <v>0.37537810089582602</v>
      </c>
      <c r="BC17" s="22">
        <v>0.63173790496473003</v>
      </c>
      <c r="BD17" s="22">
        <v>0.36546833585197702</v>
      </c>
      <c r="BE17" s="22">
        <v>0.146912975870607</v>
      </c>
      <c r="BF17" s="22">
        <v>0.348002256282822</v>
      </c>
      <c r="BG17" s="22">
        <v>0.49082723015093199</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G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326</v>
      </c>
      <c r="C9" s="17">
        <v>8.6696910299547902E-2</v>
      </c>
      <c r="D9" s="17">
        <v>9.2825075768179305E-2</v>
      </c>
      <c r="E9" s="17">
        <v>8.1345196636372102E-2</v>
      </c>
      <c r="F9" s="17"/>
      <c r="G9" s="17">
        <v>9.4318731482420703E-2</v>
      </c>
      <c r="H9" s="17">
        <v>0.112292423584948</v>
      </c>
      <c r="I9" s="17">
        <v>5.8329165246261597E-2</v>
      </c>
      <c r="J9" s="17">
        <v>9.3770519411937703E-2</v>
      </c>
      <c r="K9" s="17">
        <v>9.0505536319114802E-2</v>
      </c>
      <c r="L9" s="17">
        <v>8.0973910111098196E-2</v>
      </c>
      <c r="M9" s="17"/>
      <c r="N9" s="17">
        <v>8.9413991993096201E-2</v>
      </c>
      <c r="O9" s="17">
        <v>8.7528439839172495E-2</v>
      </c>
      <c r="P9" s="17">
        <v>0.103678862321032</v>
      </c>
      <c r="Q9" s="17">
        <v>7.3480345960142898E-2</v>
      </c>
      <c r="R9" s="17">
        <v>7.5418678621956198E-2</v>
      </c>
      <c r="S9" s="17"/>
      <c r="T9" s="17">
        <v>0.114356632689415</v>
      </c>
      <c r="U9" s="17">
        <v>7.97312589397524E-2</v>
      </c>
      <c r="V9" s="17"/>
      <c r="W9" s="17">
        <v>9.9778033356795498E-2</v>
      </c>
      <c r="X9" s="17">
        <v>8.0818803153905494E-2</v>
      </c>
      <c r="Y9" s="17"/>
      <c r="Z9" s="17">
        <v>0.14621892020607899</v>
      </c>
      <c r="AA9" s="17">
        <v>6.4168747924367706E-2</v>
      </c>
      <c r="AB9" s="17">
        <v>5.7521227705226302E-2</v>
      </c>
      <c r="AC9" s="17"/>
      <c r="AD9" s="17">
        <v>9.9534741603388405E-2</v>
      </c>
      <c r="AE9" s="17">
        <v>6.2597394596425604E-2</v>
      </c>
      <c r="AF9" s="17"/>
      <c r="AG9" s="17">
        <v>7.4205224903888797E-2</v>
      </c>
      <c r="AH9" s="17">
        <v>7.1057606353798597E-2</v>
      </c>
      <c r="AI9" s="17">
        <v>0.109374943147124</v>
      </c>
      <c r="AJ9" s="17"/>
      <c r="AK9" s="17">
        <v>0.14812120418778699</v>
      </c>
      <c r="AL9" s="17">
        <v>7.9670869584508197E-2</v>
      </c>
      <c r="AM9" s="17">
        <v>1.8291711113607501E-2</v>
      </c>
      <c r="AN9" s="17"/>
      <c r="AO9" s="17">
        <v>0.195524062223488</v>
      </c>
      <c r="AP9" s="17">
        <v>8.7807138619436106E-2</v>
      </c>
      <c r="AQ9" s="17">
        <v>7.4511022118749201E-2</v>
      </c>
      <c r="AR9" s="17"/>
      <c r="AS9" s="17">
        <v>0.11190982178502799</v>
      </c>
      <c r="AT9" s="17">
        <v>7.8051873687377898E-2</v>
      </c>
      <c r="AU9" s="17">
        <v>5.9170004165370001E-2</v>
      </c>
      <c r="AV9" s="17">
        <v>7.5062323155172903E-2</v>
      </c>
      <c r="AW9" s="17">
        <v>5.27501375567608E-2</v>
      </c>
      <c r="AX9" s="17">
        <v>9.5216219775604696E-2</v>
      </c>
      <c r="AY9" s="17">
        <v>0.121195827740532</v>
      </c>
      <c r="AZ9" s="17">
        <v>5.6832554239107401E-2</v>
      </c>
      <c r="BA9" s="17">
        <v>8.2299005646521706E-2</v>
      </c>
      <c r="BB9" s="17">
        <v>0.12682478281967399</v>
      </c>
      <c r="BC9" s="17">
        <v>0.14166839301850201</v>
      </c>
      <c r="BD9" s="17">
        <v>4.34312792684775E-2</v>
      </c>
      <c r="BE9" s="17">
        <v>0.15556239553294399</v>
      </c>
      <c r="BF9" s="17">
        <v>0.20649284277496799</v>
      </c>
      <c r="BG9" s="17">
        <v>0.17191891143190999</v>
      </c>
    </row>
    <row r="10" spans="2:59" x14ac:dyDescent="0.35">
      <c r="B10" s="18" t="s">
        <v>327</v>
      </c>
      <c r="C10" s="17">
        <v>0.28196769990308501</v>
      </c>
      <c r="D10" s="17">
        <v>0.31199765671255097</v>
      </c>
      <c r="E10" s="17">
        <v>0.253094050672383</v>
      </c>
      <c r="F10" s="17"/>
      <c r="G10" s="17">
        <v>0.39566490286787098</v>
      </c>
      <c r="H10" s="17">
        <v>0.251600766813875</v>
      </c>
      <c r="I10" s="17">
        <v>0.32214591804935</v>
      </c>
      <c r="J10" s="17">
        <v>0.23563471856121901</v>
      </c>
      <c r="K10" s="17">
        <v>0.244946942830259</v>
      </c>
      <c r="L10" s="17">
        <v>0.29473937559930902</v>
      </c>
      <c r="M10" s="17"/>
      <c r="N10" s="17">
        <v>0.27997723246512202</v>
      </c>
      <c r="O10" s="17">
        <v>0.27753903152287601</v>
      </c>
      <c r="P10" s="17">
        <v>0.259436515208812</v>
      </c>
      <c r="Q10" s="17">
        <v>0.30701136931106099</v>
      </c>
      <c r="R10" s="17">
        <v>0.283018517902138</v>
      </c>
      <c r="S10" s="17"/>
      <c r="T10" s="17">
        <v>0.31985108825880199</v>
      </c>
      <c r="U10" s="17">
        <v>0.2724273844981</v>
      </c>
      <c r="V10" s="17"/>
      <c r="W10" s="17">
        <v>0.31465956204635698</v>
      </c>
      <c r="X10" s="17">
        <v>0.25838068137764097</v>
      </c>
      <c r="Y10" s="17"/>
      <c r="Z10" s="17">
        <v>0.328658980864585</v>
      </c>
      <c r="AA10" s="17">
        <v>0.27857570205858401</v>
      </c>
      <c r="AB10" s="17">
        <v>0.28073237279267199</v>
      </c>
      <c r="AC10" s="17"/>
      <c r="AD10" s="17">
        <v>0.32208381125628199</v>
      </c>
      <c r="AE10" s="17">
        <v>0.206660677040479</v>
      </c>
      <c r="AF10" s="17"/>
      <c r="AG10" s="17">
        <v>0.33940471614381001</v>
      </c>
      <c r="AH10" s="17">
        <v>0.28980140417873201</v>
      </c>
      <c r="AI10" s="17">
        <v>0.27676942899899598</v>
      </c>
      <c r="AJ10" s="17"/>
      <c r="AK10" s="17">
        <v>0.353989162095591</v>
      </c>
      <c r="AL10" s="17">
        <v>0.27966364017507001</v>
      </c>
      <c r="AM10" s="17">
        <v>0.19849928359289701</v>
      </c>
      <c r="AN10" s="17"/>
      <c r="AO10" s="17">
        <v>0.29527359843519402</v>
      </c>
      <c r="AP10" s="17">
        <v>0.32182164736127</v>
      </c>
      <c r="AQ10" s="17">
        <v>0.23891210652872499</v>
      </c>
      <c r="AR10" s="17"/>
      <c r="AS10" s="17">
        <v>0.25860500415559701</v>
      </c>
      <c r="AT10" s="17">
        <v>0.28581350547929901</v>
      </c>
      <c r="AU10" s="17">
        <v>0.20090610947571599</v>
      </c>
      <c r="AV10" s="17">
        <v>0.28924487551036898</v>
      </c>
      <c r="AW10" s="17">
        <v>0.21899209485778001</v>
      </c>
      <c r="AX10" s="17">
        <v>0.35598256976599701</v>
      </c>
      <c r="AY10" s="17">
        <v>0.34927470714183101</v>
      </c>
      <c r="AZ10" s="17">
        <v>0.24223446353467301</v>
      </c>
      <c r="BA10" s="17">
        <v>0.29472926980717501</v>
      </c>
      <c r="BB10" s="17">
        <v>0.31965096873492399</v>
      </c>
      <c r="BC10" s="17">
        <v>0.214986654947393</v>
      </c>
      <c r="BD10" s="17">
        <v>0.46554557950153902</v>
      </c>
      <c r="BE10" s="17">
        <v>0.15937350518679999</v>
      </c>
      <c r="BF10" s="17">
        <v>0.46599423836995002</v>
      </c>
      <c r="BG10" s="17">
        <v>0.36398343023676699</v>
      </c>
    </row>
    <row r="11" spans="2:59" x14ac:dyDescent="0.35">
      <c r="B11" s="18" t="s">
        <v>328</v>
      </c>
      <c r="C11" s="17">
        <v>0.33732461059871199</v>
      </c>
      <c r="D11" s="17">
        <v>0.36881951705347599</v>
      </c>
      <c r="E11" s="17">
        <v>0.307314302328836</v>
      </c>
      <c r="F11" s="17"/>
      <c r="G11" s="17">
        <v>0.31098006636859798</v>
      </c>
      <c r="H11" s="17">
        <v>0.27818639048193999</v>
      </c>
      <c r="I11" s="17">
        <v>0.31783143942032099</v>
      </c>
      <c r="J11" s="17">
        <v>0.38645841699861999</v>
      </c>
      <c r="K11" s="17">
        <v>0.34748464940791202</v>
      </c>
      <c r="L11" s="17">
        <v>0.34237043202068601</v>
      </c>
      <c r="M11" s="17"/>
      <c r="N11" s="17">
        <v>0.32470722659930201</v>
      </c>
      <c r="O11" s="17">
        <v>0.35220965894193001</v>
      </c>
      <c r="P11" s="17">
        <v>0.37615897805186299</v>
      </c>
      <c r="Q11" s="17">
        <v>0.332176218874426</v>
      </c>
      <c r="R11" s="17">
        <v>0.281660682632978</v>
      </c>
      <c r="S11" s="17"/>
      <c r="T11" s="17">
        <v>0.28141121162997901</v>
      </c>
      <c r="U11" s="17">
        <v>0.35140549102360003</v>
      </c>
      <c r="V11" s="17"/>
      <c r="W11" s="17">
        <v>0.33562011196218899</v>
      </c>
      <c r="X11" s="17">
        <v>0.34540039993264199</v>
      </c>
      <c r="Y11" s="17"/>
      <c r="Z11" s="17">
        <v>0.30502669913097602</v>
      </c>
      <c r="AA11" s="17">
        <v>0.38995784408876599</v>
      </c>
      <c r="AB11" s="17">
        <v>0.34250318275980401</v>
      </c>
      <c r="AC11" s="17"/>
      <c r="AD11" s="17">
        <v>0.32103650184093302</v>
      </c>
      <c r="AE11" s="17">
        <v>0.36790107818828199</v>
      </c>
      <c r="AF11" s="17"/>
      <c r="AG11" s="17">
        <v>0.31378851512739903</v>
      </c>
      <c r="AH11" s="17">
        <v>0.38022463960201203</v>
      </c>
      <c r="AI11" s="17">
        <v>0.31519369261763602</v>
      </c>
      <c r="AJ11" s="17"/>
      <c r="AK11" s="17">
        <v>0.29622444358954098</v>
      </c>
      <c r="AL11" s="17">
        <v>0.37254609556598201</v>
      </c>
      <c r="AM11" s="17">
        <v>0.31923240698155098</v>
      </c>
      <c r="AN11" s="17"/>
      <c r="AO11" s="17">
        <v>0.27252386072286</v>
      </c>
      <c r="AP11" s="17">
        <v>0.330866262922414</v>
      </c>
      <c r="AQ11" s="17">
        <v>0.36842255438376798</v>
      </c>
      <c r="AR11" s="17"/>
      <c r="AS11" s="17">
        <v>0.27133678705166098</v>
      </c>
      <c r="AT11" s="17">
        <v>0.28507015489627302</v>
      </c>
      <c r="AU11" s="17">
        <v>0.40631574436811302</v>
      </c>
      <c r="AV11" s="17">
        <v>0.382700335593673</v>
      </c>
      <c r="AW11" s="17">
        <v>0.421246164336055</v>
      </c>
      <c r="AX11" s="17">
        <v>0.30611730496603501</v>
      </c>
      <c r="AY11" s="17">
        <v>0.293545707594767</v>
      </c>
      <c r="AZ11" s="17">
        <v>0.43583745874583801</v>
      </c>
      <c r="BA11" s="17">
        <v>0.460622889834649</v>
      </c>
      <c r="BB11" s="17">
        <v>0.27141486106712198</v>
      </c>
      <c r="BC11" s="17">
        <v>0.382075634738678</v>
      </c>
      <c r="BD11" s="17">
        <v>0.12955630496927001</v>
      </c>
      <c r="BE11" s="17">
        <v>0.32252656394143397</v>
      </c>
      <c r="BF11" s="17">
        <v>0.32751291885508099</v>
      </c>
      <c r="BG11" s="17">
        <v>0.105395201911808</v>
      </c>
    </row>
    <row r="12" spans="2:59" x14ac:dyDescent="0.35">
      <c r="B12" s="18" t="s">
        <v>329</v>
      </c>
      <c r="C12" s="17">
        <v>0.113562634268389</v>
      </c>
      <c r="D12" s="17">
        <v>9.3588586542406899E-2</v>
      </c>
      <c r="E12" s="17">
        <v>0.132637972735032</v>
      </c>
      <c r="F12" s="17"/>
      <c r="G12" s="17">
        <v>6.6158330672558094E-2</v>
      </c>
      <c r="H12" s="17">
        <v>0.12445826400658599</v>
      </c>
      <c r="I12" s="17">
        <v>8.1344345506559695E-2</v>
      </c>
      <c r="J12" s="17">
        <v>0.12533575060930799</v>
      </c>
      <c r="K12" s="17">
        <v>0.122293183838953</v>
      </c>
      <c r="L12" s="17">
        <v>0.12669113132536799</v>
      </c>
      <c r="M12" s="17"/>
      <c r="N12" s="17">
        <v>0.142458998518119</v>
      </c>
      <c r="O12" s="17">
        <v>0.107090052117831</v>
      </c>
      <c r="P12" s="17">
        <v>9.6130470726577003E-2</v>
      </c>
      <c r="Q12" s="17">
        <v>7.8501712237466104E-2</v>
      </c>
      <c r="R12" s="17">
        <v>0.15978217185327401</v>
      </c>
      <c r="S12" s="17"/>
      <c r="T12" s="17">
        <v>0.110610670393337</v>
      </c>
      <c r="U12" s="17">
        <v>0.114306038373843</v>
      </c>
      <c r="V12" s="17"/>
      <c r="W12" s="17">
        <v>0.11264226285187399</v>
      </c>
      <c r="X12" s="17">
        <v>0.120034634344582</v>
      </c>
      <c r="Y12" s="17"/>
      <c r="Z12" s="17">
        <v>8.7993801827810095E-2</v>
      </c>
      <c r="AA12" s="17">
        <v>0.11847379757228201</v>
      </c>
      <c r="AB12" s="17">
        <v>0.14744728018834399</v>
      </c>
      <c r="AC12" s="17"/>
      <c r="AD12" s="17">
        <v>0.123640439054002</v>
      </c>
      <c r="AE12" s="17">
        <v>9.4644313180059905E-2</v>
      </c>
      <c r="AF12" s="17"/>
      <c r="AG12" s="17">
        <v>0.119454781063784</v>
      </c>
      <c r="AH12" s="17">
        <v>0.11639634056935</v>
      </c>
      <c r="AI12" s="17">
        <v>0.117028395412287</v>
      </c>
      <c r="AJ12" s="17"/>
      <c r="AK12" s="17">
        <v>8.1835489554023005E-2</v>
      </c>
      <c r="AL12" s="17">
        <v>0.119478384423825</v>
      </c>
      <c r="AM12" s="17">
        <v>0.155171381896897</v>
      </c>
      <c r="AN12" s="17"/>
      <c r="AO12" s="17">
        <v>0.10335491314763</v>
      </c>
      <c r="AP12" s="17">
        <v>0.120055937689879</v>
      </c>
      <c r="AQ12" s="17">
        <v>0.11844448374149499</v>
      </c>
      <c r="AR12" s="17"/>
      <c r="AS12" s="17">
        <v>9.3065215087813305E-2</v>
      </c>
      <c r="AT12" s="17">
        <v>9.4185054252601597E-2</v>
      </c>
      <c r="AU12" s="17">
        <v>7.0047046401021204E-2</v>
      </c>
      <c r="AV12" s="17">
        <v>0.1342687683895</v>
      </c>
      <c r="AW12" s="17">
        <v>0.13904416725771901</v>
      </c>
      <c r="AX12" s="17">
        <v>4.9472082618230502E-2</v>
      </c>
      <c r="AY12" s="17">
        <v>0.120959919866987</v>
      </c>
      <c r="AZ12" s="17">
        <v>0.118192565144306</v>
      </c>
      <c r="BA12" s="17">
        <v>7.2387123954756993E-2</v>
      </c>
      <c r="BB12" s="17">
        <v>0.19969881091777</v>
      </c>
      <c r="BC12" s="17">
        <v>0.163942559542605</v>
      </c>
      <c r="BD12" s="17">
        <v>0.16417015404976401</v>
      </c>
      <c r="BE12" s="17">
        <v>7.7322490657569395E-2</v>
      </c>
      <c r="BF12" s="17">
        <v>0</v>
      </c>
      <c r="BG12" s="17">
        <v>0.16905157606322199</v>
      </c>
    </row>
    <row r="13" spans="2:59" x14ac:dyDescent="0.35">
      <c r="B13" s="18" t="s">
        <v>330</v>
      </c>
      <c r="C13" s="17">
        <v>6.7987562990553599E-2</v>
      </c>
      <c r="D13" s="17">
        <v>6.7906009485895397E-2</v>
      </c>
      <c r="E13" s="17">
        <v>6.8343635967908906E-2</v>
      </c>
      <c r="F13" s="17"/>
      <c r="G13" s="17">
        <v>3.1324224904555803E-2</v>
      </c>
      <c r="H13" s="17">
        <v>7.0333753863927803E-2</v>
      </c>
      <c r="I13" s="17">
        <v>8.9546975040035906E-2</v>
      </c>
      <c r="J13" s="17">
        <v>5.5756870086056898E-2</v>
      </c>
      <c r="K13" s="17">
        <v>6.08788167775524E-2</v>
      </c>
      <c r="L13" s="17">
        <v>7.9016290964099706E-2</v>
      </c>
      <c r="M13" s="17"/>
      <c r="N13" s="17">
        <v>7.1567752419412906E-2</v>
      </c>
      <c r="O13" s="17">
        <v>6.2891848542940706E-2</v>
      </c>
      <c r="P13" s="17">
        <v>3.5678500598394301E-2</v>
      </c>
      <c r="Q13" s="17">
        <v>9.7493175376198907E-2</v>
      </c>
      <c r="R13" s="17">
        <v>6.48605054108886E-2</v>
      </c>
      <c r="S13" s="17"/>
      <c r="T13" s="17">
        <v>8.7974585607658903E-2</v>
      </c>
      <c r="U13" s="17">
        <v>6.2954156316808202E-2</v>
      </c>
      <c r="V13" s="17"/>
      <c r="W13" s="17">
        <v>5.8824872116096202E-2</v>
      </c>
      <c r="X13" s="17">
        <v>7.34690760111983E-2</v>
      </c>
      <c r="Y13" s="17"/>
      <c r="Z13" s="17">
        <v>3.1590634412315098E-2</v>
      </c>
      <c r="AA13" s="17">
        <v>7.5949221861339997E-2</v>
      </c>
      <c r="AB13" s="17">
        <v>8.4135224407364401E-2</v>
      </c>
      <c r="AC13" s="17"/>
      <c r="AD13" s="17">
        <v>5.69886659367526E-2</v>
      </c>
      <c r="AE13" s="17">
        <v>8.8634982791575903E-2</v>
      </c>
      <c r="AF13" s="17"/>
      <c r="AG13" s="17">
        <v>0.12532636761138899</v>
      </c>
      <c r="AH13" s="17">
        <v>3.5365331021765999E-2</v>
      </c>
      <c r="AI13" s="17">
        <v>7.5981451373212897E-2</v>
      </c>
      <c r="AJ13" s="17"/>
      <c r="AK13" s="17">
        <v>3.9477284265568E-2</v>
      </c>
      <c r="AL13" s="17">
        <v>4.9520399658500899E-2</v>
      </c>
      <c r="AM13" s="17">
        <v>0.199859726175834</v>
      </c>
      <c r="AN13" s="17"/>
      <c r="AO13" s="17">
        <v>3.4567417990780502E-2</v>
      </c>
      <c r="AP13" s="17">
        <v>5.18437695964509E-2</v>
      </c>
      <c r="AQ13" s="17">
        <v>9.1353182726412199E-2</v>
      </c>
      <c r="AR13" s="17"/>
      <c r="AS13" s="17">
        <v>7.3658272026744603E-2</v>
      </c>
      <c r="AT13" s="17">
        <v>0.100008251421489</v>
      </c>
      <c r="AU13" s="17">
        <v>0.10202345987771801</v>
      </c>
      <c r="AV13" s="17">
        <v>3.06421513107469E-2</v>
      </c>
      <c r="AW13" s="17">
        <v>6.7310968994043499E-2</v>
      </c>
      <c r="AX13" s="17">
        <v>7.0778171553929806E-2</v>
      </c>
      <c r="AY13" s="17">
        <v>6.3145695318448006E-2</v>
      </c>
      <c r="AZ13" s="17">
        <v>5.3950363971150002E-2</v>
      </c>
      <c r="BA13" s="17">
        <v>3.02089478060516E-2</v>
      </c>
      <c r="BB13" s="17">
        <v>4.3945880587606498E-2</v>
      </c>
      <c r="BC13" s="17">
        <v>3.4165756166612701E-2</v>
      </c>
      <c r="BD13" s="17">
        <v>8.2696943931646005E-2</v>
      </c>
      <c r="BE13" s="17">
        <v>0.115745900786889</v>
      </c>
      <c r="BF13" s="17">
        <v>0</v>
      </c>
      <c r="BG13" s="17">
        <v>0.13741639151287299</v>
      </c>
    </row>
    <row r="14" spans="2:59" x14ac:dyDescent="0.35">
      <c r="B14" s="18" t="s">
        <v>133</v>
      </c>
      <c r="C14" s="17">
        <v>0.11246058193971301</v>
      </c>
      <c r="D14" s="17">
        <v>6.4863154437491702E-2</v>
      </c>
      <c r="E14" s="17">
        <v>0.157264841659468</v>
      </c>
      <c r="F14" s="17"/>
      <c r="G14" s="17">
        <v>0.101553743703996</v>
      </c>
      <c r="H14" s="17">
        <v>0.16312840124872299</v>
      </c>
      <c r="I14" s="17">
        <v>0.130802156737472</v>
      </c>
      <c r="J14" s="17">
        <v>0.10304372433285799</v>
      </c>
      <c r="K14" s="17">
        <v>0.13389087082620901</v>
      </c>
      <c r="L14" s="17">
        <v>7.6208859979439603E-2</v>
      </c>
      <c r="M14" s="17"/>
      <c r="N14" s="17">
        <v>9.1874798004947994E-2</v>
      </c>
      <c r="O14" s="17">
        <v>0.11274096903524999</v>
      </c>
      <c r="P14" s="17">
        <v>0.128916673093322</v>
      </c>
      <c r="Q14" s="17">
        <v>0.11133717824070501</v>
      </c>
      <c r="R14" s="17">
        <v>0.13525944357876499</v>
      </c>
      <c r="S14" s="17"/>
      <c r="T14" s="17">
        <v>8.5795811420808596E-2</v>
      </c>
      <c r="U14" s="17">
        <v>0.119175670847897</v>
      </c>
      <c r="V14" s="17"/>
      <c r="W14" s="17">
        <v>7.8475157666687306E-2</v>
      </c>
      <c r="X14" s="17">
        <v>0.121896405180031</v>
      </c>
      <c r="Y14" s="17"/>
      <c r="Z14" s="17">
        <v>0.10051096355823499</v>
      </c>
      <c r="AA14" s="17">
        <v>7.2874686494660196E-2</v>
      </c>
      <c r="AB14" s="17">
        <v>8.76607121465902E-2</v>
      </c>
      <c r="AC14" s="17"/>
      <c r="AD14" s="17">
        <v>7.6715840308642202E-2</v>
      </c>
      <c r="AE14" s="17">
        <v>0.17956155420317799</v>
      </c>
      <c r="AF14" s="17"/>
      <c r="AG14" s="17">
        <v>2.7820395149728401E-2</v>
      </c>
      <c r="AH14" s="17">
        <v>0.107154678274341</v>
      </c>
      <c r="AI14" s="17">
        <v>0.105652088450744</v>
      </c>
      <c r="AJ14" s="17"/>
      <c r="AK14" s="17">
        <v>8.0352416307490696E-2</v>
      </c>
      <c r="AL14" s="17">
        <v>9.91206105921148E-2</v>
      </c>
      <c r="AM14" s="17">
        <v>0.108945490239213</v>
      </c>
      <c r="AN14" s="17"/>
      <c r="AO14" s="17">
        <v>9.8756147480046894E-2</v>
      </c>
      <c r="AP14" s="17">
        <v>8.7605243810550307E-2</v>
      </c>
      <c r="AQ14" s="17">
        <v>0.108356650500851</v>
      </c>
      <c r="AR14" s="17"/>
      <c r="AS14" s="17">
        <v>0.191424899893156</v>
      </c>
      <c r="AT14" s="17">
        <v>0.156871160262959</v>
      </c>
      <c r="AU14" s="17">
        <v>0.16153763571206201</v>
      </c>
      <c r="AV14" s="17">
        <v>8.8081546040537903E-2</v>
      </c>
      <c r="AW14" s="17">
        <v>0.100656466997641</v>
      </c>
      <c r="AX14" s="17">
        <v>0.12243365132020199</v>
      </c>
      <c r="AY14" s="17">
        <v>5.1878142337435498E-2</v>
      </c>
      <c r="AZ14" s="17">
        <v>9.2952594364924507E-2</v>
      </c>
      <c r="BA14" s="17">
        <v>5.9752762950845299E-2</v>
      </c>
      <c r="BB14" s="17">
        <v>3.84646958729035E-2</v>
      </c>
      <c r="BC14" s="17">
        <v>6.3161001586209103E-2</v>
      </c>
      <c r="BD14" s="17">
        <v>0.114599738279304</v>
      </c>
      <c r="BE14" s="17">
        <v>0.16946914389436299</v>
      </c>
      <c r="BF14" s="17">
        <v>0</v>
      </c>
      <c r="BG14" s="17">
        <v>5.2234488843420399E-2</v>
      </c>
    </row>
    <row r="15" spans="2:59" x14ac:dyDescent="0.35">
      <c r="B15" s="18" t="s">
        <v>331</v>
      </c>
      <c r="C15" s="21">
        <v>0.36866461020263203</v>
      </c>
      <c r="D15" s="21">
        <v>0.40482273248072997</v>
      </c>
      <c r="E15" s="21">
        <v>0.33443924730875602</v>
      </c>
      <c r="F15" s="21"/>
      <c r="G15" s="21">
        <v>0.48998363435029202</v>
      </c>
      <c r="H15" s="21">
        <v>0.36389319039882301</v>
      </c>
      <c r="I15" s="21">
        <v>0.38047508329561103</v>
      </c>
      <c r="J15" s="21">
        <v>0.32940523797315702</v>
      </c>
      <c r="K15" s="21">
        <v>0.33545247914937398</v>
      </c>
      <c r="L15" s="21">
        <v>0.37571328571040702</v>
      </c>
      <c r="M15" s="21"/>
      <c r="N15" s="21">
        <v>0.36939122445821798</v>
      </c>
      <c r="O15" s="21">
        <v>0.36506747136204898</v>
      </c>
      <c r="P15" s="21">
        <v>0.36311537752984302</v>
      </c>
      <c r="Q15" s="21">
        <v>0.38049171527120401</v>
      </c>
      <c r="R15" s="21">
        <v>0.358437196524094</v>
      </c>
      <c r="S15" s="21"/>
      <c r="T15" s="21">
        <v>0.43420772094821702</v>
      </c>
      <c r="U15" s="21">
        <v>0.35215864343785203</v>
      </c>
      <c r="V15" s="21"/>
      <c r="W15" s="21">
        <v>0.414437595403153</v>
      </c>
      <c r="X15" s="21">
        <v>0.33919948453154702</v>
      </c>
      <c r="Y15" s="21"/>
      <c r="Z15" s="21">
        <v>0.47487790107066402</v>
      </c>
      <c r="AA15" s="21">
        <v>0.342744449982952</v>
      </c>
      <c r="AB15" s="21">
        <v>0.33825360049789799</v>
      </c>
      <c r="AC15" s="21"/>
      <c r="AD15" s="21">
        <v>0.42161855285967098</v>
      </c>
      <c r="AE15" s="21">
        <v>0.26925807163690502</v>
      </c>
      <c r="AF15" s="21"/>
      <c r="AG15" s="21">
        <v>0.41360994104769899</v>
      </c>
      <c r="AH15" s="21">
        <v>0.36085901053253</v>
      </c>
      <c r="AI15" s="21">
        <v>0.38614437214612002</v>
      </c>
      <c r="AJ15" s="21"/>
      <c r="AK15" s="21">
        <v>0.50211036628337802</v>
      </c>
      <c r="AL15" s="21">
        <v>0.35933450975957798</v>
      </c>
      <c r="AM15" s="21">
        <v>0.21679099470650501</v>
      </c>
      <c r="AN15" s="21"/>
      <c r="AO15" s="21">
        <v>0.49079766065868302</v>
      </c>
      <c r="AP15" s="21">
        <v>0.40962878598070601</v>
      </c>
      <c r="AQ15" s="21">
        <v>0.31342312864747401</v>
      </c>
      <c r="AR15" s="21"/>
      <c r="AS15" s="21">
        <v>0.37051482594062501</v>
      </c>
      <c r="AT15" s="21">
        <v>0.36386537916667699</v>
      </c>
      <c r="AU15" s="21">
        <v>0.26007611364108602</v>
      </c>
      <c r="AV15" s="21">
        <v>0.36430719866554201</v>
      </c>
      <c r="AW15" s="21">
        <v>0.27174223241454099</v>
      </c>
      <c r="AX15" s="21">
        <v>0.45119878954160197</v>
      </c>
      <c r="AY15" s="21">
        <v>0.47047053488236301</v>
      </c>
      <c r="AZ15" s="21">
        <v>0.29906701777378097</v>
      </c>
      <c r="BA15" s="21">
        <v>0.37702827545369699</v>
      </c>
      <c r="BB15" s="21">
        <v>0.44647575155459801</v>
      </c>
      <c r="BC15" s="21">
        <v>0.35665504796589598</v>
      </c>
      <c r="BD15" s="21">
        <v>0.50897685877001597</v>
      </c>
      <c r="BE15" s="21">
        <v>0.31493590071974398</v>
      </c>
      <c r="BF15" s="21">
        <v>0.67248708114491895</v>
      </c>
      <c r="BG15" s="21">
        <v>0.53590234166867701</v>
      </c>
    </row>
    <row r="16" spans="2:59" x14ac:dyDescent="0.35">
      <c r="B16" s="18" t="s">
        <v>332</v>
      </c>
      <c r="C16" s="21">
        <v>0.181550197258943</v>
      </c>
      <c r="D16" s="21">
        <v>0.16149459602830199</v>
      </c>
      <c r="E16" s="21">
        <v>0.20098160870294099</v>
      </c>
      <c r="F16" s="21"/>
      <c r="G16" s="21">
        <v>9.7482555577113897E-2</v>
      </c>
      <c r="H16" s="21">
        <v>0.19479201787051401</v>
      </c>
      <c r="I16" s="21">
        <v>0.170891320546596</v>
      </c>
      <c r="J16" s="21">
        <v>0.181092620695365</v>
      </c>
      <c r="K16" s="21">
        <v>0.18317200061650499</v>
      </c>
      <c r="L16" s="21">
        <v>0.20570742228946801</v>
      </c>
      <c r="M16" s="21"/>
      <c r="N16" s="21">
        <v>0.21402675093753201</v>
      </c>
      <c r="O16" s="21">
        <v>0.16998190066077101</v>
      </c>
      <c r="P16" s="21">
        <v>0.13180897132497099</v>
      </c>
      <c r="Q16" s="21">
        <v>0.175994887613665</v>
      </c>
      <c r="R16" s="21">
        <v>0.22464267726416201</v>
      </c>
      <c r="S16" s="21"/>
      <c r="T16" s="21">
        <v>0.198585256000996</v>
      </c>
      <c r="U16" s="21">
        <v>0.17726019469065099</v>
      </c>
      <c r="V16" s="21"/>
      <c r="W16" s="21">
        <v>0.171467134967971</v>
      </c>
      <c r="X16" s="21">
        <v>0.19350371035578001</v>
      </c>
      <c r="Y16" s="21"/>
      <c r="Z16" s="21">
        <v>0.11958443624012501</v>
      </c>
      <c r="AA16" s="21">
        <v>0.194423019433622</v>
      </c>
      <c r="AB16" s="21">
        <v>0.23158250459570801</v>
      </c>
      <c r="AC16" s="21"/>
      <c r="AD16" s="21">
        <v>0.18062910499075399</v>
      </c>
      <c r="AE16" s="21">
        <v>0.183279295971636</v>
      </c>
      <c r="AF16" s="21"/>
      <c r="AG16" s="21">
        <v>0.244781148675173</v>
      </c>
      <c r="AH16" s="21">
        <v>0.151761671591116</v>
      </c>
      <c r="AI16" s="21">
        <v>0.19300984678550001</v>
      </c>
      <c r="AJ16" s="21"/>
      <c r="AK16" s="21">
        <v>0.121312773819591</v>
      </c>
      <c r="AL16" s="21">
        <v>0.16899878408232599</v>
      </c>
      <c r="AM16" s="21">
        <v>0.35503110807273103</v>
      </c>
      <c r="AN16" s="21"/>
      <c r="AO16" s="21">
        <v>0.13792233113840999</v>
      </c>
      <c r="AP16" s="21">
        <v>0.17189970728633</v>
      </c>
      <c r="AQ16" s="21">
        <v>0.20979766646790701</v>
      </c>
      <c r="AR16" s="21"/>
      <c r="AS16" s="21">
        <v>0.16672348711455801</v>
      </c>
      <c r="AT16" s="21">
        <v>0.19419330567409099</v>
      </c>
      <c r="AU16" s="21">
        <v>0.17207050627873899</v>
      </c>
      <c r="AV16" s="21">
        <v>0.16491091970024699</v>
      </c>
      <c r="AW16" s="21">
        <v>0.20635513625176299</v>
      </c>
      <c r="AX16" s="21">
        <v>0.12025025417216</v>
      </c>
      <c r="AY16" s="21">
        <v>0.184105615185435</v>
      </c>
      <c r="AZ16" s="21">
        <v>0.17214292911545601</v>
      </c>
      <c r="BA16" s="21">
        <v>0.102596071760809</v>
      </c>
      <c r="BB16" s="21">
        <v>0.24364469150537599</v>
      </c>
      <c r="BC16" s="21">
        <v>0.198108315709218</v>
      </c>
      <c r="BD16" s="21">
        <v>0.24686709798140999</v>
      </c>
      <c r="BE16" s="21">
        <v>0.193068391444458</v>
      </c>
      <c r="BF16" s="21">
        <v>0</v>
      </c>
      <c r="BG16" s="21">
        <v>0.30646796757609501</v>
      </c>
    </row>
    <row r="17" spans="2:59" x14ac:dyDescent="0.35">
      <c r="B17" s="18" t="s">
        <v>120</v>
      </c>
      <c r="C17" s="22">
        <v>0.187114412943689</v>
      </c>
      <c r="D17" s="22">
        <v>0.24332813645242801</v>
      </c>
      <c r="E17" s="22">
        <v>0.133457638605815</v>
      </c>
      <c r="F17" s="22"/>
      <c r="G17" s="22">
        <v>0.39250107877317802</v>
      </c>
      <c r="H17" s="22">
        <v>0.169101172528309</v>
      </c>
      <c r="I17" s="22">
        <v>0.209583762749015</v>
      </c>
      <c r="J17" s="22">
        <v>0.14831261727779099</v>
      </c>
      <c r="K17" s="22">
        <v>0.152280478532869</v>
      </c>
      <c r="L17" s="22">
        <v>0.17000586342094001</v>
      </c>
      <c r="M17" s="22"/>
      <c r="N17" s="22">
        <v>0.155364473520686</v>
      </c>
      <c r="O17" s="22">
        <v>0.19508557070127799</v>
      </c>
      <c r="P17" s="22">
        <v>0.231306406204872</v>
      </c>
      <c r="Q17" s="22">
        <v>0.20449682765753899</v>
      </c>
      <c r="R17" s="22">
        <v>0.13379451925993199</v>
      </c>
      <c r="S17" s="22"/>
      <c r="T17" s="22">
        <v>0.235622464947221</v>
      </c>
      <c r="U17" s="22">
        <v>0.17489844874720101</v>
      </c>
      <c r="V17" s="22"/>
      <c r="W17" s="22">
        <v>0.242970460435182</v>
      </c>
      <c r="X17" s="22">
        <v>0.14569577417576701</v>
      </c>
      <c r="Y17" s="22"/>
      <c r="Z17" s="22">
        <v>0.35529346483053897</v>
      </c>
      <c r="AA17" s="22">
        <v>0.148321430549329</v>
      </c>
      <c r="AB17" s="22">
        <v>0.10667109590219</v>
      </c>
      <c r="AC17" s="22"/>
      <c r="AD17" s="22">
        <v>0.24098944786891699</v>
      </c>
      <c r="AE17" s="22">
        <v>8.5978775665269E-2</v>
      </c>
      <c r="AF17" s="22"/>
      <c r="AG17" s="22">
        <v>0.16882879237252599</v>
      </c>
      <c r="AH17" s="22">
        <v>0.209097338941414</v>
      </c>
      <c r="AI17" s="22">
        <v>0.19313452536062001</v>
      </c>
      <c r="AJ17" s="22"/>
      <c r="AK17" s="22">
        <v>0.38079759246378703</v>
      </c>
      <c r="AL17" s="22">
        <v>0.19033572567725199</v>
      </c>
      <c r="AM17" s="22">
        <v>-0.13824011336622599</v>
      </c>
      <c r="AN17" s="22"/>
      <c r="AO17" s="22">
        <v>0.35287532952027301</v>
      </c>
      <c r="AP17" s="22">
        <v>0.23772907869437601</v>
      </c>
      <c r="AQ17" s="22">
        <v>0.103625462179567</v>
      </c>
      <c r="AR17" s="22"/>
      <c r="AS17" s="22">
        <v>0.20379133882606701</v>
      </c>
      <c r="AT17" s="22">
        <v>0.16967207349258601</v>
      </c>
      <c r="AU17" s="22">
        <v>8.8005607362346805E-2</v>
      </c>
      <c r="AV17" s="22">
        <v>0.19939627896529399</v>
      </c>
      <c r="AW17" s="22">
        <v>6.5387096162778297E-2</v>
      </c>
      <c r="AX17" s="22">
        <v>0.33094853536944202</v>
      </c>
      <c r="AY17" s="22">
        <v>0.28636491969692801</v>
      </c>
      <c r="AZ17" s="22">
        <v>0.126924088658324</v>
      </c>
      <c r="BA17" s="22">
        <v>0.27443220369288801</v>
      </c>
      <c r="BB17" s="22">
        <v>0.202831060049222</v>
      </c>
      <c r="BC17" s="22">
        <v>0.15854673225667801</v>
      </c>
      <c r="BD17" s="22">
        <v>0.26210976078860598</v>
      </c>
      <c r="BE17" s="22">
        <v>0.121867509275285</v>
      </c>
      <c r="BF17" s="22">
        <v>0.67248708114491895</v>
      </c>
      <c r="BG17" s="22">
        <v>0.22943437409258199</v>
      </c>
    </row>
    <row r="18" spans="2:59" x14ac:dyDescent="0.35">
      <c r="B18" s="16"/>
    </row>
    <row r="19" spans="2:59" x14ac:dyDescent="0.35">
      <c r="B19" t="s">
        <v>87</v>
      </c>
    </row>
    <row r="20" spans="2:59" x14ac:dyDescent="0.35">
      <c r="B20" t="s">
        <v>88</v>
      </c>
    </row>
    <row r="22" spans="2:59" x14ac:dyDescent="0.35">
      <c r="B22"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G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58" x14ac:dyDescent="0.35">
      <c r="B9" s="18" t="s">
        <v>437</v>
      </c>
      <c r="C9" s="17">
        <v>0.33872427972036701</v>
      </c>
      <c r="D9" s="17">
        <v>0.37772997637579597</v>
      </c>
      <c r="E9" s="17">
        <v>0.30172281599110201</v>
      </c>
      <c r="F9" s="17"/>
      <c r="G9" s="17">
        <v>0.15180191813222199</v>
      </c>
      <c r="H9" s="17">
        <v>0.27431227487630899</v>
      </c>
      <c r="I9" s="17">
        <v>0.24620233247523701</v>
      </c>
      <c r="J9" s="17">
        <v>0.33425545206107599</v>
      </c>
      <c r="K9" s="17">
        <v>0.36138834106506201</v>
      </c>
      <c r="L9" s="17">
        <v>0.46249231768052101</v>
      </c>
      <c r="M9" s="17"/>
      <c r="N9" s="17">
        <v>0.37131394676830698</v>
      </c>
      <c r="O9" s="17">
        <v>0.33200455370029303</v>
      </c>
      <c r="P9" s="17">
        <v>0.34414987400682101</v>
      </c>
      <c r="Q9" s="17">
        <v>0.324364989210704</v>
      </c>
      <c r="R9" s="17">
        <v>0.29058678551523598</v>
      </c>
      <c r="S9" s="17"/>
      <c r="T9" s="17">
        <v>0.35764593476656598</v>
      </c>
      <c r="U9" s="17">
        <v>0.33395916854736302</v>
      </c>
      <c r="V9" s="17"/>
      <c r="W9" s="17">
        <v>0.32306522088887402</v>
      </c>
      <c r="X9" s="17">
        <v>0.349454288537835</v>
      </c>
      <c r="Y9" s="17"/>
      <c r="Z9" s="17">
        <v>0.34616966277070998</v>
      </c>
      <c r="AA9" s="17">
        <v>0.33431559251436099</v>
      </c>
      <c r="AB9" s="17">
        <v>0.364672871367891</v>
      </c>
      <c r="AC9" s="17"/>
      <c r="AD9" s="17">
        <v>0.35841941889055301</v>
      </c>
      <c r="AE9" s="17">
        <v>0.30175204473196199</v>
      </c>
      <c r="AF9" s="17"/>
      <c r="AG9" s="17">
        <v>0.529523726812555</v>
      </c>
      <c r="AH9" s="17">
        <v>0.40492532956108002</v>
      </c>
      <c r="AI9" s="17">
        <v>0.24292213206499</v>
      </c>
      <c r="AJ9" s="17"/>
      <c r="AK9" s="17">
        <v>0.43197336824595201</v>
      </c>
      <c r="AL9" s="17">
        <v>0.345637692657912</v>
      </c>
      <c r="AM9" s="17">
        <v>0.180413416375029</v>
      </c>
      <c r="AN9" s="17"/>
      <c r="AO9" s="17">
        <v>0.35008285218889301</v>
      </c>
      <c r="AP9" s="17">
        <v>0.39441068645028499</v>
      </c>
      <c r="AQ9" s="17">
        <v>0.279921618302862</v>
      </c>
      <c r="AR9" s="17"/>
      <c r="AS9" s="17">
        <v>0.20313515990509601</v>
      </c>
      <c r="AT9" s="17">
        <v>0.16852891429463199</v>
      </c>
      <c r="AU9" s="17">
        <v>0.39135442006891602</v>
      </c>
      <c r="AV9" s="17">
        <v>0.44680666173314398</v>
      </c>
      <c r="AW9" s="17">
        <v>0.302381109131453</v>
      </c>
      <c r="AX9" s="17">
        <v>0.243676675644633</v>
      </c>
      <c r="AY9" s="17">
        <v>0.32768174536044498</v>
      </c>
      <c r="AZ9" s="17">
        <v>0.367981594510434</v>
      </c>
      <c r="BA9" s="17">
        <v>0.44281376050444698</v>
      </c>
      <c r="BB9" s="17">
        <v>0.35561909952283299</v>
      </c>
      <c r="BC9" s="17">
        <v>0.42305718540405102</v>
      </c>
      <c r="BD9" s="17">
        <v>0.516995440496133</v>
      </c>
      <c r="BE9" s="17">
        <v>0.322298599874834</v>
      </c>
      <c r="BF9" s="17">
        <v>0.44714990503095497</v>
      </c>
      <c r="BG9" s="17">
        <v>0.34708821227743503</v>
      </c>
    </row>
    <row r="10" spans="2:59" ht="58" x14ac:dyDescent="0.35">
      <c r="B10" s="18" t="s">
        <v>438</v>
      </c>
      <c r="C10" s="17">
        <v>0.38790371598367002</v>
      </c>
      <c r="D10" s="17">
        <v>0.36845525861710299</v>
      </c>
      <c r="E10" s="17">
        <v>0.40761967005374</v>
      </c>
      <c r="F10" s="17"/>
      <c r="G10" s="17">
        <v>0.43774652414667298</v>
      </c>
      <c r="H10" s="17">
        <v>0.46896797449571498</v>
      </c>
      <c r="I10" s="17">
        <v>0.49072963453135199</v>
      </c>
      <c r="J10" s="17">
        <v>0.43039022149928002</v>
      </c>
      <c r="K10" s="17">
        <v>0.34893326127519803</v>
      </c>
      <c r="L10" s="17">
        <v>0.275910443973999</v>
      </c>
      <c r="M10" s="17"/>
      <c r="N10" s="17">
        <v>0.38083122162648803</v>
      </c>
      <c r="O10" s="17">
        <v>0.375874196648674</v>
      </c>
      <c r="P10" s="17">
        <v>0.40069696808097099</v>
      </c>
      <c r="Q10" s="17">
        <v>0.400700728709316</v>
      </c>
      <c r="R10" s="17">
        <v>0.376614843416675</v>
      </c>
      <c r="S10" s="17"/>
      <c r="T10" s="17">
        <v>0.36270296272555802</v>
      </c>
      <c r="U10" s="17">
        <v>0.39425011594842702</v>
      </c>
      <c r="V10" s="17"/>
      <c r="W10" s="17">
        <v>0.40276464395950201</v>
      </c>
      <c r="X10" s="17">
        <v>0.38215360271307902</v>
      </c>
      <c r="Y10" s="17"/>
      <c r="Z10" s="17">
        <v>0.32919522545333202</v>
      </c>
      <c r="AA10" s="17">
        <v>0.42001904496036502</v>
      </c>
      <c r="AB10" s="17">
        <v>0.444480920342681</v>
      </c>
      <c r="AC10" s="17"/>
      <c r="AD10" s="17">
        <v>0.38477744816980602</v>
      </c>
      <c r="AE10" s="17">
        <v>0.39377242842342902</v>
      </c>
      <c r="AF10" s="17"/>
      <c r="AG10" s="17">
        <v>0.31321951109058499</v>
      </c>
      <c r="AH10" s="17">
        <v>0.42545897676283301</v>
      </c>
      <c r="AI10" s="17">
        <v>0.37737653163497398</v>
      </c>
      <c r="AJ10" s="17"/>
      <c r="AK10" s="17">
        <v>0.357449830755524</v>
      </c>
      <c r="AL10" s="17">
        <v>0.38553069864560402</v>
      </c>
      <c r="AM10" s="17">
        <v>0.47352828167224797</v>
      </c>
      <c r="AN10" s="17"/>
      <c r="AO10" s="17">
        <v>0.38378647725520798</v>
      </c>
      <c r="AP10" s="17">
        <v>0.37401313937916603</v>
      </c>
      <c r="AQ10" s="17">
        <v>0.40087296165487502</v>
      </c>
      <c r="AR10" s="17"/>
      <c r="AS10" s="17">
        <v>0.420959233875001</v>
      </c>
      <c r="AT10" s="17">
        <v>0.50095848883035499</v>
      </c>
      <c r="AU10" s="17">
        <v>0.30108233787711303</v>
      </c>
      <c r="AV10" s="17">
        <v>0.30843876748207999</v>
      </c>
      <c r="AW10" s="17">
        <v>0.37977275185426901</v>
      </c>
      <c r="AX10" s="17">
        <v>0.53737349865575301</v>
      </c>
      <c r="AY10" s="17">
        <v>0.47278252429846801</v>
      </c>
      <c r="AZ10" s="17">
        <v>0.47762769694871299</v>
      </c>
      <c r="BA10" s="17">
        <v>0.33388869712862002</v>
      </c>
      <c r="BB10" s="17">
        <v>0.42654244839132499</v>
      </c>
      <c r="BC10" s="17">
        <v>0.208709782321052</v>
      </c>
      <c r="BD10" s="17">
        <v>0.27947130836524298</v>
      </c>
      <c r="BE10" s="17">
        <v>0.28366362142416601</v>
      </c>
      <c r="BF10" s="17">
        <v>0.18166762905204401</v>
      </c>
      <c r="BG10" s="17">
        <v>0.419202580462055</v>
      </c>
    </row>
    <row r="11" spans="2:59" ht="72.5" x14ac:dyDescent="0.35">
      <c r="B11" s="18" t="s">
        <v>439</v>
      </c>
      <c r="C11" s="17">
        <v>0.12181323591622099</v>
      </c>
      <c r="D11" s="17">
        <v>0.120151700107846</v>
      </c>
      <c r="E11" s="17">
        <v>0.123862947169563</v>
      </c>
      <c r="F11" s="17"/>
      <c r="G11" s="17">
        <v>0.24060923069020501</v>
      </c>
      <c r="H11" s="17">
        <v>0.12423275509489801</v>
      </c>
      <c r="I11" s="17">
        <v>0.108563957023961</v>
      </c>
      <c r="J11" s="17">
        <v>8.9821160892972096E-2</v>
      </c>
      <c r="K11" s="17">
        <v>0.11332207285734899</v>
      </c>
      <c r="L11" s="17">
        <v>0.11964318132411</v>
      </c>
      <c r="M11" s="17"/>
      <c r="N11" s="17">
        <v>0.108665889213702</v>
      </c>
      <c r="O11" s="17">
        <v>0.12500107741323599</v>
      </c>
      <c r="P11" s="17">
        <v>0.102119566686104</v>
      </c>
      <c r="Q11" s="17">
        <v>0.134655421829596</v>
      </c>
      <c r="R11" s="17">
        <v>0.15744160453141801</v>
      </c>
      <c r="S11" s="17"/>
      <c r="T11" s="17">
        <v>0.136434166613426</v>
      </c>
      <c r="U11" s="17">
        <v>0.118131192244309</v>
      </c>
      <c r="V11" s="17"/>
      <c r="W11" s="17">
        <v>0.14165659995545299</v>
      </c>
      <c r="X11" s="17">
        <v>9.9933221038402797E-2</v>
      </c>
      <c r="Y11" s="17"/>
      <c r="Z11" s="17">
        <v>0.15104813457942401</v>
      </c>
      <c r="AA11" s="17">
        <v>0.11767803370678</v>
      </c>
      <c r="AB11" s="17">
        <v>9.8031503269569803E-2</v>
      </c>
      <c r="AC11" s="17"/>
      <c r="AD11" s="17">
        <v>0.12436013181849701</v>
      </c>
      <c r="AE11" s="17">
        <v>0.11703213571803101</v>
      </c>
      <c r="AF11" s="17"/>
      <c r="AG11" s="17">
        <v>9.03458246474617E-2</v>
      </c>
      <c r="AH11" s="17">
        <v>9.6213476296396594E-2</v>
      </c>
      <c r="AI11" s="17">
        <v>0.15944494514361501</v>
      </c>
      <c r="AJ11" s="17"/>
      <c r="AK11" s="17">
        <v>0.12560221210435199</v>
      </c>
      <c r="AL11" s="17">
        <v>0.115929400609463</v>
      </c>
      <c r="AM11" s="17">
        <v>0.136796182410126</v>
      </c>
      <c r="AN11" s="17"/>
      <c r="AO11" s="17">
        <v>7.0232912161220906E-2</v>
      </c>
      <c r="AP11" s="17">
        <v>0.11483400525160301</v>
      </c>
      <c r="AQ11" s="17">
        <v>0.140852835525273</v>
      </c>
      <c r="AR11" s="17"/>
      <c r="AS11" s="17">
        <v>0.12326528771204701</v>
      </c>
      <c r="AT11" s="17">
        <v>0.16453096824181501</v>
      </c>
      <c r="AU11" s="17">
        <v>0.11849977297295</v>
      </c>
      <c r="AV11" s="17">
        <v>0.100497969323686</v>
      </c>
      <c r="AW11" s="17">
        <v>0.15922490208428799</v>
      </c>
      <c r="AX11" s="17">
        <v>0.12802406766538399</v>
      </c>
      <c r="AY11" s="17">
        <v>8.46610937240828E-2</v>
      </c>
      <c r="AZ11" s="17">
        <v>6.33246450407981E-2</v>
      </c>
      <c r="BA11" s="17">
        <v>0.13137969828179899</v>
      </c>
      <c r="BB11" s="17">
        <v>0.121192054032789</v>
      </c>
      <c r="BC11" s="17">
        <v>0.174259860871327</v>
      </c>
      <c r="BD11" s="17">
        <v>5.4893236660003203E-2</v>
      </c>
      <c r="BE11" s="17">
        <v>0.30937166664999999</v>
      </c>
      <c r="BF11" s="17">
        <v>0.194606376580785</v>
      </c>
      <c r="BG11" s="17">
        <v>0.102919735472532</v>
      </c>
    </row>
    <row r="12" spans="2:59" ht="72.5" x14ac:dyDescent="0.35">
      <c r="B12" s="18" t="s">
        <v>440</v>
      </c>
      <c r="C12" s="19">
        <v>0.151558768379742</v>
      </c>
      <c r="D12" s="19">
        <v>0.133663064899256</v>
      </c>
      <c r="E12" s="19">
        <v>0.16679456678559401</v>
      </c>
      <c r="F12" s="19"/>
      <c r="G12" s="19">
        <v>0.16984232703089899</v>
      </c>
      <c r="H12" s="19">
        <v>0.13248699553307799</v>
      </c>
      <c r="I12" s="19">
        <v>0.15450407596945001</v>
      </c>
      <c r="J12" s="19">
        <v>0.14553316554667201</v>
      </c>
      <c r="K12" s="19">
        <v>0.176356324802391</v>
      </c>
      <c r="L12" s="19">
        <v>0.14195405702137101</v>
      </c>
      <c r="M12" s="19"/>
      <c r="N12" s="19">
        <v>0.13918894239150301</v>
      </c>
      <c r="O12" s="19">
        <v>0.16712017223779599</v>
      </c>
      <c r="P12" s="19">
        <v>0.15303359122610399</v>
      </c>
      <c r="Q12" s="19">
        <v>0.140278860250385</v>
      </c>
      <c r="R12" s="19">
        <v>0.17535676653667101</v>
      </c>
      <c r="S12" s="19"/>
      <c r="T12" s="19">
        <v>0.143216935894451</v>
      </c>
      <c r="U12" s="19">
        <v>0.15365952325990101</v>
      </c>
      <c r="V12" s="19"/>
      <c r="W12" s="19">
        <v>0.13251353519617101</v>
      </c>
      <c r="X12" s="19">
        <v>0.16845888771068401</v>
      </c>
      <c r="Y12" s="19"/>
      <c r="Z12" s="19">
        <v>0.17358697719653299</v>
      </c>
      <c r="AA12" s="19">
        <v>0.12798732881849401</v>
      </c>
      <c r="AB12" s="19">
        <v>9.2814705019858099E-2</v>
      </c>
      <c r="AC12" s="19"/>
      <c r="AD12" s="19">
        <v>0.13244300112114299</v>
      </c>
      <c r="AE12" s="19">
        <v>0.18744339112657801</v>
      </c>
      <c r="AF12" s="19"/>
      <c r="AG12" s="19">
        <v>6.6910937449398397E-2</v>
      </c>
      <c r="AH12" s="19">
        <v>7.3402217379690493E-2</v>
      </c>
      <c r="AI12" s="19">
        <v>0.22025639115642101</v>
      </c>
      <c r="AJ12" s="19"/>
      <c r="AK12" s="19">
        <v>8.4974588894171504E-2</v>
      </c>
      <c r="AL12" s="19">
        <v>0.15290220808702101</v>
      </c>
      <c r="AM12" s="19">
        <v>0.20926211954259699</v>
      </c>
      <c r="AN12" s="19"/>
      <c r="AO12" s="19">
        <v>0.19589775839467799</v>
      </c>
      <c r="AP12" s="19">
        <v>0.116742168918946</v>
      </c>
      <c r="AQ12" s="19">
        <v>0.17835258451699099</v>
      </c>
      <c r="AR12" s="19"/>
      <c r="AS12" s="19">
        <v>0.25264031850785601</v>
      </c>
      <c r="AT12" s="19">
        <v>0.16598162863319799</v>
      </c>
      <c r="AU12" s="19">
        <v>0.18906346908102101</v>
      </c>
      <c r="AV12" s="19">
        <v>0.14425660146109101</v>
      </c>
      <c r="AW12" s="19">
        <v>0.15862123692999</v>
      </c>
      <c r="AX12" s="19">
        <v>9.0925758034230295E-2</v>
      </c>
      <c r="AY12" s="19">
        <v>0.114874636617005</v>
      </c>
      <c r="AZ12" s="19">
        <v>9.1066063500055694E-2</v>
      </c>
      <c r="BA12" s="19">
        <v>9.1917844085133704E-2</v>
      </c>
      <c r="BB12" s="19">
        <v>9.6646398053052807E-2</v>
      </c>
      <c r="BC12" s="19">
        <v>0.19397317140357101</v>
      </c>
      <c r="BD12" s="19">
        <v>0.14864001447861999</v>
      </c>
      <c r="BE12" s="19">
        <v>8.4666112050999595E-2</v>
      </c>
      <c r="BF12" s="19">
        <v>0.17657608933621699</v>
      </c>
      <c r="BG12" s="19">
        <v>0.13078947178797701</v>
      </c>
    </row>
    <row r="13" spans="2:59" x14ac:dyDescent="0.35">
      <c r="B13" s="16"/>
    </row>
    <row r="14" spans="2:59" x14ac:dyDescent="0.35">
      <c r="B14" t="s">
        <v>87</v>
      </c>
    </row>
    <row r="15" spans="2:59" x14ac:dyDescent="0.35">
      <c r="B15" t="s">
        <v>88</v>
      </c>
    </row>
    <row r="17" spans="2:2" x14ac:dyDescent="0.35">
      <c r="B17"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29" x14ac:dyDescent="0.35">
      <c r="B9" s="18" t="s">
        <v>442</v>
      </c>
      <c r="C9" s="17">
        <v>0.14577650075635901</v>
      </c>
      <c r="D9" s="17">
        <v>0.16157518005757601</v>
      </c>
      <c r="E9" s="17">
        <v>0.12959937436815699</v>
      </c>
      <c r="F9" s="17"/>
      <c r="G9" s="17">
        <v>8.8532547971060305E-2</v>
      </c>
      <c r="H9" s="17">
        <v>0.109548026880691</v>
      </c>
      <c r="I9" s="17">
        <v>0.12632359397638501</v>
      </c>
      <c r="J9" s="17">
        <v>9.2631226855510604E-2</v>
      </c>
      <c r="K9" s="17">
        <v>0.14202739457844701</v>
      </c>
      <c r="L9" s="17">
        <v>0.22846842535388401</v>
      </c>
      <c r="M9" s="17"/>
      <c r="N9" s="17">
        <v>0.146270181295239</v>
      </c>
      <c r="O9" s="17">
        <v>0.16528708279818299</v>
      </c>
      <c r="P9" s="17">
        <v>0.18373250366004801</v>
      </c>
      <c r="Q9" s="17">
        <v>0.111898388676595</v>
      </c>
      <c r="R9" s="17">
        <v>0.111759427374922</v>
      </c>
      <c r="S9" s="17"/>
      <c r="T9" s="17">
        <v>0.16578960074343599</v>
      </c>
      <c r="U9" s="17">
        <v>0.14073652692098201</v>
      </c>
      <c r="V9" s="17"/>
      <c r="W9" s="17">
        <v>0.15105146463049099</v>
      </c>
      <c r="X9" s="17">
        <v>0.14450528497524101</v>
      </c>
      <c r="Y9" s="17"/>
      <c r="Z9" s="17">
        <v>0.19433785246819499</v>
      </c>
      <c r="AA9" s="17">
        <v>0.16346065619431499</v>
      </c>
      <c r="AB9" s="17">
        <v>0.102942418941129</v>
      </c>
      <c r="AC9" s="17"/>
      <c r="AD9" s="17">
        <v>0.17386321268649699</v>
      </c>
      <c r="AE9" s="17">
        <v>9.3051383936436596E-2</v>
      </c>
      <c r="AF9" s="17"/>
      <c r="AG9" s="17">
        <v>0.14048567721435201</v>
      </c>
      <c r="AH9" s="17">
        <v>0.13406308660928601</v>
      </c>
      <c r="AI9" s="17">
        <v>0.165054432545191</v>
      </c>
      <c r="AJ9" s="17"/>
      <c r="AK9" s="17">
        <v>0.21702356344030899</v>
      </c>
      <c r="AL9" s="17">
        <v>0.13501585686773701</v>
      </c>
      <c r="AM9" s="17">
        <v>5.7107360901332602E-2</v>
      </c>
      <c r="AN9" s="17"/>
      <c r="AO9" s="17">
        <v>0.21995187990850401</v>
      </c>
      <c r="AP9" s="17">
        <v>0.17294884777071601</v>
      </c>
      <c r="AQ9" s="17">
        <v>0.105071005668939</v>
      </c>
      <c r="AR9" s="17"/>
      <c r="AS9" s="17">
        <v>0.20836494053416099</v>
      </c>
      <c r="AT9" s="17">
        <v>0.114347272922193</v>
      </c>
      <c r="AU9" s="17">
        <v>0.143895107720134</v>
      </c>
      <c r="AV9" s="17">
        <v>0.206295824318286</v>
      </c>
      <c r="AW9" s="17">
        <v>0.13484339051111499</v>
      </c>
      <c r="AX9" s="17">
        <v>0.10881264032495901</v>
      </c>
      <c r="AY9" s="17">
        <v>0.126126130009622</v>
      </c>
      <c r="AZ9" s="17">
        <v>0.14884716509764101</v>
      </c>
      <c r="BA9" s="17">
        <v>0.12910056649938501</v>
      </c>
      <c r="BB9" s="17">
        <v>7.1946171131945805E-2</v>
      </c>
      <c r="BC9" s="17">
        <v>0.18035737484469699</v>
      </c>
      <c r="BD9" s="17">
        <v>0.214619143984592</v>
      </c>
      <c r="BE9" s="17">
        <v>5.3438605934774203E-2</v>
      </c>
      <c r="BF9" s="17">
        <v>0.20649284277496799</v>
      </c>
      <c r="BG9" s="17">
        <v>0.19599826448011901</v>
      </c>
    </row>
    <row r="10" spans="2:59" x14ac:dyDescent="0.35">
      <c r="B10" s="18" t="s">
        <v>274</v>
      </c>
      <c r="C10" s="17">
        <v>0.39222542954499401</v>
      </c>
      <c r="D10" s="17">
        <v>0.39061717318355899</v>
      </c>
      <c r="E10" s="17">
        <v>0.395339566593567</v>
      </c>
      <c r="F10" s="17"/>
      <c r="G10" s="17">
        <v>0.34978472820051099</v>
      </c>
      <c r="H10" s="17">
        <v>0.35372255320791601</v>
      </c>
      <c r="I10" s="17">
        <v>0.31843637834465499</v>
      </c>
      <c r="J10" s="17">
        <v>0.37020351632859</v>
      </c>
      <c r="K10" s="17">
        <v>0.47879924749923403</v>
      </c>
      <c r="L10" s="17">
        <v>0.423734395219236</v>
      </c>
      <c r="M10" s="17"/>
      <c r="N10" s="17">
        <v>0.393905895146968</v>
      </c>
      <c r="O10" s="17">
        <v>0.4018944865979</v>
      </c>
      <c r="P10" s="17">
        <v>0.42071646194638401</v>
      </c>
      <c r="Q10" s="17">
        <v>0.35534835470739701</v>
      </c>
      <c r="R10" s="17">
        <v>0.39666964396533599</v>
      </c>
      <c r="S10" s="17"/>
      <c r="T10" s="17">
        <v>0.37409998420824297</v>
      </c>
      <c r="U10" s="17">
        <v>0.396790028248381</v>
      </c>
      <c r="V10" s="17"/>
      <c r="W10" s="17">
        <v>0.39122657146600398</v>
      </c>
      <c r="X10" s="17">
        <v>0.40065526076573499</v>
      </c>
      <c r="Y10" s="17"/>
      <c r="Z10" s="17">
        <v>0.41763548735377398</v>
      </c>
      <c r="AA10" s="17">
        <v>0.35195550807998</v>
      </c>
      <c r="AB10" s="17">
        <v>0.44069496548867998</v>
      </c>
      <c r="AC10" s="17"/>
      <c r="AD10" s="17">
        <v>0.39362960895875598</v>
      </c>
      <c r="AE10" s="17">
        <v>0.38958946689436902</v>
      </c>
      <c r="AF10" s="17"/>
      <c r="AG10" s="17">
        <v>0.45594775767170598</v>
      </c>
      <c r="AH10" s="17">
        <v>0.416765478966445</v>
      </c>
      <c r="AI10" s="17">
        <v>0.37780494234900402</v>
      </c>
      <c r="AJ10" s="17"/>
      <c r="AK10" s="17">
        <v>0.44241876227493099</v>
      </c>
      <c r="AL10" s="17">
        <v>0.39905357039317702</v>
      </c>
      <c r="AM10" s="17">
        <v>0.306419337886014</v>
      </c>
      <c r="AN10" s="17"/>
      <c r="AO10" s="17">
        <v>0.47348347347233899</v>
      </c>
      <c r="AP10" s="17">
        <v>0.41998125456962598</v>
      </c>
      <c r="AQ10" s="17">
        <v>0.35951412535983801</v>
      </c>
      <c r="AR10" s="17"/>
      <c r="AS10" s="17">
        <v>0.13266608837115701</v>
      </c>
      <c r="AT10" s="17">
        <v>0.412403051264562</v>
      </c>
      <c r="AU10" s="17">
        <v>0.47054547395401097</v>
      </c>
      <c r="AV10" s="17">
        <v>0.396826718902971</v>
      </c>
      <c r="AW10" s="17">
        <v>0.45623989477177801</v>
      </c>
      <c r="AX10" s="17">
        <v>0.28399269337167499</v>
      </c>
      <c r="AY10" s="17">
        <v>0.47424216004231701</v>
      </c>
      <c r="AZ10" s="17">
        <v>0.44215963460159202</v>
      </c>
      <c r="BA10" s="17">
        <v>0.45175365126942002</v>
      </c>
      <c r="BB10" s="17">
        <v>0.44213088682950402</v>
      </c>
      <c r="BC10" s="17">
        <v>0.48074768663968198</v>
      </c>
      <c r="BD10" s="17">
        <v>0.40469815389223202</v>
      </c>
      <c r="BE10" s="17">
        <v>0.18998608002540401</v>
      </c>
      <c r="BF10" s="17">
        <v>0.2973828263294</v>
      </c>
      <c r="BG10" s="17">
        <v>0.296700104861775</v>
      </c>
    </row>
    <row r="11" spans="2:59" x14ac:dyDescent="0.35">
      <c r="B11" s="18" t="s">
        <v>275</v>
      </c>
      <c r="C11" s="17">
        <v>0.31672052135873602</v>
      </c>
      <c r="D11" s="17">
        <v>0.32852017501236502</v>
      </c>
      <c r="E11" s="17">
        <v>0.30497308310745003</v>
      </c>
      <c r="F11" s="17"/>
      <c r="G11" s="17">
        <v>0.39650197380302898</v>
      </c>
      <c r="H11" s="17">
        <v>0.33842707381178</v>
      </c>
      <c r="I11" s="17">
        <v>0.37321095835962897</v>
      </c>
      <c r="J11" s="17">
        <v>0.35676269094687302</v>
      </c>
      <c r="K11" s="17">
        <v>0.28035606775538302</v>
      </c>
      <c r="L11" s="17">
        <v>0.24762994113178499</v>
      </c>
      <c r="M11" s="17"/>
      <c r="N11" s="17">
        <v>0.324900069425619</v>
      </c>
      <c r="O11" s="17">
        <v>0.30204197352824103</v>
      </c>
      <c r="P11" s="17">
        <v>0.259050657253376</v>
      </c>
      <c r="Q11" s="17">
        <v>0.37346232945980001</v>
      </c>
      <c r="R11" s="17">
        <v>0.308135631468124</v>
      </c>
      <c r="S11" s="17"/>
      <c r="T11" s="17">
        <v>0.312528202250417</v>
      </c>
      <c r="U11" s="17">
        <v>0.31777628876254299</v>
      </c>
      <c r="V11" s="17"/>
      <c r="W11" s="17">
        <v>0.31867273082493902</v>
      </c>
      <c r="X11" s="17">
        <v>0.31921648086034599</v>
      </c>
      <c r="Y11" s="17"/>
      <c r="Z11" s="17">
        <v>0.29591278302100499</v>
      </c>
      <c r="AA11" s="17">
        <v>0.36798159327037899</v>
      </c>
      <c r="AB11" s="17">
        <v>0.297231137753526</v>
      </c>
      <c r="AC11" s="17"/>
      <c r="AD11" s="17">
        <v>0.31696455495012399</v>
      </c>
      <c r="AE11" s="17">
        <v>0.316262415061142</v>
      </c>
      <c r="AF11" s="17"/>
      <c r="AG11" s="17">
        <v>0.28208184639980599</v>
      </c>
      <c r="AH11" s="17">
        <v>0.32039716624084202</v>
      </c>
      <c r="AI11" s="17">
        <v>0.32713456541201502</v>
      </c>
      <c r="AJ11" s="17"/>
      <c r="AK11" s="17">
        <v>0.25410580637887897</v>
      </c>
      <c r="AL11" s="17">
        <v>0.35438371521006601</v>
      </c>
      <c r="AM11" s="17">
        <v>0.34140493578199299</v>
      </c>
      <c r="AN11" s="17"/>
      <c r="AO11" s="17">
        <v>0.222138408456205</v>
      </c>
      <c r="AP11" s="17">
        <v>0.29828606257826501</v>
      </c>
      <c r="AQ11" s="17">
        <v>0.363336062824409</v>
      </c>
      <c r="AR11" s="17"/>
      <c r="AS11" s="17">
        <v>0.334084013819342</v>
      </c>
      <c r="AT11" s="17">
        <v>0.268333374226845</v>
      </c>
      <c r="AU11" s="17">
        <v>0.27817924307025799</v>
      </c>
      <c r="AV11" s="17">
        <v>0.258510265720443</v>
      </c>
      <c r="AW11" s="17">
        <v>0.31822801422235902</v>
      </c>
      <c r="AX11" s="17">
        <v>0.47102656217809302</v>
      </c>
      <c r="AY11" s="17">
        <v>0.33578227703724001</v>
      </c>
      <c r="AZ11" s="17">
        <v>0.32655239332814201</v>
      </c>
      <c r="BA11" s="17">
        <v>0.340849586202847</v>
      </c>
      <c r="BB11" s="17">
        <v>0.39770636849454999</v>
      </c>
      <c r="BC11" s="17">
        <v>0.25212007921713703</v>
      </c>
      <c r="BD11" s="17">
        <v>0.21910644242507701</v>
      </c>
      <c r="BE11" s="17">
        <v>0.42533651123086402</v>
      </c>
      <c r="BF11" s="17">
        <v>0.15618044490847899</v>
      </c>
      <c r="BG11" s="17">
        <v>0.35715907489003801</v>
      </c>
    </row>
    <row r="12" spans="2:59" x14ac:dyDescent="0.35">
      <c r="B12" s="18" t="s">
        <v>276</v>
      </c>
      <c r="C12" s="17">
        <v>6.4051303496522702E-2</v>
      </c>
      <c r="D12" s="17">
        <v>5.96907812355537E-2</v>
      </c>
      <c r="E12" s="17">
        <v>6.8377372728504901E-2</v>
      </c>
      <c r="F12" s="17"/>
      <c r="G12" s="17">
        <v>8.4449322757225498E-2</v>
      </c>
      <c r="H12" s="17">
        <v>8.2428593766182404E-2</v>
      </c>
      <c r="I12" s="17">
        <v>6.3770161086130497E-2</v>
      </c>
      <c r="J12" s="17">
        <v>7.9541702971079598E-2</v>
      </c>
      <c r="K12" s="17">
        <v>3.8780271134500999E-2</v>
      </c>
      <c r="L12" s="17">
        <v>5.4793765700776098E-2</v>
      </c>
      <c r="M12" s="17"/>
      <c r="N12" s="17">
        <v>8.2943299259895895E-2</v>
      </c>
      <c r="O12" s="17">
        <v>4.8015991330155598E-2</v>
      </c>
      <c r="P12" s="17">
        <v>2.9734743057312499E-2</v>
      </c>
      <c r="Q12" s="17">
        <v>7.9538987190746299E-2</v>
      </c>
      <c r="R12" s="17">
        <v>7.6075312352230695E-2</v>
      </c>
      <c r="S12" s="17"/>
      <c r="T12" s="17">
        <v>5.3288781998115403E-2</v>
      </c>
      <c r="U12" s="17">
        <v>6.6761669546243907E-2</v>
      </c>
      <c r="V12" s="17"/>
      <c r="W12" s="17">
        <v>6.9132305926488696E-2</v>
      </c>
      <c r="X12" s="17">
        <v>5.71731616902195E-2</v>
      </c>
      <c r="Y12" s="17"/>
      <c r="Z12" s="17">
        <v>3.4509082225006101E-2</v>
      </c>
      <c r="AA12" s="17">
        <v>5.5582266461425299E-2</v>
      </c>
      <c r="AB12" s="17">
        <v>9.7616965364855798E-2</v>
      </c>
      <c r="AC12" s="17"/>
      <c r="AD12" s="17">
        <v>5.7468616818384201E-2</v>
      </c>
      <c r="AE12" s="17">
        <v>7.6408496640280099E-2</v>
      </c>
      <c r="AF12" s="17"/>
      <c r="AG12" s="17">
        <v>6.5329651266055194E-2</v>
      </c>
      <c r="AH12" s="17">
        <v>7.4762732338910301E-2</v>
      </c>
      <c r="AI12" s="17">
        <v>5.32901510312557E-2</v>
      </c>
      <c r="AJ12" s="17"/>
      <c r="AK12" s="17">
        <v>5.20454804779521E-2</v>
      </c>
      <c r="AL12" s="17">
        <v>5.2159334097990201E-2</v>
      </c>
      <c r="AM12" s="17">
        <v>0.1201220416693</v>
      </c>
      <c r="AN12" s="17"/>
      <c r="AO12" s="17">
        <v>6.4427273532779994E-2</v>
      </c>
      <c r="AP12" s="17">
        <v>5.1520757332629299E-2</v>
      </c>
      <c r="AQ12" s="17">
        <v>8.1901048414639105E-2</v>
      </c>
      <c r="AR12" s="17"/>
      <c r="AS12" s="17">
        <v>0.111076649720304</v>
      </c>
      <c r="AT12" s="17">
        <v>6.8914285897974201E-2</v>
      </c>
      <c r="AU12" s="17">
        <v>3.1219185797924501E-2</v>
      </c>
      <c r="AV12" s="17">
        <v>7.6168183945268697E-2</v>
      </c>
      <c r="AW12" s="17">
        <v>4.8806201459374601E-2</v>
      </c>
      <c r="AX12" s="17">
        <v>8.4824379287672294E-2</v>
      </c>
      <c r="AY12" s="17">
        <v>2.6891630917032401E-2</v>
      </c>
      <c r="AZ12" s="17">
        <v>3.0618507009403599E-2</v>
      </c>
      <c r="BA12" s="17">
        <v>4.0320959296165602E-2</v>
      </c>
      <c r="BB12" s="17">
        <v>4.7137366371672401E-2</v>
      </c>
      <c r="BC12" s="17">
        <v>4.6231111349345398E-2</v>
      </c>
      <c r="BD12" s="17">
        <v>8.6335868276395E-2</v>
      </c>
      <c r="BE12" s="17">
        <v>0.114194477529802</v>
      </c>
      <c r="BF12" s="17">
        <v>0.25924671102260199</v>
      </c>
      <c r="BG12" s="17">
        <v>0.105933218552603</v>
      </c>
    </row>
    <row r="13" spans="2:59" x14ac:dyDescent="0.35">
      <c r="B13" s="18" t="s">
        <v>277</v>
      </c>
      <c r="C13" s="17">
        <v>1.9511041591146201E-2</v>
      </c>
      <c r="D13" s="17">
        <v>2.13060622537262E-2</v>
      </c>
      <c r="E13" s="17">
        <v>1.79192142039441E-2</v>
      </c>
      <c r="F13" s="17"/>
      <c r="G13" s="17">
        <v>4.1693711666097297E-2</v>
      </c>
      <c r="H13" s="17">
        <v>2.2675558940562598E-2</v>
      </c>
      <c r="I13" s="17">
        <v>2.01112463840026E-2</v>
      </c>
      <c r="J13" s="17">
        <v>2.87747646097763E-2</v>
      </c>
      <c r="K13" s="17">
        <v>1.6266556549179401E-2</v>
      </c>
      <c r="L13" s="17">
        <v>6.7891094982813699E-3</v>
      </c>
      <c r="M13" s="17"/>
      <c r="N13" s="17">
        <v>1.6719785206795401E-2</v>
      </c>
      <c r="O13" s="17">
        <v>2.6550438516780999E-2</v>
      </c>
      <c r="P13" s="17">
        <v>2.04268992130111E-2</v>
      </c>
      <c r="Q13" s="17">
        <v>1.67831553315194E-2</v>
      </c>
      <c r="R13" s="17">
        <v>1.7841219371438701E-2</v>
      </c>
      <c r="S13" s="17"/>
      <c r="T13" s="17">
        <v>2.6067214207459201E-2</v>
      </c>
      <c r="U13" s="17">
        <v>1.78599761156444E-2</v>
      </c>
      <c r="V13" s="17"/>
      <c r="W13" s="17">
        <v>1.9864844791071E-2</v>
      </c>
      <c r="X13" s="17">
        <v>1.5553716752622401E-2</v>
      </c>
      <c r="Y13" s="17"/>
      <c r="Z13" s="17">
        <v>1.2949135944760199E-2</v>
      </c>
      <c r="AA13" s="17">
        <v>9.1657070113531601E-3</v>
      </c>
      <c r="AB13" s="17">
        <v>3.3839875848687799E-2</v>
      </c>
      <c r="AC13" s="17"/>
      <c r="AD13" s="17">
        <v>1.9962689277141302E-2</v>
      </c>
      <c r="AE13" s="17">
        <v>1.8663196636394298E-2</v>
      </c>
      <c r="AF13" s="17"/>
      <c r="AG13" s="17">
        <v>2.21245165964849E-2</v>
      </c>
      <c r="AH13" s="17">
        <v>2.5563238583644399E-2</v>
      </c>
      <c r="AI13" s="17">
        <v>1.5570745123932301E-2</v>
      </c>
      <c r="AJ13" s="17"/>
      <c r="AK13" s="17">
        <v>5.2641670960485096E-3</v>
      </c>
      <c r="AL13" s="17">
        <v>1.78228748247319E-2</v>
      </c>
      <c r="AM13" s="17">
        <v>5.6806464414257699E-2</v>
      </c>
      <c r="AN13" s="17"/>
      <c r="AO13" s="17">
        <v>7.1738097787227796E-3</v>
      </c>
      <c r="AP13" s="17">
        <v>1.36610532107864E-2</v>
      </c>
      <c r="AQ13" s="17">
        <v>2.9008934391963601E-2</v>
      </c>
      <c r="AR13" s="17"/>
      <c r="AS13" s="17">
        <v>4.2709844384635001E-2</v>
      </c>
      <c r="AT13" s="17">
        <v>3.4340598963321402E-2</v>
      </c>
      <c r="AU13" s="17">
        <v>2.64787429402196E-2</v>
      </c>
      <c r="AV13" s="17">
        <v>3.99423146879542E-3</v>
      </c>
      <c r="AW13" s="17">
        <v>1.7149275636867401E-2</v>
      </c>
      <c r="AX13" s="17">
        <v>1.6707785155730001E-2</v>
      </c>
      <c r="AY13" s="17">
        <v>8.4325644068399905E-3</v>
      </c>
      <c r="AZ13" s="17">
        <v>3.0842729376737401E-2</v>
      </c>
      <c r="BA13" s="17">
        <v>3.7975236732182303E-2</v>
      </c>
      <c r="BB13" s="17">
        <v>0</v>
      </c>
      <c r="BC13" s="17">
        <v>0</v>
      </c>
      <c r="BD13" s="17">
        <v>4.0680140948533602E-2</v>
      </c>
      <c r="BE13" s="17">
        <v>0</v>
      </c>
      <c r="BF13" s="17">
        <v>0</v>
      </c>
      <c r="BG13" s="17">
        <v>0</v>
      </c>
    </row>
    <row r="14" spans="2:59" x14ac:dyDescent="0.35">
      <c r="B14" s="18" t="s">
        <v>133</v>
      </c>
      <c r="C14" s="19">
        <v>6.1715203252241897E-2</v>
      </c>
      <c r="D14" s="19">
        <v>3.8290628257220599E-2</v>
      </c>
      <c r="E14" s="19">
        <v>8.3791388998376501E-2</v>
      </c>
      <c r="F14" s="19"/>
      <c r="G14" s="19">
        <v>3.90377156020765E-2</v>
      </c>
      <c r="H14" s="19">
        <v>9.3198193392868001E-2</v>
      </c>
      <c r="I14" s="19">
        <v>9.8147661849197806E-2</v>
      </c>
      <c r="J14" s="19">
        <v>7.2086098288170905E-2</v>
      </c>
      <c r="K14" s="19">
        <v>4.3770462483256001E-2</v>
      </c>
      <c r="L14" s="19">
        <v>3.8584363096038597E-2</v>
      </c>
      <c r="M14" s="19"/>
      <c r="N14" s="19">
        <v>3.5260769665482798E-2</v>
      </c>
      <c r="O14" s="19">
        <v>5.6210027228739398E-2</v>
      </c>
      <c r="P14" s="19">
        <v>8.6338734869867997E-2</v>
      </c>
      <c r="Q14" s="19">
        <v>6.2968784633942704E-2</v>
      </c>
      <c r="R14" s="19">
        <v>8.9518765467948694E-2</v>
      </c>
      <c r="S14" s="19"/>
      <c r="T14" s="19">
        <v>6.82262165923299E-2</v>
      </c>
      <c r="U14" s="19">
        <v>6.0075510406204999E-2</v>
      </c>
      <c r="V14" s="19"/>
      <c r="W14" s="19">
        <v>5.0052082361006202E-2</v>
      </c>
      <c r="X14" s="19">
        <v>6.2896094955836104E-2</v>
      </c>
      <c r="Y14" s="19"/>
      <c r="Z14" s="19">
        <v>4.4655658987259102E-2</v>
      </c>
      <c r="AA14" s="19">
        <v>5.1854268982547302E-2</v>
      </c>
      <c r="AB14" s="19">
        <v>2.7674636603121101E-2</v>
      </c>
      <c r="AC14" s="19"/>
      <c r="AD14" s="19">
        <v>3.81113173090969E-2</v>
      </c>
      <c r="AE14" s="19">
        <v>0.106025040831378</v>
      </c>
      <c r="AF14" s="19"/>
      <c r="AG14" s="19">
        <v>3.4030550851595197E-2</v>
      </c>
      <c r="AH14" s="19">
        <v>2.8448297260873001E-2</v>
      </c>
      <c r="AI14" s="19">
        <v>6.1145163538602797E-2</v>
      </c>
      <c r="AJ14" s="19"/>
      <c r="AK14" s="19">
        <v>2.9142220331881099E-2</v>
      </c>
      <c r="AL14" s="19">
        <v>4.1564648606298299E-2</v>
      </c>
      <c r="AM14" s="19">
        <v>0.118139859347102</v>
      </c>
      <c r="AN14" s="19"/>
      <c r="AO14" s="19">
        <v>1.28251548514488E-2</v>
      </c>
      <c r="AP14" s="19">
        <v>4.3602024537976999E-2</v>
      </c>
      <c r="AQ14" s="19">
        <v>6.1168823340211398E-2</v>
      </c>
      <c r="AR14" s="19"/>
      <c r="AS14" s="19">
        <v>0.17109846317040101</v>
      </c>
      <c r="AT14" s="19">
        <v>0.101661416725104</v>
      </c>
      <c r="AU14" s="19">
        <v>4.96822465174519E-2</v>
      </c>
      <c r="AV14" s="19">
        <v>5.8204775644236102E-2</v>
      </c>
      <c r="AW14" s="19">
        <v>2.4733223398506799E-2</v>
      </c>
      <c r="AX14" s="19">
        <v>3.4635939681871897E-2</v>
      </c>
      <c r="AY14" s="19">
        <v>2.8525237586949199E-2</v>
      </c>
      <c r="AZ14" s="19">
        <v>2.0979570586483798E-2</v>
      </c>
      <c r="BA14" s="19">
        <v>0</v>
      </c>
      <c r="BB14" s="19">
        <v>4.1079207172328401E-2</v>
      </c>
      <c r="BC14" s="19">
        <v>4.0543747949137697E-2</v>
      </c>
      <c r="BD14" s="19">
        <v>3.4560250473171003E-2</v>
      </c>
      <c r="BE14" s="19">
        <v>0.21704432527915599</v>
      </c>
      <c r="BF14" s="19">
        <v>8.0697174964550103E-2</v>
      </c>
      <c r="BG14" s="19">
        <v>4.4209337215465598E-2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G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116" x14ac:dyDescent="0.35">
      <c r="B9" s="18" t="s">
        <v>444</v>
      </c>
      <c r="C9" s="17">
        <v>0.40152210298688001</v>
      </c>
      <c r="D9" s="17">
        <v>0.42796662673667102</v>
      </c>
      <c r="E9" s="17">
        <v>0.37648112825257501</v>
      </c>
      <c r="F9" s="17"/>
      <c r="G9" s="17">
        <v>0.372938199040032</v>
      </c>
      <c r="H9" s="17">
        <v>0.29724827934265702</v>
      </c>
      <c r="I9" s="17">
        <v>0.40986870085332699</v>
      </c>
      <c r="J9" s="17">
        <v>0.368803286476453</v>
      </c>
      <c r="K9" s="17">
        <v>0.42396896487303398</v>
      </c>
      <c r="L9" s="17">
        <v>0.46117924259244902</v>
      </c>
      <c r="M9" s="17"/>
      <c r="N9" s="17">
        <v>0.41286231858414202</v>
      </c>
      <c r="O9" s="17">
        <v>0.364085573267593</v>
      </c>
      <c r="P9" s="17">
        <v>0.44693737460076099</v>
      </c>
      <c r="Q9" s="17">
        <v>0.37651729961147701</v>
      </c>
      <c r="R9" s="17">
        <v>0.41086177202921598</v>
      </c>
      <c r="S9" s="17"/>
      <c r="T9" s="17">
        <v>0.33854924216381399</v>
      </c>
      <c r="U9" s="17">
        <v>0.41738079409880102</v>
      </c>
      <c r="V9" s="17"/>
      <c r="W9" s="17">
        <v>0.38750047797459303</v>
      </c>
      <c r="X9" s="17">
        <v>0.41560902689597801</v>
      </c>
      <c r="Y9" s="17"/>
      <c r="Z9" s="17">
        <v>0.41020297204650102</v>
      </c>
      <c r="AA9" s="17">
        <v>0.43082152396732198</v>
      </c>
      <c r="AB9" s="17">
        <v>0.40180329962268502</v>
      </c>
      <c r="AC9" s="17"/>
      <c r="AD9" s="17">
        <v>0.41547499368746299</v>
      </c>
      <c r="AE9" s="17">
        <v>0.375329368358714</v>
      </c>
      <c r="AF9" s="17"/>
      <c r="AG9" s="17">
        <v>0.44140785800812299</v>
      </c>
      <c r="AH9" s="17">
        <v>0.41368664934510002</v>
      </c>
      <c r="AI9" s="17">
        <v>0.40103958888283597</v>
      </c>
      <c r="AJ9" s="17"/>
      <c r="AK9" s="17">
        <v>0.41101115762471202</v>
      </c>
      <c r="AL9" s="17">
        <v>0.43642950698733302</v>
      </c>
      <c r="AM9" s="17">
        <v>0.31166095048125803</v>
      </c>
      <c r="AN9" s="17"/>
      <c r="AO9" s="17">
        <v>0.40413218058028599</v>
      </c>
      <c r="AP9" s="17">
        <v>0.40886638882346998</v>
      </c>
      <c r="AQ9" s="17">
        <v>0.40589180206012099</v>
      </c>
      <c r="AR9" s="17"/>
      <c r="AS9" s="17">
        <v>0.33850237813886802</v>
      </c>
      <c r="AT9" s="17">
        <v>0.35697201175723198</v>
      </c>
      <c r="AU9" s="17">
        <v>0.44189827983171498</v>
      </c>
      <c r="AV9" s="17">
        <v>0.425617936688308</v>
      </c>
      <c r="AW9" s="17">
        <v>0.44497413185573798</v>
      </c>
      <c r="AX9" s="17">
        <v>0.38018584706427899</v>
      </c>
      <c r="AY9" s="17">
        <v>0.48802476862737398</v>
      </c>
      <c r="AZ9" s="17">
        <v>0.442325977182568</v>
      </c>
      <c r="BA9" s="17">
        <v>0.395691337904439</v>
      </c>
      <c r="BB9" s="17">
        <v>0.41746712667333002</v>
      </c>
      <c r="BC9" s="17">
        <v>0.32464925688409701</v>
      </c>
      <c r="BD9" s="17">
        <v>0.45643856235011598</v>
      </c>
      <c r="BE9" s="17">
        <v>3.83244711498456E-2</v>
      </c>
      <c r="BF9" s="17">
        <v>0.31574994845833698</v>
      </c>
      <c r="BG9" s="17">
        <v>0.52597261620689795</v>
      </c>
    </row>
    <row r="10" spans="2:59" ht="116" x14ac:dyDescent="0.35">
      <c r="B10" s="18" t="s">
        <v>445</v>
      </c>
      <c r="C10" s="17">
        <v>0.444458785583842</v>
      </c>
      <c r="D10" s="17">
        <v>0.45329101983779202</v>
      </c>
      <c r="E10" s="17">
        <v>0.438061936676446</v>
      </c>
      <c r="F10" s="17"/>
      <c r="G10" s="17">
        <v>0.449696007267603</v>
      </c>
      <c r="H10" s="17">
        <v>0.47919695376944399</v>
      </c>
      <c r="I10" s="17">
        <v>0.39381964531869701</v>
      </c>
      <c r="J10" s="17">
        <v>0.46806966197800898</v>
      </c>
      <c r="K10" s="17">
        <v>0.47584785026812099</v>
      </c>
      <c r="L10" s="17">
        <v>0.41896438959266402</v>
      </c>
      <c r="M10" s="17"/>
      <c r="N10" s="17">
        <v>0.47803739740260598</v>
      </c>
      <c r="O10" s="17">
        <v>0.48034683266525602</v>
      </c>
      <c r="P10" s="17">
        <v>0.37771628598476897</v>
      </c>
      <c r="Q10" s="17">
        <v>0.44157765090379297</v>
      </c>
      <c r="R10" s="17">
        <v>0.42467764979543199</v>
      </c>
      <c r="S10" s="17"/>
      <c r="T10" s="17">
        <v>0.57743550581618297</v>
      </c>
      <c r="U10" s="17">
        <v>0.41097076068425498</v>
      </c>
      <c r="V10" s="17"/>
      <c r="W10" s="17">
        <v>0.495237431401855</v>
      </c>
      <c r="X10" s="17">
        <v>0.42040407865554802</v>
      </c>
      <c r="Y10" s="17"/>
      <c r="Z10" s="17">
        <v>0.45866670238032298</v>
      </c>
      <c r="AA10" s="17">
        <v>0.47725649228645101</v>
      </c>
      <c r="AB10" s="17">
        <v>0.45590493433176499</v>
      </c>
      <c r="AC10" s="17"/>
      <c r="AD10" s="17">
        <v>0.47695295107679497</v>
      </c>
      <c r="AE10" s="17">
        <v>0.38345988062681902</v>
      </c>
      <c r="AF10" s="17"/>
      <c r="AG10" s="17">
        <v>0.43769970797855301</v>
      </c>
      <c r="AH10" s="17">
        <v>0.45600022817783098</v>
      </c>
      <c r="AI10" s="17">
        <v>0.45070592995305098</v>
      </c>
      <c r="AJ10" s="17"/>
      <c r="AK10" s="17">
        <v>0.49812763994140802</v>
      </c>
      <c r="AL10" s="17">
        <v>0.42764449193683302</v>
      </c>
      <c r="AM10" s="17">
        <v>0.45216963823634698</v>
      </c>
      <c r="AN10" s="17"/>
      <c r="AO10" s="17">
        <v>0.48908436672198002</v>
      </c>
      <c r="AP10" s="17">
        <v>0.47077653499116201</v>
      </c>
      <c r="AQ10" s="17">
        <v>0.42312625662963399</v>
      </c>
      <c r="AR10" s="17"/>
      <c r="AS10" s="17">
        <v>0.31584289640644397</v>
      </c>
      <c r="AT10" s="17">
        <v>0.49024494452096301</v>
      </c>
      <c r="AU10" s="17">
        <v>0.37060315295590601</v>
      </c>
      <c r="AV10" s="17">
        <v>0.42454443774406703</v>
      </c>
      <c r="AW10" s="17">
        <v>0.40812911633003102</v>
      </c>
      <c r="AX10" s="17">
        <v>0.45072917548924102</v>
      </c>
      <c r="AY10" s="17">
        <v>0.396910588344972</v>
      </c>
      <c r="AZ10" s="17">
        <v>0.451428572306665</v>
      </c>
      <c r="BA10" s="17">
        <v>0.58516741900819902</v>
      </c>
      <c r="BB10" s="17">
        <v>0.57417835838525799</v>
      </c>
      <c r="BC10" s="17">
        <v>0.584005379140349</v>
      </c>
      <c r="BD10" s="17">
        <v>0.49768619450434798</v>
      </c>
      <c r="BE10" s="17">
        <v>0.551081873809808</v>
      </c>
      <c r="BF10" s="17">
        <v>0.64003904280532897</v>
      </c>
      <c r="BG10" s="17">
        <v>0.38010394545316001</v>
      </c>
    </row>
    <row r="11" spans="2:59" x14ac:dyDescent="0.35">
      <c r="B11" s="18" t="s">
        <v>264</v>
      </c>
      <c r="C11" s="19">
        <v>0.15401911142927799</v>
      </c>
      <c r="D11" s="19">
        <v>0.118742353425537</v>
      </c>
      <c r="E11" s="19">
        <v>0.18545693507097899</v>
      </c>
      <c r="F11" s="19"/>
      <c r="G11" s="19">
        <v>0.17736579369236499</v>
      </c>
      <c r="H11" s="19">
        <v>0.22355476688789899</v>
      </c>
      <c r="I11" s="19">
        <v>0.196311653827976</v>
      </c>
      <c r="J11" s="19">
        <v>0.163127051545538</v>
      </c>
      <c r="K11" s="19">
        <v>0.100183184858845</v>
      </c>
      <c r="L11" s="19">
        <v>0.119856367814886</v>
      </c>
      <c r="M11" s="19"/>
      <c r="N11" s="19">
        <v>0.109100284013252</v>
      </c>
      <c r="O11" s="19">
        <v>0.15556759406715001</v>
      </c>
      <c r="P11" s="19">
        <v>0.17534633941447</v>
      </c>
      <c r="Q11" s="19">
        <v>0.18190504948472999</v>
      </c>
      <c r="R11" s="19">
        <v>0.16446057817535201</v>
      </c>
      <c r="S11" s="19"/>
      <c r="T11" s="19">
        <v>8.4015252020002401E-2</v>
      </c>
      <c r="U11" s="19">
        <v>0.171648445216944</v>
      </c>
      <c r="V11" s="19"/>
      <c r="W11" s="19">
        <v>0.117262090623552</v>
      </c>
      <c r="X11" s="19">
        <v>0.163986894448474</v>
      </c>
      <c r="Y11" s="19"/>
      <c r="Z11" s="19">
        <v>0.131130325573176</v>
      </c>
      <c r="AA11" s="19">
        <v>9.1921983746226704E-2</v>
      </c>
      <c r="AB11" s="19">
        <v>0.14229176604554999</v>
      </c>
      <c r="AC11" s="19"/>
      <c r="AD11" s="19">
        <v>0.107572055235742</v>
      </c>
      <c r="AE11" s="19">
        <v>0.24121075101446701</v>
      </c>
      <c r="AF11" s="19"/>
      <c r="AG11" s="19">
        <v>0.120892434013324</v>
      </c>
      <c r="AH11" s="19">
        <v>0.130313122477069</v>
      </c>
      <c r="AI11" s="19">
        <v>0.148254481164112</v>
      </c>
      <c r="AJ11" s="19"/>
      <c r="AK11" s="19">
        <v>9.0861202433880003E-2</v>
      </c>
      <c r="AL11" s="19">
        <v>0.135926001075834</v>
      </c>
      <c r="AM11" s="19">
        <v>0.23616941128239499</v>
      </c>
      <c r="AN11" s="19"/>
      <c r="AO11" s="19">
        <v>0.106783452697734</v>
      </c>
      <c r="AP11" s="19">
        <v>0.12035707618536701</v>
      </c>
      <c r="AQ11" s="19">
        <v>0.170981941310244</v>
      </c>
      <c r="AR11" s="19"/>
      <c r="AS11" s="19">
        <v>0.34565472545468801</v>
      </c>
      <c r="AT11" s="19">
        <v>0.15278304372180501</v>
      </c>
      <c r="AU11" s="19">
        <v>0.18749856721237901</v>
      </c>
      <c r="AV11" s="19">
        <v>0.14983762556762401</v>
      </c>
      <c r="AW11" s="19">
        <v>0.14689675181423001</v>
      </c>
      <c r="AX11" s="19">
        <v>0.16908497744647999</v>
      </c>
      <c r="AY11" s="19">
        <v>0.115064643027654</v>
      </c>
      <c r="AZ11" s="19">
        <v>0.106245450510768</v>
      </c>
      <c r="BA11" s="19">
        <v>1.9141243087361301E-2</v>
      </c>
      <c r="BB11" s="19">
        <v>8.3545149414126496E-3</v>
      </c>
      <c r="BC11" s="19">
        <v>9.1345363975553998E-2</v>
      </c>
      <c r="BD11" s="19">
        <v>4.5875243145535601E-2</v>
      </c>
      <c r="BE11" s="19">
        <v>0.41059365504034701</v>
      </c>
      <c r="BF11" s="19">
        <v>4.4211008736334698E-2</v>
      </c>
      <c r="BG11" s="19">
        <v>9.3923438339942295E-2</v>
      </c>
    </row>
    <row r="12" spans="2:59" x14ac:dyDescent="0.35">
      <c r="B12" s="16"/>
    </row>
    <row r="13" spans="2:59" x14ac:dyDescent="0.35">
      <c r="B13" t="s">
        <v>87</v>
      </c>
    </row>
    <row r="14" spans="2:59" x14ac:dyDescent="0.35">
      <c r="B14" t="s">
        <v>88</v>
      </c>
    </row>
    <row r="16" spans="2:59" x14ac:dyDescent="0.35">
      <c r="B16"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M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13" width="20.6328125" customWidth="1"/>
  </cols>
  <sheetData>
    <row r="2" spans="2:13" ht="40" customHeight="1" x14ac:dyDescent="0.35">
      <c r="D2" s="30" t="s">
        <v>461</v>
      </c>
      <c r="E2" s="26"/>
      <c r="F2" s="26"/>
      <c r="G2" s="26"/>
      <c r="H2" s="26"/>
      <c r="I2" s="26"/>
      <c r="J2" s="26"/>
      <c r="K2" s="26"/>
      <c r="L2" s="26"/>
      <c r="M2" s="26"/>
    </row>
    <row r="6" spans="2:13" ht="50" customHeight="1" x14ac:dyDescent="0.35">
      <c r="B6" s="20" t="s">
        <v>12</v>
      </c>
      <c r="C6" s="20" t="s">
        <v>446</v>
      </c>
      <c r="D6" s="20" t="s">
        <v>447</v>
      </c>
      <c r="E6" s="20" t="s">
        <v>448</v>
      </c>
      <c r="F6" s="20" t="s">
        <v>449</v>
      </c>
      <c r="G6" s="20" t="s">
        <v>450</v>
      </c>
      <c r="H6" s="20" t="s">
        <v>451</v>
      </c>
      <c r="I6" s="20" t="s">
        <v>452</v>
      </c>
      <c r="J6" s="20" t="s">
        <v>453</v>
      </c>
      <c r="K6" s="20" t="s">
        <v>454</v>
      </c>
      <c r="L6" s="20" t="s">
        <v>455</v>
      </c>
    </row>
    <row r="7" spans="2:13" x14ac:dyDescent="0.35">
      <c r="B7" s="18" t="s">
        <v>456</v>
      </c>
      <c r="C7" s="17">
        <v>0.16094121873471401</v>
      </c>
      <c r="D7" s="17">
        <v>0.12312884058745099</v>
      </c>
      <c r="E7" s="17">
        <v>0.132027110890861</v>
      </c>
      <c r="F7" s="17">
        <v>0.13584035183030399</v>
      </c>
      <c r="G7" s="17">
        <v>0.16325627408940499</v>
      </c>
      <c r="H7" s="17">
        <v>7.4207536398428198E-2</v>
      </c>
      <c r="I7" s="17">
        <v>7.4458976154628306E-2</v>
      </c>
      <c r="J7" s="17">
        <v>0.112101428230169</v>
      </c>
      <c r="K7" s="17">
        <v>0.119253954642888</v>
      </c>
      <c r="L7" s="17">
        <v>7.7833510081495305E-2</v>
      </c>
    </row>
    <row r="8" spans="2:13" x14ac:dyDescent="0.35">
      <c r="B8" s="18" t="s">
        <v>457</v>
      </c>
      <c r="C8" s="17">
        <v>0.45180866168941702</v>
      </c>
      <c r="D8" s="17">
        <v>0.47407335437459303</v>
      </c>
      <c r="E8" s="17">
        <v>0.426935090199908</v>
      </c>
      <c r="F8" s="17">
        <v>0.34745640971881497</v>
      </c>
      <c r="G8" s="17">
        <v>0.40564433296510899</v>
      </c>
      <c r="H8" s="17">
        <v>0.35904518145477399</v>
      </c>
      <c r="I8" s="17">
        <v>0.20031411484053199</v>
      </c>
      <c r="J8" s="17">
        <v>0.25802397115944398</v>
      </c>
      <c r="K8" s="17">
        <v>0.305742673613349</v>
      </c>
      <c r="L8" s="17">
        <v>0.28161468001926299</v>
      </c>
    </row>
    <row r="9" spans="2:13" x14ac:dyDescent="0.35">
      <c r="B9" s="18" t="s">
        <v>458</v>
      </c>
      <c r="C9" s="17">
        <v>0.20925914697423301</v>
      </c>
      <c r="D9" s="17">
        <v>0.20212926183756699</v>
      </c>
      <c r="E9" s="17">
        <v>0.227279780808748</v>
      </c>
      <c r="F9" s="17">
        <v>0.30033656597251002</v>
      </c>
      <c r="G9" s="17">
        <v>0.21263211669204601</v>
      </c>
      <c r="H9" s="17">
        <v>0.28131529661597299</v>
      </c>
      <c r="I9" s="17">
        <v>0.41480749071103701</v>
      </c>
      <c r="J9" s="17">
        <v>0.39564709543284599</v>
      </c>
      <c r="K9" s="17">
        <v>0.37232165708899101</v>
      </c>
      <c r="L9" s="17">
        <v>0.32425534773554299</v>
      </c>
    </row>
    <row r="10" spans="2:13" x14ac:dyDescent="0.35">
      <c r="B10" s="18" t="s">
        <v>459</v>
      </c>
      <c r="C10" s="17">
        <v>5.4571527304605502E-2</v>
      </c>
      <c r="D10" s="17">
        <v>6.85430158269833E-2</v>
      </c>
      <c r="E10" s="17">
        <v>8.4888514916989705E-2</v>
      </c>
      <c r="F10" s="17">
        <v>7.7011746955113397E-2</v>
      </c>
      <c r="G10" s="17">
        <v>8.0061432791457596E-2</v>
      </c>
      <c r="H10" s="17">
        <v>0.124026429704579</v>
      </c>
      <c r="I10" s="17">
        <v>0.147831617380902</v>
      </c>
      <c r="J10" s="17">
        <v>8.8527883570661603E-2</v>
      </c>
      <c r="K10" s="17">
        <v>7.2112035715850106E-2</v>
      </c>
      <c r="L10" s="17">
        <v>0.13855274272171</v>
      </c>
    </row>
    <row r="11" spans="2:13" x14ac:dyDescent="0.35">
      <c r="B11" s="18" t="s">
        <v>460</v>
      </c>
      <c r="C11" s="17">
        <v>2.4139463826900399E-2</v>
      </c>
      <c r="D11" s="17">
        <v>2.71187334518606E-2</v>
      </c>
      <c r="E11" s="17">
        <v>2.6219935707347802E-2</v>
      </c>
      <c r="F11" s="17">
        <v>2.4070350379149501E-2</v>
      </c>
      <c r="G11" s="17">
        <v>3.4845328793077397E-2</v>
      </c>
      <c r="H11" s="17">
        <v>4.04623704100876E-2</v>
      </c>
      <c r="I11" s="17">
        <v>5.0209227229210798E-2</v>
      </c>
      <c r="J11" s="17">
        <v>3.02948110237857E-2</v>
      </c>
      <c r="K11" s="17">
        <v>3.7826235507782698E-2</v>
      </c>
      <c r="L11" s="17">
        <v>4.7534488607807401E-2</v>
      </c>
    </row>
    <row r="12" spans="2:13" x14ac:dyDescent="0.35">
      <c r="B12" s="18" t="s">
        <v>133</v>
      </c>
      <c r="C12" s="17">
        <v>9.92799814701293E-2</v>
      </c>
      <c r="D12" s="17">
        <v>0.10500679392154499</v>
      </c>
      <c r="E12" s="17">
        <v>0.102649567476145</v>
      </c>
      <c r="F12" s="17">
        <v>0.115284575144109</v>
      </c>
      <c r="G12" s="17">
        <v>0.10356051466890499</v>
      </c>
      <c r="H12" s="17">
        <v>0.120943185416159</v>
      </c>
      <c r="I12" s="17">
        <v>0.112378573683689</v>
      </c>
      <c r="J12" s="17">
        <v>0.115404810583095</v>
      </c>
      <c r="K12" s="17">
        <v>9.2743443431139494E-2</v>
      </c>
      <c r="L12" s="17">
        <v>0.13020923083418101</v>
      </c>
    </row>
    <row r="13" spans="2:13" x14ac:dyDescent="0.35">
      <c r="B13" s="16"/>
      <c r="C13" s="16"/>
      <c r="D13" s="16"/>
      <c r="E13" s="16"/>
      <c r="F13" s="16"/>
      <c r="G13" s="16"/>
      <c r="H13" s="16"/>
      <c r="I13" s="16"/>
      <c r="J13" s="16"/>
      <c r="K13" s="16"/>
      <c r="L13" s="16"/>
    </row>
    <row r="14" spans="2:13" x14ac:dyDescent="0.35">
      <c r="B14" t="s">
        <v>87</v>
      </c>
    </row>
    <row r="15" spans="2:13" x14ac:dyDescent="0.35">
      <c r="B15" t="s">
        <v>88</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0.16094121873471401</v>
      </c>
      <c r="D9" s="17">
        <v>0.18726702987473801</v>
      </c>
      <c r="E9" s="17">
        <v>0.13501967538168899</v>
      </c>
      <c r="F9" s="17"/>
      <c r="G9" s="17">
        <v>0.212549067790679</v>
      </c>
      <c r="H9" s="17">
        <v>0.151572845775274</v>
      </c>
      <c r="I9" s="17">
        <v>0.12076481595291801</v>
      </c>
      <c r="J9" s="17">
        <v>0.134009104580605</v>
      </c>
      <c r="K9" s="17">
        <v>0.141629601876235</v>
      </c>
      <c r="L9" s="17">
        <v>0.20184810499778599</v>
      </c>
      <c r="M9" s="17"/>
      <c r="N9" s="17">
        <v>0.12741921422880501</v>
      </c>
      <c r="O9" s="17">
        <v>0.19348770253172701</v>
      </c>
      <c r="P9" s="17">
        <v>0.21211325501794201</v>
      </c>
      <c r="Q9" s="17">
        <v>0.133219798272283</v>
      </c>
      <c r="R9" s="17">
        <v>0.15050406545049499</v>
      </c>
      <c r="S9" s="17"/>
      <c r="T9" s="17">
        <v>0.186258668394957</v>
      </c>
      <c r="U9" s="17">
        <v>0.15456543067846801</v>
      </c>
      <c r="V9" s="17"/>
      <c r="W9" s="17">
        <v>0.16477599212529701</v>
      </c>
      <c r="X9" s="17">
        <v>0.157966014064607</v>
      </c>
      <c r="Y9" s="17"/>
      <c r="Z9" s="17">
        <v>0.183548420292761</v>
      </c>
      <c r="AA9" s="17">
        <v>0.17195040785816801</v>
      </c>
      <c r="AB9" s="17">
        <v>0.14262700984430299</v>
      </c>
      <c r="AC9" s="17"/>
      <c r="AD9" s="17">
        <v>0.19686777668382499</v>
      </c>
      <c r="AE9" s="17">
        <v>9.3498936081045897E-2</v>
      </c>
      <c r="AF9" s="17"/>
      <c r="AG9" s="17">
        <v>0.15868675197007401</v>
      </c>
      <c r="AH9" s="17">
        <v>0.15797588235280999</v>
      </c>
      <c r="AI9" s="17">
        <v>0.170026474602021</v>
      </c>
      <c r="AJ9" s="17"/>
      <c r="AK9" s="17">
        <v>0.23482354969390701</v>
      </c>
      <c r="AL9" s="17">
        <v>0.14956353249768201</v>
      </c>
      <c r="AM9" s="17">
        <v>9.8043110394475302E-2</v>
      </c>
      <c r="AN9" s="17"/>
      <c r="AO9" s="17">
        <v>0.26093031389975502</v>
      </c>
      <c r="AP9" s="17">
        <v>0.17409360268412599</v>
      </c>
      <c r="AQ9" s="17">
        <v>0.133974807101614</v>
      </c>
      <c r="AR9" s="17"/>
      <c r="AS9" s="17">
        <v>0.16767583424695401</v>
      </c>
      <c r="AT9" s="17">
        <v>0.125346244982394</v>
      </c>
      <c r="AU9" s="17">
        <v>0.13204189792867699</v>
      </c>
      <c r="AV9" s="17">
        <v>0.21630846059902301</v>
      </c>
      <c r="AW9" s="17">
        <v>0.13128483340142799</v>
      </c>
      <c r="AX9" s="17">
        <v>0.15253153215884099</v>
      </c>
      <c r="AY9" s="17">
        <v>0.175301098519654</v>
      </c>
      <c r="AZ9" s="17">
        <v>8.0554728042796106E-2</v>
      </c>
      <c r="BA9" s="17">
        <v>0.20317350616836699</v>
      </c>
      <c r="BB9" s="17">
        <v>0.153777950984263</v>
      </c>
      <c r="BC9" s="17">
        <v>0.20539380746001201</v>
      </c>
      <c r="BD9" s="17">
        <v>0.22930871211631801</v>
      </c>
      <c r="BE9" s="17">
        <v>0.24112451114598299</v>
      </c>
      <c r="BF9" s="17">
        <v>0.10026673478376601</v>
      </c>
      <c r="BG9" s="17">
        <v>0.37691107991282702</v>
      </c>
    </row>
    <row r="10" spans="2:59" x14ac:dyDescent="0.35">
      <c r="B10" s="18" t="s">
        <v>457</v>
      </c>
      <c r="C10" s="17">
        <v>0.45180866168941702</v>
      </c>
      <c r="D10" s="17">
        <v>0.42116008915056702</v>
      </c>
      <c r="E10" s="17">
        <v>0.48222172816152697</v>
      </c>
      <c r="F10" s="17"/>
      <c r="G10" s="17">
        <v>0.33357852011362599</v>
      </c>
      <c r="H10" s="17">
        <v>0.34167180518370899</v>
      </c>
      <c r="I10" s="17">
        <v>0.42006530091593702</v>
      </c>
      <c r="J10" s="17">
        <v>0.44247029420745498</v>
      </c>
      <c r="K10" s="17">
        <v>0.49755934992517997</v>
      </c>
      <c r="L10" s="17">
        <v>0.53203383984687402</v>
      </c>
      <c r="M10" s="17"/>
      <c r="N10" s="17">
        <v>0.51215542133286995</v>
      </c>
      <c r="O10" s="17">
        <v>0.40922315908526602</v>
      </c>
      <c r="P10" s="17">
        <v>0.47185953438260497</v>
      </c>
      <c r="Q10" s="17">
        <v>0.43926072383093201</v>
      </c>
      <c r="R10" s="17">
        <v>0.36897664333914199</v>
      </c>
      <c r="S10" s="17"/>
      <c r="T10" s="17">
        <v>0.427486438252973</v>
      </c>
      <c r="U10" s="17">
        <v>0.45793381820275197</v>
      </c>
      <c r="V10" s="17"/>
      <c r="W10" s="17">
        <v>0.49966555363576898</v>
      </c>
      <c r="X10" s="17">
        <v>0.42535443480667101</v>
      </c>
      <c r="Y10" s="17"/>
      <c r="Z10" s="17">
        <v>0.46903226298891199</v>
      </c>
      <c r="AA10" s="17">
        <v>0.49291065525029398</v>
      </c>
      <c r="AB10" s="17">
        <v>0.47381254484522201</v>
      </c>
      <c r="AC10" s="17"/>
      <c r="AD10" s="17">
        <v>0.470203113915307</v>
      </c>
      <c r="AE10" s="17">
        <v>0.41727811055687902</v>
      </c>
      <c r="AF10" s="17"/>
      <c r="AG10" s="17">
        <v>0.48438164013734702</v>
      </c>
      <c r="AH10" s="17">
        <v>0.506813010729387</v>
      </c>
      <c r="AI10" s="17">
        <v>0.41517950557238298</v>
      </c>
      <c r="AJ10" s="17"/>
      <c r="AK10" s="17">
        <v>0.50728696217701197</v>
      </c>
      <c r="AL10" s="17">
        <v>0.46448100868345799</v>
      </c>
      <c r="AM10" s="17">
        <v>0.31904927207282502</v>
      </c>
      <c r="AN10" s="17"/>
      <c r="AO10" s="17">
        <v>0.49239420215059598</v>
      </c>
      <c r="AP10" s="17">
        <v>0.49342676848885503</v>
      </c>
      <c r="AQ10" s="17">
        <v>0.406886003137992</v>
      </c>
      <c r="AR10" s="17"/>
      <c r="AS10" s="17">
        <v>0.234044021874425</v>
      </c>
      <c r="AT10" s="17">
        <v>0.44750167801135399</v>
      </c>
      <c r="AU10" s="17">
        <v>0.413428911367546</v>
      </c>
      <c r="AV10" s="17">
        <v>0.43753382019884601</v>
      </c>
      <c r="AW10" s="17">
        <v>0.50168878528134198</v>
      </c>
      <c r="AX10" s="17">
        <v>0.46416217487946598</v>
      </c>
      <c r="AY10" s="17">
        <v>0.51113439753024104</v>
      </c>
      <c r="AZ10" s="17">
        <v>0.57345384567486701</v>
      </c>
      <c r="BA10" s="17">
        <v>0.55075624528090605</v>
      </c>
      <c r="BB10" s="17">
        <v>0.53338502052002201</v>
      </c>
      <c r="BC10" s="17">
        <v>0.45298910898766398</v>
      </c>
      <c r="BD10" s="17">
        <v>0.41743336664664399</v>
      </c>
      <c r="BE10" s="17">
        <v>0.390545755378851</v>
      </c>
      <c r="BF10" s="17">
        <v>0.45505762041507303</v>
      </c>
      <c r="BG10" s="17">
        <v>0.37452062650687401</v>
      </c>
    </row>
    <row r="11" spans="2:59" x14ac:dyDescent="0.35">
      <c r="B11" s="18" t="s">
        <v>458</v>
      </c>
      <c r="C11" s="17">
        <v>0.20925914697423301</v>
      </c>
      <c r="D11" s="17">
        <v>0.24439346924046901</v>
      </c>
      <c r="E11" s="17">
        <v>0.177390739751245</v>
      </c>
      <c r="F11" s="17"/>
      <c r="G11" s="17">
        <v>0.22746693837368101</v>
      </c>
      <c r="H11" s="17">
        <v>0.26748956616117497</v>
      </c>
      <c r="I11" s="17">
        <v>0.23711695953113501</v>
      </c>
      <c r="J11" s="17">
        <v>0.23492224405362</v>
      </c>
      <c r="K11" s="17">
        <v>0.165206545950905</v>
      </c>
      <c r="L11" s="17">
        <v>0.17211196603115</v>
      </c>
      <c r="M11" s="17"/>
      <c r="N11" s="17">
        <v>0.226158580910158</v>
      </c>
      <c r="O11" s="17">
        <v>0.202818869528096</v>
      </c>
      <c r="P11" s="17">
        <v>0.16205504711268101</v>
      </c>
      <c r="Q11" s="17">
        <v>0.21561734295924601</v>
      </c>
      <c r="R11" s="17">
        <v>0.25182613239731699</v>
      </c>
      <c r="S11" s="17"/>
      <c r="T11" s="17">
        <v>0.23751199618021401</v>
      </c>
      <c r="U11" s="17">
        <v>0.202144126269549</v>
      </c>
      <c r="V11" s="17"/>
      <c r="W11" s="17">
        <v>0.21126347816626201</v>
      </c>
      <c r="X11" s="17">
        <v>0.21371321882358901</v>
      </c>
      <c r="Y11" s="17"/>
      <c r="Z11" s="17">
        <v>0.20442841705380299</v>
      </c>
      <c r="AA11" s="17">
        <v>0.175371314799319</v>
      </c>
      <c r="AB11" s="17">
        <v>0.216318728924595</v>
      </c>
      <c r="AC11" s="17"/>
      <c r="AD11" s="17">
        <v>0.20396901349378499</v>
      </c>
      <c r="AE11" s="17">
        <v>0.219189925145896</v>
      </c>
      <c r="AF11" s="17"/>
      <c r="AG11" s="17">
        <v>0.191220674209886</v>
      </c>
      <c r="AH11" s="17">
        <v>0.201090706939171</v>
      </c>
      <c r="AI11" s="17">
        <v>0.222088746685525</v>
      </c>
      <c r="AJ11" s="17"/>
      <c r="AK11" s="17">
        <v>0.140586933678395</v>
      </c>
      <c r="AL11" s="17">
        <v>0.230539654220493</v>
      </c>
      <c r="AM11" s="17">
        <v>0.28722591039637402</v>
      </c>
      <c r="AN11" s="17"/>
      <c r="AO11" s="17">
        <v>0.151595616633108</v>
      </c>
      <c r="AP11" s="17">
        <v>0.20799028693720201</v>
      </c>
      <c r="AQ11" s="17">
        <v>0.23511199279216899</v>
      </c>
      <c r="AR11" s="17"/>
      <c r="AS11" s="17">
        <v>0.26295732513748199</v>
      </c>
      <c r="AT11" s="17">
        <v>0.15199719726205399</v>
      </c>
      <c r="AU11" s="17">
        <v>0.26162886088153497</v>
      </c>
      <c r="AV11" s="17">
        <v>0.16363351896934999</v>
      </c>
      <c r="AW11" s="17">
        <v>0.235875489915292</v>
      </c>
      <c r="AX11" s="17">
        <v>0.179323052467522</v>
      </c>
      <c r="AY11" s="17">
        <v>0.188770573588041</v>
      </c>
      <c r="AZ11" s="17">
        <v>0.231034685776978</v>
      </c>
      <c r="BA11" s="17">
        <v>0.123768384911858</v>
      </c>
      <c r="BB11" s="17">
        <v>0.22931091744891299</v>
      </c>
      <c r="BC11" s="17">
        <v>0.19039349317409801</v>
      </c>
      <c r="BD11" s="17">
        <v>0.241170463134638</v>
      </c>
      <c r="BE11" s="17">
        <v>0.33145774660293198</v>
      </c>
      <c r="BF11" s="17">
        <v>0.220909608846488</v>
      </c>
      <c r="BG11" s="17">
        <v>0.13303934680748</v>
      </c>
    </row>
    <row r="12" spans="2:59" x14ac:dyDescent="0.35">
      <c r="B12" s="18" t="s">
        <v>459</v>
      </c>
      <c r="C12" s="17">
        <v>5.4571527304605502E-2</v>
      </c>
      <c r="D12" s="17">
        <v>5.1932740760628697E-2</v>
      </c>
      <c r="E12" s="17">
        <v>5.51946727588154E-2</v>
      </c>
      <c r="F12" s="17"/>
      <c r="G12" s="17">
        <v>0.10584254555889901</v>
      </c>
      <c r="H12" s="17">
        <v>6.8884454471976997E-2</v>
      </c>
      <c r="I12" s="17">
        <v>4.36577921835248E-2</v>
      </c>
      <c r="J12" s="17">
        <v>5.6992412227746002E-2</v>
      </c>
      <c r="K12" s="17">
        <v>4.1096168129051099E-2</v>
      </c>
      <c r="L12" s="17">
        <v>4.5367521563277599E-2</v>
      </c>
      <c r="M12" s="17"/>
      <c r="N12" s="17">
        <v>3.1459710618925101E-2</v>
      </c>
      <c r="O12" s="17">
        <v>5.1347183898883E-2</v>
      </c>
      <c r="P12" s="17">
        <v>5.2642784339586801E-2</v>
      </c>
      <c r="Q12" s="17">
        <v>8.0502895918866196E-2</v>
      </c>
      <c r="R12" s="17">
        <v>6.6240909472028597E-2</v>
      </c>
      <c r="S12" s="17"/>
      <c r="T12" s="17">
        <v>7.1991665418344605E-2</v>
      </c>
      <c r="U12" s="17">
        <v>5.0184548757624702E-2</v>
      </c>
      <c r="V12" s="17"/>
      <c r="W12" s="17">
        <v>4.0795743218787997E-2</v>
      </c>
      <c r="X12" s="17">
        <v>5.9638579010050298E-2</v>
      </c>
      <c r="Y12" s="17"/>
      <c r="Z12" s="17">
        <v>4.4206461952749201E-2</v>
      </c>
      <c r="AA12" s="17">
        <v>4.9013743364638103E-2</v>
      </c>
      <c r="AB12" s="17">
        <v>5.9092405244294398E-2</v>
      </c>
      <c r="AC12" s="17"/>
      <c r="AD12" s="17">
        <v>4.69244423069647E-2</v>
      </c>
      <c r="AE12" s="17">
        <v>6.8926837062307497E-2</v>
      </c>
      <c r="AF12" s="17"/>
      <c r="AG12" s="17">
        <v>6.6788874283764996E-2</v>
      </c>
      <c r="AH12" s="17">
        <v>4.0726535442023301E-2</v>
      </c>
      <c r="AI12" s="17">
        <v>6.4563065648851906E-2</v>
      </c>
      <c r="AJ12" s="17"/>
      <c r="AK12" s="17">
        <v>4.2702011048788902E-2</v>
      </c>
      <c r="AL12" s="17">
        <v>5.20825926046126E-2</v>
      </c>
      <c r="AM12" s="17">
        <v>8.0694900577146497E-2</v>
      </c>
      <c r="AN12" s="17"/>
      <c r="AO12" s="17">
        <v>2.5844055968040701E-2</v>
      </c>
      <c r="AP12" s="17">
        <v>3.7604584942372697E-2</v>
      </c>
      <c r="AQ12" s="17">
        <v>8.1248006420955907E-2</v>
      </c>
      <c r="AR12" s="17"/>
      <c r="AS12" s="17">
        <v>8.7489478043743393E-2</v>
      </c>
      <c r="AT12" s="17">
        <v>7.8087260749991699E-2</v>
      </c>
      <c r="AU12" s="17">
        <v>4.6776672718099398E-2</v>
      </c>
      <c r="AV12" s="17">
        <v>3.4682729416461597E-2</v>
      </c>
      <c r="AW12" s="17">
        <v>4.9245501598032898E-2</v>
      </c>
      <c r="AX12" s="17">
        <v>6.9882624358538398E-2</v>
      </c>
      <c r="AY12" s="17">
        <v>3.49871568735887E-2</v>
      </c>
      <c r="AZ12" s="17">
        <v>5.0507706864190802E-2</v>
      </c>
      <c r="BA12" s="17">
        <v>8.9569272818690697E-3</v>
      </c>
      <c r="BB12" s="17">
        <v>2.8866239089306502E-2</v>
      </c>
      <c r="BC12" s="17">
        <v>9.8991954203605501E-2</v>
      </c>
      <c r="BD12" s="17">
        <v>6.2168284058891597E-2</v>
      </c>
      <c r="BE12" s="17">
        <v>0</v>
      </c>
      <c r="BF12" s="17">
        <v>7.3370668110223206E-2</v>
      </c>
      <c r="BG12" s="17">
        <v>2.1605508432876602E-2</v>
      </c>
    </row>
    <row r="13" spans="2:59" x14ac:dyDescent="0.35">
      <c r="B13" s="18" t="s">
        <v>460</v>
      </c>
      <c r="C13" s="17">
        <v>2.4139463826900399E-2</v>
      </c>
      <c r="D13" s="17">
        <v>3.0473358459077199E-2</v>
      </c>
      <c r="E13" s="17">
        <v>1.8338368608300001E-2</v>
      </c>
      <c r="F13" s="17"/>
      <c r="G13" s="17">
        <v>3.6116472719201598E-2</v>
      </c>
      <c r="H13" s="17">
        <v>2.69187939566801E-2</v>
      </c>
      <c r="I13" s="17">
        <v>3.7317470179821899E-2</v>
      </c>
      <c r="J13" s="17">
        <v>3.2214993687689E-2</v>
      </c>
      <c r="K13" s="17">
        <v>2.77615847825055E-2</v>
      </c>
      <c r="L13" s="17">
        <v>4.4294396174012797E-3</v>
      </c>
      <c r="M13" s="17"/>
      <c r="N13" s="17">
        <v>3.3002709978772297E-2</v>
      </c>
      <c r="O13" s="17">
        <v>2.3639087744956901E-2</v>
      </c>
      <c r="P13" s="17">
        <v>1.80080612089697E-3</v>
      </c>
      <c r="Q13" s="17">
        <v>2.8834279150150601E-2</v>
      </c>
      <c r="R13" s="17">
        <v>3.3973548058399201E-2</v>
      </c>
      <c r="S13" s="17"/>
      <c r="T13" s="17">
        <v>1.9181626581708501E-2</v>
      </c>
      <c r="U13" s="17">
        <v>2.53880145267898E-2</v>
      </c>
      <c r="V13" s="17"/>
      <c r="W13" s="17">
        <v>3.4324045334893603E-2</v>
      </c>
      <c r="X13" s="17">
        <v>1.9325514513227698E-2</v>
      </c>
      <c r="Y13" s="17"/>
      <c r="Z13" s="17">
        <v>1.6795572265128299E-2</v>
      </c>
      <c r="AA13" s="17">
        <v>3.6319423593404697E-2</v>
      </c>
      <c r="AB13" s="17">
        <v>2.5177872177383501E-2</v>
      </c>
      <c r="AC13" s="17"/>
      <c r="AD13" s="17">
        <v>1.98878318011469E-2</v>
      </c>
      <c r="AE13" s="17">
        <v>3.2120739662632299E-2</v>
      </c>
      <c r="AF13" s="17"/>
      <c r="AG13" s="17">
        <v>4.5993052723399E-2</v>
      </c>
      <c r="AH13" s="17">
        <v>1.28174960450348E-2</v>
      </c>
      <c r="AI13" s="17">
        <v>2.9645987552083398E-2</v>
      </c>
      <c r="AJ13" s="17"/>
      <c r="AK13" s="17">
        <v>2.2344757192518199E-2</v>
      </c>
      <c r="AL13" s="17">
        <v>1.6194568997666199E-2</v>
      </c>
      <c r="AM13" s="17">
        <v>6.3871506636175704E-2</v>
      </c>
      <c r="AN13" s="17"/>
      <c r="AO13" s="17">
        <v>4.44793513453169E-2</v>
      </c>
      <c r="AP13" s="17">
        <v>1.6367273412945801E-2</v>
      </c>
      <c r="AQ13" s="17">
        <v>2.9648070270338101E-2</v>
      </c>
      <c r="AR13" s="17"/>
      <c r="AS13" s="17">
        <v>2.5231416796177901E-2</v>
      </c>
      <c r="AT13" s="17">
        <v>6.8040997834235298E-2</v>
      </c>
      <c r="AU13" s="17">
        <v>3.1557078160450197E-2</v>
      </c>
      <c r="AV13" s="17">
        <v>2.4951159715160098E-2</v>
      </c>
      <c r="AW13" s="17">
        <v>2.57613577513673E-2</v>
      </c>
      <c r="AX13" s="17">
        <v>1.4220471739340899E-2</v>
      </c>
      <c r="AY13" s="17">
        <v>9.2738912855253406E-3</v>
      </c>
      <c r="AZ13" s="17">
        <v>1.1877847119877501E-2</v>
      </c>
      <c r="BA13" s="17">
        <v>6.1210149840457702E-2</v>
      </c>
      <c r="BB13" s="17">
        <v>3.02211384417123E-2</v>
      </c>
      <c r="BC13" s="17">
        <v>0</v>
      </c>
      <c r="BD13" s="17">
        <v>3.5894598820066903E-2</v>
      </c>
      <c r="BE13" s="17">
        <v>0</v>
      </c>
      <c r="BF13" s="17">
        <v>0</v>
      </c>
      <c r="BG13" s="17">
        <v>0</v>
      </c>
    </row>
    <row r="14" spans="2:59" x14ac:dyDescent="0.35">
      <c r="B14" s="18" t="s">
        <v>133</v>
      </c>
      <c r="C14" s="19">
        <v>9.92799814701293E-2</v>
      </c>
      <c r="D14" s="19">
        <v>6.4773312514519593E-2</v>
      </c>
      <c r="E14" s="19">
        <v>0.13183481533842301</v>
      </c>
      <c r="F14" s="19"/>
      <c r="G14" s="19">
        <v>8.4446455443913104E-2</v>
      </c>
      <c r="H14" s="19">
        <v>0.14346253445118501</v>
      </c>
      <c r="I14" s="19">
        <v>0.14107766123666399</v>
      </c>
      <c r="J14" s="19">
        <v>9.9390951242884606E-2</v>
      </c>
      <c r="K14" s="19">
        <v>0.12674674933612301</v>
      </c>
      <c r="L14" s="19">
        <v>4.4209127943511298E-2</v>
      </c>
      <c r="M14" s="19"/>
      <c r="N14" s="19">
        <v>6.9804362930469405E-2</v>
      </c>
      <c r="O14" s="19">
        <v>0.119483997211071</v>
      </c>
      <c r="P14" s="19">
        <v>9.9528573026287301E-2</v>
      </c>
      <c r="Q14" s="19">
        <v>0.102564959868523</v>
      </c>
      <c r="R14" s="19">
        <v>0.12847870128261801</v>
      </c>
      <c r="S14" s="19"/>
      <c r="T14" s="19">
        <v>5.7569605171803602E-2</v>
      </c>
      <c r="U14" s="19">
        <v>0.109784061564818</v>
      </c>
      <c r="V14" s="19"/>
      <c r="W14" s="19">
        <v>4.91751875189907E-2</v>
      </c>
      <c r="X14" s="19">
        <v>0.124002238781855</v>
      </c>
      <c r="Y14" s="19"/>
      <c r="Z14" s="19">
        <v>8.1988865446646894E-2</v>
      </c>
      <c r="AA14" s="19">
        <v>7.4434455134176597E-2</v>
      </c>
      <c r="AB14" s="19">
        <v>8.2971438964202004E-2</v>
      </c>
      <c r="AC14" s="19"/>
      <c r="AD14" s="19">
        <v>6.2147821798970902E-2</v>
      </c>
      <c r="AE14" s="19">
        <v>0.168985451491239</v>
      </c>
      <c r="AF14" s="19"/>
      <c r="AG14" s="19">
        <v>5.29290066755293E-2</v>
      </c>
      <c r="AH14" s="19">
        <v>8.05763684915735E-2</v>
      </c>
      <c r="AI14" s="19">
        <v>9.8496219939135599E-2</v>
      </c>
      <c r="AJ14" s="19"/>
      <c r="AK14" s="19">
        <v>5.2255786209378902E-2</v>
      </c>
      <c r="AL14" s="19">
        <v>8.7138642996088894E-2</v>
      </c>
      <c r="AM14" s="19">
        <v>0.15111529992300299</v>
      </c>
      <c r="AN14" s="19"/>
      <c r="AO14" s="19">
        <v>2.4756460003182199E-2</v>
      </c>
      <c r="AP14" s="19">
        <v>7.0517483534499104E-2</v>
      </c>
      <c r="AQ14" s="19">
        <v>0.11313112027693201</v>
      </c>
      <c r="AR14" s="19"/>
      <c r="AS14" s="19">
        <v>0.222601923901218</v>
      </c>
      <c r="AT14" s="19">
        <v>0.12902662115997199</v>
      </c>
      <c r="AU14" s="19">
        <v>0.114566578943693</v>
      </c>
      <c r="AV14" s="19">
        <v>0.12289031110116</v>
      </c>
      <c r="AW14" s="19">
        <v>5.6144032052538102E-2</v>
      </c>
      <c r="AX14" s="19">
        <v>0.11988014439629199</v>
      </c>
      <c r="AY14" s="19">
        <v>8.0532882202950601E-2</v>
      </c>
      <c r="AZ14" s="19">
        <v>5.2571186521290399E-2</v>
      </c>
      <c r="BA14" s="19">
        <v>5.2134786516542103E-2</v>
      </c>
      <c r="BB14" s="19">
        <v>2.44387335157829E-2</v>
      </c>
      <c r="BC14" s="19">
        <v>5.2231636174620497E-2</v>
      </c>
      <c r="BD14" s="19">
        <v>1.40245752234417E-2</v>
      </c>
      <c r="BE14" s="19">
        <v>3.6871986872233101E-2</v>
      </c>
      <c r="BF14" s="19">
        <v>0.15039536784445001</v>
      </c>
      <c r="BG14" s="19">
        <v>9.3923438339942295E-2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0.12312884058745099</v>
      </c>
      <c r="D9" s="17">
        <v>0.14624539927059299</v>
      </c>
      <c r="E9" s="17">
        <v>0.100041199516514</v>
      </c>
      <c r="F9" s="17"/>
      <c r="G9" s="17">
        <v>0.11876446690346899</v>
      </c>
      <c r="H9" s="17">
        <v>0.12646398359247499</v>
      </c>
      <c r="I9" s="17">
        <v>0.127046663583121</v>
      </c>
      <c r="J9" s="17">
        <v>0.110422298830711</v>
      </c>
      <c r="K9" s="17">
        <v>0.12935935929363801</v>
      </c>
      <c r="L9" s="17">
        <v>0.12569011296091101</v>
      </c>
      <c r="M9" s="17"/>
      <c r="N9" s="17">
        <v>8.4075024221388697E-2</v>
      </c>
      <c r="O9" s="17">
        <v>0.17707267048261099</v>
      </c>
      <c r="P9" s="17">
        <v>0.157761688086582</v>
      </c>
      <c r="Q9" s="17">
        <v>0.11700965147503101</v>
      </c>
      <c r="R9" s="17">
        <v>7.2291628128557703E-2</v>
      </c>
      <c r="S9" s="17"/>
      <c r="T9" s="17">
        <v>0.13455195353197</v>
      </c>
      <c r="U9" s="17">
        <v>0.120252115322694</v>
      </c>
      <c r="V9" s="17"/>
      <c r="W9" s="17">
        <v>0.13580557760172501</v>
      </c>
      <c r="X9" s="17">
        <v>0.11864171764651101</v>
      </c>
      <c r="Y9" s="17"/>
      <c r="Z9" s="17">
        <v>0.12463708444654301</v>
      </c>
      <c r="AA9" s="17">
        <v>0.12131717726214</v>
      </c>
      <c r="AB9" s="17">
        <v>0.13059884230444799</v>
      </c>
      <c r="AC9" s="17"/>
      <c r="AD9" s="17">
        <v>0.14111031718122</v>
      </c>
      <c r="AE9" s="17">
        <v>8.9373538209608597E-2</v>
      </c>
      <c r="AF9" s="17"/>
      <c r="AG9" s="17">
        <v>0.236181817031485</v>
      </c>
      <c r="AH9" s="17">
        <v>0.13058171693210099</v>
      </c>
      <c r="AI9" s="17">
        <v>9.5464708301745194E-2</v>
      </c>
      <c r="AJ9" s="17"/>
      <c r="AK9" s="17">
        <v>0.196346887767397</v>
      </c>
      <c r="AL9" s="17">
        <v>0.105236487266026</v>
      </c>
      <c r="AM9" s="17">
        <v>7.4156799372446694E-2</v>
      </c>
      <c r="AN9" s="17"/>
      <c r="AO9" s="17">
        <v>0.18989542797582501</v>
      </c>
      <c r="AP9" s="17">
        <v>0.14529809018471199</v>
      </c>
      <c r="AQ9" s="17">
        <v>9.4856037022340897E-2</v>
      </c>
      <c r="AR9" s="17"/>
      <c r="AS9" s="17">
        <v>9.8875839671337201E-2</v>
      </c>
      <c r="AT9" s="17">
        <v>0.109509244421531</v>
      </c>
      <c r="AU9" s="17">
        <v>0.21479160134178299</v>
      </c>
      <c r="AV9" s="17">
        <v>0.12698914595662</v>
      </c>
      <c r="AW9" s="17">
        <v>8.4013177958059501E-2</v>
      </c>
      <c r="AX9" s="17">
        <v>0.100503916606411</v>
      </c>
      <c r="AY9" s="17">
        <v>0.102607878659101</v>
      </c>
      <c r="AZ9" s="17">
        <v>0.144135525346305</v>
      </c>
      <c r="BA9" s="17">
        <v>0.109498597364506</v>
      </c>
      <c r="BB9" s="17">
        <v>8.3956162750325095E-2</v>
      </c>
      <c r="BC9" s="17">
        <v>0.18399968477083101</v>
      </c>
      <c r="BD9" s="17">
        <v>0.114195086949268</v>
      </c>
      <c r="BE9" s="17">
        <v>0.207222827901513</v>
      </c>
      <c r="BF9" s="17">
        <v>0.31486991770518802</v>
      </c>
      <c r="BG9" s="17">
        <v>0.13741010102355899</v>
      </c>
    </row>
    <row r="10" spans="2:59" x14ac:dyDescent="0.35">
      <c r="B10" s="18" t="s">
        <v>457</v>
      </c>
      <c r="C10" s="17">
        <v>0.47407335437459303</v>
      </c>
      <c r="D10" s="17">
        <v>0.475688816506181</v>
      </c>
      <c r="E10" s="17">
        <v>0.47246160375407198</v>
      </c>
      <c r="F10" s="17"/>
      <c r="G10" s="17">
        <v>0.38824828865176803</v>
      </c>
      <c r="H10" s="17">
        <v>0.38083061492607001</v>
      </c>
      <c r="I10" s="17">
        <v>0.37533201428628998</v>
      </c>
      <c r="J10" s="17">
        <v>0.45895021150856002</v>
      </c>
      <c r="K10" s="17">
        <v>0.47301822878560301</v>
      </c>
      <c r="L10" s="17">
        <v>0.60600244631381095</v>
      </c>
      <c r="M10" s="17"/>
      <c r="N10" s="17">
        <v>0.56253287334402702</v>
      </c>
      <c r="O10" s="17">
        <v>0.45287594046230201</v>
      </c>
      <c r="P10" s="17">
        <v>0.43431907754629201</v>
      </c>
      <c r="Q10" s="17">
        <v>0.44510087259492698</v>
      </c>
      <c r="R10" s="17">
        <v>0.42715740499288701</v>
      </c>
      <c r="S10" s="17"/>
      <c r="T10" s="17">
        <v>0.51859916721986798</v>
      </c>
      <c r="U10" s="17">
        <v>0.46286025236221301</v>
      </c>
      <c r="V10" s="17"/>
      <c r="W10" s="17">
        <v>0.49197081083429001</v>
      </c>
      <c r="X10" s="17">
        <v>0.46882370168571402</v>
      </c>
      <c r="Y10" s="17"/>
      <c r="Z10" s="17">
        <v>0.47729463396011701</v>
      </c>
      <c r="AA10" s="17">
        <v>0.527762798608155</v>
      </c>
      <c r="AB10" s="17">
        <v>0.48732339505893202</v>
      </c>
      <c r="AC10" s="17"/>
      <c r="AD10" s="17">
        <v>0.489667188764008</v>
      </c>
      <c r="AE10" s="17">
        <v>0.444800196950631</v>
      </c>
      <c r="AF10" s="17"/>
      <c r="AG10" s="17">
        <v>0.51775705412419304</v>
      </c>
      <c r="AH10" s="17">
        <v>0.52224035665768598</v>
      </c>
      <c r="AI10" s="17">
        <v>0.44016799380902</v>
      </c>
      <c r="AJ10" s="17"/>
      <c r="AK10" s="17">
        <v>0.497490988753087</v>
      </c>
      <c r="AL10" s="17">
        <v>0.52343932481702904</v>
      </c>
      <c r="AM10" s="17">
        <v>0.296987728111828</v>
      </c>
      <c r="AN10" s="17"/>
      <c r="AO10" s="17">
        <v>0.54877128362676497</v>
      </c>
      <c r="AP10" s="17">
        <v>0.51557965642238401</v>
      </c>
      <c r="AQ10" s="17">
        <v>0.42984187543236702</v>
      </c>
      <c r="AR10" s="17"/>
      <c r="AS10" s="17">
        <v>0.34562587006915602</v>
      </c>
      <c r="AT10" s="17">
        <v>0.43597541594581202</v>
      </c>
      <c r="AU10" s="17">
        <v>0.28070404090701101</v>
      </c>
      <c r="AV10" s="17">
        <v>0.466424259073834</v>
      </c>
      <c r="AW10" s="17">
        <v>0.49023276435297602</v>
      </c>
      <c r="AX10" s="17">
        <v>0.443153519472405</v>
      </c>
      <c r="AY10" s="17">
        <v>0.62669315991561803</v>
      </c>
      <c r="AZ10" s="17">
        <v>0.47212093960494</v>
      </c>
      <c r="BA10" s="17">
        <v>0.59740615611588599</v>
      </c>
      <c r="BB10" s="17">
        <v>0.562820160399781</v>
      </c>
      <c r="BC10" s="17">
        <v>0.55447108288046099</v>
      </c>
      <c r="BD10" s="17">
        <v>0.65402014419381205</v>
      </c>
      <c r="BE10" s="17">
        <v>0.59391658251768398</v>
      </c>
      <c r="BF10" s="17">
        <v>0.42154085801590402</v>
      </c>
      <c r="BG10" s="17">
        <v>0.53151575971946696</v>
      </c>
    </row>
    <row r="11" spans="2:59" x14ac:dyDescent="0.35">
      <c r="B11" s="18" t="s">
        <v>458</v>
      </c>
      <c r="C11" s="17">
        <v>0.20212926183756699</v>
      </c>
      <c r="D11" s="17">
        <v>0.208939497781478</v>
      </c>
      <c r="E11" s="17">
        <v>0.196617708115431</v>
      </c>
      <c r="F11" s="17"/>
      <c r="G11" s="17">
        <v>0.21111830853413299</v>
      </c>
      <c r="H11" s="17">
        <v>0.20505220383956599</v>
      </c>
      <c r="I11" s="17">
        <v>0.29683038643183102</v>
      </c>
      <c r="J11" s="17">
        <v>0.20744531629975199</v>
      </c>
      <c r="K11" s="17">
        <v>0.171827705619228</v>
      </c>
      <c r="L11" s="17">
        <v>0.16210655838364199</v>
      </c>
      <c r="M11" s="17"/>
      <c r="N11" s="17">
        <v>0.20777889368466701</v>
      </c>
      <c r="O11" s="17">
        <v>0.17968385334456999</v>
      </c>
      <c r="P11" s="17">
        <v>0.163974388139322</v>
      </c>
      <c r="Q11" s="17">
        <v>0.241307429062527</v>
      </c>
      <c r="R11" s="17">
        <v>0.21534919501861799</v>
      </c>
      <c r="S11" s="17"/>
      <c r="T11" s="17">
        <v>0.204003327259277</v>
      </c>
      <c r="U11" s="17">
        <v>0.20165730893185599</v>
      </c>
      <c r="V11" s="17"/>
      <c r="W11" s="17">
        <v>0.216032725980732</v>
      </c>
      <c r="X11" s="17">
        <v>0.191572029128387</v>
      </c>
      <c r="Y11" s="17"/>
      <c r="Z11" s="17">
        <v>0.168573517146276</v>
      </c>
      <c r="AA11" s="17">
        <v>0.188525505265316</v>
      </c>
      <c r="AB11" s="17">
        <v>0.22762937469372499</v>
      </c>
      <c r="AC11" s="17"/>
      <c r="AD11" s="17">
        <v>0.18788539733319501</v>
      </c>
      <c r="AE11" s="17">
        <v>0.22886822016875999</v>
      </c>
      <c r="AF11" s="17"/>
      <c r="AG11" s="17">
        <v>0.14294329027983799</v>
      </c>
      <c r="AH11" s="17">
        <v>0.19745262630826499</v>
      </c>
      <c r="AI11" s="17">
        <v>0.232366194394202</v>
      </c>
      <c r="AJ11" s="17"/>
      <c r="AK11" s="17">
        <v>0.15265345429972901</v>
      </c>
      <c r="AL11" s="17">
        <v>0.200249773780517</v>
      </c>
      <c r="AM11" s="17">
        <v>0.331168402352785</v>
      </c>
      <c r="AN11" s="17"/>
      <c r="AO11" s="17">
        <v>0.120372655873745</v>
      </c>
      <c r="AP11" s="17">
        <v>0.183814731727696</v>
      </c>
      <c r="AQ11" s="17">
        <v>0.249482033625882</v>
      </c>
      <c r="AR11" s="17"/>
      <c r="AS11" s="17">
        <v>0.23253905432627001</v>
      </c>
      <c r="AT11" s="17">
        <v>0.143361553598188</v>
      </c>
      <c r="AU11" s="17">
        <v>0.224664838116929</v>
      </c>
      <c r="AV11" s="17">
        <v>0.17799587656600199</v>
      </c>
      <c r="AW11" s="17">
        <v>0.31167259925763202</v>
      </c>
      <c r="AX11" s="17">
        <v>0.27402685236490198</v>
      </c>
      <c r="AY11" s="17">
        <v>0.14558330516840601</v>
      </c>
      <c r="AZ11" s="17">
        <v>0.20328416923914999</v>
      </c>
      <c r="BA11" s="17">
        <v>0.19049256479929</v>
      </c>
      <c r="BB11" s="17">
        <v>0.16424271246105299</v>
      </c>
      <c r="BC11" s="17">
        <v>9.0050821417753293E-2</v>
      </c>
      <c r="BD11" s="17">
        <v>0.14806313897802501</v>
      </c>
      <c r="BE11" s="17">
        <v>0.115646961807415</v>
      </c>
      <c r="BF11" s="17">
        <v>8.3992448177482706E-2</v>
      </c>
      <c r="BG11" s="17">
        <v>0.200298640510016</v>
      </c>
    </row>
    <row r="12" spans="2:59" x14ac:dyDescent="0.35">
      <c r="B12" s="18" t="s">
        <v>459</v>
      </c>
      <c r="C12" s="17">
        <v>6.85430158269833E-2</v>
      </c>
      <c r="D12" s="17">
        <v>8.0376383343636906E-2</v>
      </c>
      <c r="E12" s="17">
        <v>5.7801643397460301E-2</v>
      </c>
      <c r="F12" s="17"/>
      <c r="G12" s="17">
        <v>0.11548987696500899</v>
      </c>
      <c r="H12" s="17">
        <v>9.7241425489003705E-2</v>
      </c>
      <c r="I12" s="17">
        <v>6.1559745769222303E-2</v>
      </c>
      <c r="J12" s="17">
        <v>0.10567350119748301</v>
      </c>
      <c r="K12" s="17">
        <v>4.7031717066615901E-2</v>
      </c>
      <c r="L12" s="17">
        <v>3.31549748064556E-2</v>
      </c>
      <c r="M12" s="17"/>
      <c r="N12" s="17">
        <v>3.6134501042689102E-2</v>
      </c>
      <c r="O12" s="17">
        <v>8.2100336153569597E-2</v>
      </c>
      <c r="P12" s="17">
        <v>7.8495028786029597E-2</v>
      </c>
      <c r="Q12" s="17">
        <v>6.5151460294614993E-2</v>
      </c>
      <c r="R12" s="17">
        <v>0.113397623576246</v>
      </c>
      <c r="S12" s="17"/>
      <c r="T12" s="17">
        <v>5.7087060896606701E-2</v>
      </c>
      <c r="U12" s="17">
        <v>7.1428011811894801E-2</v>
      </c>
      <c r="V12" s="17"/>
      <c r="W12" s="17">
        <v>7.2987015087742593E-2</v>
      </c>
      <c r="X12" s="17">
        <v>6.5695711887238203E-2</v>
      </c>
      <c r="Y12" s="17"/>
      <c r="Z12" s="17">
        <v>8.2252155106745203E-2</v>
      </c>
      <c r="AA12" s="17">
        <v>6.4125448340448393E-2</v>
      </c>
      <c r="AB12" s="17">
        <v>6.8294793882072796E-2</v>
      </c>
      <c r="AC12" s="17"/>
      <c r="AD12" s="17">
        <v>8.0611279301569305E-2</v>
      </c>
      <c r="AE12" s="17">
        <v>4.5888153161184303E-2</v>
      </c>
      <c r="AF12" s="17"/>
      <c r="AG12" s="17">
        <v>4.8433475738142398E-2</v>
      </c>
      <c r="AH12" s="17">
        <v>6.8890034696921204E-2</v>
      </c>
      <c r="AI12" s="17">
        <v>7.73864263303531E-2</v>
      </c>
      <c r="AJ12" s="17"/>
      <c r="AK12" s="17">
        <v>6.3098992961060196E-2</v>
      </c>
      <c r="AL12" s="17">
        <v>7.1333410327900401E-2</v>
      </c>
      <c r="AM12" s="17">
        <v>8.1037124693296603E-2</v>
      </c>
      <c r="AN12" s="17"/>
      <c r="AO12" s="17">
        <v>6.9790170313481295E-2</v>
      </c>
      <c r="AP12" s="17">
        <v>6.3293807872439004E-2</v>
      </c>
      <c r="AQ12" s="17">
        <v>7.4051645369321198E-2</v>
      </c>
      <c r="AR12" s="17"/>
      <c r="AS12" s="17">
        <v>8.36338032682135E-2</v>
      </c>
      <c r="AT12" s="17">
        <v>0.131643752557696</v>
      </c>
      <c r="AU12" s="17">
        <v>7.5989479745067201E-2</v>
      </c>
      <c r="AV12" s="17">
        <v>8.0295827270370698E-2</v>
      </c>
      <c r="AW12" s="17">
        <v>2.3864757433127201E-2</v>
      </c>
      <c r="AX12" s="17">
        <v>6.6254347632901306E-2</v>
      </c>
      <c r="AY12" s="17">
        <v>4.9486421230522999E-2</v>
      </c>
      <c r="AZ12" s="17">
        <v>9.1917004459601506E-2</v>
      </c>
      <c r="BA12" s="17">
        <v>3.4090742620582502E-2</v>
      </c>
      <c r="BB12" s="17">
        <v>9.0171618003726695E-2</v>
      </c>
      <c r="BC12" s="17">
        <v>0.12647956659383899</v>
      </c>
      <c r="BD12" s="17">
        <v>2.90169137069189E-2</v>
      </c>
      <c r="BE12" s="17">
        <v>0</v>
      </c>
      <c r="BF12" s="17">
        <v>0</v>
      </c>
      <c r="BG12" s="17">
        <v>3.4331672688072003E-2</v>
      </c>
    </row>
    <row r="13" spans="2:59" x14ac:dyDescent="0.35">
      <c r="B13" s="18" t="s">
        <v>460</v>
      </c>
      <c r="C13" s="17">
        <v>2.71187334518606E-2</v>
      </c>
      <c r="D13" s="17">
        <v>3.4267958248408698E-2</v>
      </c>
      <c r="E13" s="17">
        <v>2.0570364961261099E-2</v>
      </c>
      <c r="F13" s="17"/>
      <c r="G13" s="17">
        <v>3.7159903239581099E-2</v>
      </c>
      <c r="H13" s="17">
        <v>6.0816872536620603E-2</v>
      </c>
      <c r="I13" s="17">
        <v>1.9227365405853101E-2</v>
      </c>
      <c r="J13" s="17">
        <v>1.08265160295437E-2</v>
      </c>
      <c r="K13" s="17">
        <v>3.6429720562773799E-2</v>
      </c>
      <c r="L13" s="17">
        <v>1.8619585276732201E-2</v>
      </c>
      <c r="M13" s="17"/>
      <c r="N13" s="17">
        <v>3.1272499065438997E-2</v>
      </c>
      <c r="O13" s="17">
        <v>6.6951394068718697E-3</v>
      </c>
      <c r="P13" s="17">
        <v>3.9178163699934598E-2</v>
      </c>
      <c r="Q13" s="17">
        <v>2.2458837661005902E-2</v>
      </c>
      <c r="R13" s="17">
        <v>4.1472810786874002E-2</v>
      </c>
      <c r="S13" s="17"/>
      <c r="T13" s="17">
        <v>4.0659104864373199E-2</v>
      </c>
      <c r="U13" s="17">
        <v>2.3708811066802501E-2</v>
      </c>
      <c r="V13" s="17"/>
      <c r="W13" s="17">
        <v>3.1671963145336601E-2</v>
      </c>
      <c r="X13" s="17">
        <v>2.3748732901055999E-2</v>
      </c>
      <c r="Y13" s="17"/>
      <c r="Z13" s="17">
        <v>3.3930725629006502E-2</v>
      </c>
      <c r="AA13" s="17">
        <v>2.6852717622775E-2</v>
      </c>
      <c r="AB13" s="17">
        <v>2.19427447255948E-2</v>
      </c>
      <c r="AC13" s="17"/>
      <c r="AD13" s="17">
        <v>3.0884068502675999E-2</v>
      </c>
      <c r="AE13" s="17">
        <v>2.0050347130450299E-2</v>
      </c>
      <c r="AF13" s="17"/>
      <c r="AG13" s="17">
        <v>4.0531552351522698E-2</v>
      </c>
      <c r="AH13" s="17">
        <v>5.0556837657161199E-3</v>
      </c>
      <c r="AI13" s="17">
        <v>4.4576648788236299E-2</v>
      </c>
      <c r="AJ13" s="17"/>
      <c r="AK13" s="17">
        <v>2.96992607011922E-2</v>
      </c>
      <c r="AL13" s="17">
        <v>1.53218389925257E-2</v>
      </c>
      <c r="AM13" s="17">
        <v>7.2904776814662606E-2</v>
      </c>
      <c r="AN13" s="17"/>
      <c r="AO13" s="17">
        <v>1.0558769492336599E-2</v>
      </c>
      <c r="AP13" s="17">
        <v>1.3522470376167901E-2</v>
      </c>
      <c r="AQ13" s="17">
        <v>4.2077788383698501E-2</v>
      </c>
      <c r="AR13" s="17"/>
      <c r="AS13" s="17">
        <v>3.1765473040842103E-2</v>
      </c>
      <c r="AT13" s="17">
        <v>2.26736685094595E-2</v>
      </c>
      <c r="AU13" s="17">
        <v>3.5574608178255501E-2</v>
      </c>
      <c r="AV13" s="17">
        <v>2.6834906356337101E-2</v>
      </c>
      <c r="AW13" s="17">
        <v>5.6776370772349601E-2</v>
      </c>
      <c r="AX13" s="17">
        <v>1.32508588615561E-2</v>
      </c>
      <c r="AY13" s="17">
        <v>9.2738912855253406E-3</v>
      </c>
      <c r="AZ13" s="17">
        <v>1.1877847119877501E-2</v>
      </c>
      <c r="BA13" s="17">
        <v>4.2535152687388098E-2</v>
      </c>
      <c r="BB13" s="17">
        <v>2.21928186762381E-2</v>
      </c>
      <c r="BC13" s="17">
        <v>0</v>
      </c>
      <c r="BD13" s="17">
        <v>3.5894598820066903E-2</v>
      </c>
      <c r="BE13" s="17">
        <v>4.6341640901154099E-2</v>
      </c>
      <c r="BF13" s="17">
        <v>0.17959677610142599</v>
      </c>
      <c r="BG13" s="17">
        <v>4.4209337215465598E-2</v>
      </c>
    </row>
    <row r="14" spans="2:59" x14ac:dyDescent="0.35">
      <c r="B14" s="18" t="s">
        <v>133</v>
      </c>
      <c r="C14" s="19">
        <v>0.10500679392154499</v>
      </c>
      <c r="D14" s="19">
        <v>5.4481944849702299E-2</v>
      </c>
      <c r="E14" s="19">
        <v>0.15250748025526201</v>
      </c>
      <c r="F14" s="19"/>
      <c r="G14" s="19">
        <v>0.12921915570603901</v>
      </c>
      <c r="H14" s="19">
        <v>0.129594899616264</v>
      </c>
      <c r="I14" s="19">
        <v>0.120003824523682</v>
      </c>
      <c r="J14" s="19">
        <v>0.10668215613395</v>
      </c>
      <c r="K14" s="19">
        <v>0.14233326867214</v>
      </c>
      <c r="L14" s="19">
        <v>5.4426322258449303E-2</v>
      </c>
      <c r="M14" s="19"/>
      <c r="N14" s="19">
        <v>7.8206208641789607E-2</v>
      </c>
      <c r="O14" s="19">
        <v>0.101572060150076</v>
      </c>
      <c r="P14" s="19">
        <v>0.12627165374183899</v>
      </c>
      <c r="Q14" s="19">
        <v>0.108971748911894</v>
      </c>
      <c r="R14" s="19">
        <v>0.13033133749681799</v>
      </c>
      <c r="S14" s="19"/>
      <c r="T14" s="19">
        <v>4.5099386227904999E-2</v>
      </c>
      <c r="U14" s="19">
        <v>0.12009350050454</v>
      </c>
      <c r="V14" s="19"/>
      <c r="W14" s="19">
        <v>5.1531907350172899E-2</v>
      </c>
      <c r="X14" s="19">
        <v>0.13151810675109299</v>
      </c>
      <c r="Y14" s="19"/>
      <c r="Z14" s="19">
        <v>0.113311883711312</v>
      </c>
      <c r="AA14" s="19">
        <v>7.1416352901165006E-2</v>
      </c>
      <c r="AB14" s="19">
        <v>6.4210849335227596E-2</v>
      </c>
      <c r="AC14" s="19"/>
      <c r="AD14" s="19">
        <v>6.9841748917331997E-2</v>
      </c>
      <c r="AE14" s="19">
        <v>0.17101954437936601</v>
      </c>
      <c r="AF14" s="19"/>
      <c r="AG14" s="19">
        <v>1.4152810474818801E-2</v>
      </c>
      <c r="AH14" s="19">
        <v>7.5779581639310395E-2</v>
      </c>
      <c r="AI14" s="19">
        <v>0.110038028376443</v>
      </c>
      <c r="AJ14" s="19"/>
      <c r="AK14" s="19">
        <v>6.0710415517534602E-2</v>
      </c>
      <c r="AL14" s="19">
        <v>8.4419164816001896E-2</v>
      </c>
      <c r="AM14" s="19">
        <v>0.14374516865498099</v>
      </c>
      <c r="AN14" s="19"/>
      <c r="AO14" s="19">
        <v>6.0611692717847103E-2</v>
      </c>
      <c r="AP14" s="19">
        <v>7.8491243416602005E-2</v>
      </c>
      <c r="AQ14" s="19">
        <v>0.109690620166391</v>
      </c>
      <c r="AR14" s="19"/>
      <c r="AS14" s="19">
        <v>0.207559959624181</v>
      </c>
      <c r="AT14" s="19">
        <v>0.15683636496731401</v>
      </c>
      <c r="AU14" s="19">
        <v>0.16827543171095299</v>
      </c>
      <c r="AV14" s="19">
        <v>0.121459984776837</v>
      </c>
      <c r="AW14" s="19">
        <v>3.3440330225855103E-2</v>
      </c>
      <c r="AX14" s="19">
        <v>0.102810505061824</v>
      </c>
      <c r="AY14" s="19">
        <v>6.6355343740827494E-2</v>
      </c>
      <c r="AZ14" s="19">
        <v>7.6664514230126296E-2</v>
      </c>
      <c r="BA14" s="19">
        <v>2.5976786412347401E-2</v>
      </c>
      <c r="BB14" s="19">
        <v>7.66165277088761E-2</v>
      </c>
      <c r="BC14" s="19">
        <v>4.4998844337115401E-2</v>
      </c>
      <c r="BD14" s="19">
        <v>1.8810117351908399E-2</v>
      </c>
      <c r="BE14" s="19">
        <v>3.6871986872233101E-2</v>
      </c>
      <c r="BF14" s="19">
        <v>0</v>
      </c>
      <c r="BG14" s="19">
        <v>5.2234488843420399E-2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0.132027110890861</v>
      </c>
      <c r="D9" s="17">
        <v>0.13586477989568699</v>
      </c>
      <c r="E9" s="17">
        <v>0.12693600872385699</v>
      </c>
      <c r="F9" s="17"/>
      <c r="G9" s="17">
        <v>0.146621321887099</v>
      </c>
      <c r="H9" s="17">
        <v>0.13765231763862201</v>
      </c>
      <c r="I9" s="17">
        <v>0.105567461777275</v>
      </c>
      <c r="J9" s="17">
        <v>0.10161181097795</v>
      </c>
      <c r="K9" s="17">
        <v>0.15026404750486899</v>
      </c>
      <c r="L9" s="17">
        <v>0.14903163479043099</v>
      </c>
      <c r="M9" s="17"/>
      <c r="N9" s="17">
        <v>9.7645392838102099E-2</v>
      </c>
      <c r="O9" s="17">
        <v>0.147602027451403</v>
      </c>
      <c r="P9" s="17">
        <v>0.18519504383723501</v>
      </c>
      <c r="Q9" s="17">
        <v>0.12772400257731401</v>
      </c>
      <c r="R9" s="17">
        <v>0.101053749254569</v>
      </c>
      <c r="S9" s="17"/>
      <c r="T9" s="17">
        <v>0.15354789959866799</v>
      </c>
      <c r="U9" s="17">
        <v>0.12660745016493399</v>
      </c>
      <c r="V9" s="17"/>
      <c r="W9" s="17">
        <v>0.147903693436436</v>
      </c>
      <c r="X9" s="17">
        <v>0.123846102699592</v>
      </c>
      <c r="Y9" s="17"/>
      <c r="Z9" s="17">
        <v>0.144537341967266</v>
      </c>
      <c r="AA9" s="17">
        <v>0.148404178977836</v>
      </c>
      <c r="AB9" s="17">
        <v>0.12686110457163599</v>
      </c>
      <c r="AC9" s="17"/>
      <c r="AD9" s="17">
        <v>0.146332393110855</v>
      </c>
      <c r="AE9" s="17">
        <v>0.105172857603142</v>
      </c>
      <c r="AF9" s="17"/>
      <c r="AG9" s="17">
        <v>0.18748606836342099</v>
      </c>
      <c r="AH9" s="17">
        <v>0.13695304528617899</v>
      </c>
      <c r="AI9" s="17">
        <v>0.120414969319364</v>
      </c>
      <c r="AJ9" s="17"/>
      <c r="AK9" s="17">
        <v>0.19037501230506099</v>
      </c>
      <c r="AL9" s="17">
        <v>0.10861555174539</v>
      </c>
      <c r="AM9" s="17">
        <v>0.13198499586753401</v>
      </c>
      <c r="AN9" s="17"/>
      <c r="AO9" s="17">
        <v>0.208590986651713</v>
      </c>
      <c r="AP9" s="17">
        <v>0.127249686413093</v>
      </c>
      <c r="AQ9" s="17">
        <v>0.13384164902243401</v>
      </c>
      <c r="AR9" s="17"/>
      <c r="AS9" s="17">
        <v>0.127240320913802</v>
      </c>
      <c r="AT9" s="17">
        <v>8.2495683399723102E-2</v>
      </c>
      <c r="AU9" s="17">
        <v>0.18758759000363701</v>
      </c>
      <c r="AV9" s="17">
        <v>0.12491073574704201</v>
      </c>
      <c r="AW9" s="17">
        <v>9.7245681445889506E-2</v>
      </c>
      <c r="AX9" s="17">
        <v>0.14868065161744801</v>
      </c>
      <c r="AY9" s="17">
        <v>0.15253110634443501</v>
      </c>
      <c r="AZ9" s="17">
        <v>8.5493118447341407E-2</v>
      </c>
      <c r="BA9" s="17">
        <v>0.14491181839668901</v>
      </c>
      <c r="BB9" s="17">
        <v>0.151135432693876</v>
      </c>
      <c r="BC9" s="17">
        <v>0.221969385065099</v>
      </c>
      <c r="BD9" s="17">
        <v>2.4005219548910401E-2</v>
      </c>
      <c r="BE9" s="17">
        <v>0.39927634274889001</v>
      </c>
      <c r="BF9" s="17">
        <v>0.106226107991202</v>
      </c>
      <c r="BG9" s="17">
        <v>0.19324381261651899</v>
      </c>
    </row>
    <row r="10" spans="2:59" x14ac:dyDescent="0.35">
      <c r="B10" s="18" t="s">
        <v>457</v>
      </c>
      <c r="C10" s="17">
        <v>0.426935090199908</v>
      </c>
      <c r="D10" s="17">
        <v>0.418408578225822</v>
      </c>
      <c r="E10" s="17">
        <v>0.43663715309461698</v>
      </c>
      <c r="F10" s="17"/>
      <c r="G10" s="17">
        <v>0.36357565100765399</v>
      </c>
      <c r="H10" s="17">
        <v>0.36260947025738699</v>
      </c>
      <c r="I10" s="17">
        <v>0.374955234380622</v>
      </c>
      <c r="J10" s="17">
        <v>0.40576976857388403</v>
      </c>
      <c r="K10" s="17">
        <v>0.396068500370447</v>
      </c>
      <c r="L10" s="17">
        <v>0.53644750038983802</v>
      </c>
      <c r="M10" s="17"/>
      <c r="N10" s="17">
        <v>0.47746616976182898</v>
      </c>
      <c r="O10" s="17">
        <v>0.42296176795669099</v>
      </c>
      <c r="P10" s="17">
        <v>0.41701024756110799</v>
      </c>
      <c r="Q10" s="17">
        <v>0.38952791599672898</v>
      </c>
      <c r="R10" s="17">
        <v>0.40628410713022101</v>
      </c>
      <c r="S10" s="17"/>
      <c r="T10" s="17">
        <v>0.41958259694136602</v>
      </c>
      <c r="U10" s="17">
        <v>0.42878669608164399</v>
      </c>
      <c r="V10" s="17"/>
      <c r="W10" s="17">
        <v>0.456393007167614</v>
      </c>
      <c r="X10" s="17">
        <v>0.40699853087575699</v>
      </c>
      <c r="Y10" s="17"/>
      <c r="Z10" s="17">
        <v>0.442029020431705</v>
      </c>
      <c r="AA10" s="17">
        <v>0.477415762921855</v>
      </c>
      <c r="AB10" s="17">
        <v>0.43651498755805301</v>
      </c>
      <c r="AC10" s="17"/>
      <c r="AD10" s="17">
        <v>0.44711952549049999</v>
      </c>
      <c r="AE10" s="17">
        <v>0.389044335622168</v>
      </c>
      <c r="AF10" s="17"/>
      <c r="AG10" s="17">
        <v>0.43767235593860898</v>
      </c>
      <c r="AH10" s="17">
        <v>0.51153748108042396</v>
      </c>
      <c r="AI10" s="17">
        <v>0.363396457636885</v>
      </c>
      <c r="AJ10" s="17"/>
      <c r="AK10" s="17">
        <v>0.50006560566139902</v>
      </c>
      <c r="AL10" s="17">
        <v>0.44184716453673001</v>
      </c>
      <c r="AM10" s="17">
        <v>0.244196430093744</v>
      </c>
      <c r="AN10" s="17"/>
      <c r="AO10" s="17">
        <v>0.55442759501649697</v>
      </c>
      <c r="AP10" s="17">
        <v>0.49383404818815202</v>
      </c>
      <c r="AQ10" s="17">
        <v>0.34433652580504598</v>
      </c>
      <c r="AR10" s="17"/>
      <c r="AS10" s="17">
        <v>0.26304367628591602</v>
      </c>
      <c r="AT10" s="17">
        <v>0.40370851074619402</v>
      </c>
      <c r="AU10" s="17">
        <v>0.42442140130202299</v>
      </c>
      <c r="AV10" s="17">
        <v>0.44774766003386202</v>
      </c>
      <c r="AW10" s="17">
        <v>0.34962159360392397</v>
      </c>
      <c r="AX10" s="17">
        <v>0.38921327992487698</v>
      </c>
      <c r="AY10" s="17">
        <v>0.50933885104189403</v>
      </c>
      <c r="AZ10" s="17">
        <v>0.46717290083937202</v>
      </c>
      <c r="BA10" s="17">
        <v>0.59410669941744898</v>
      </c>
      <c r="BB10" s="17">
        <v>0.44664537582323699</v>
      </c>
      <c r="BC10" s="17">
        <v>0.45115483437319798</v>
      </c>
      <c r="BD10" s="17">
        <v>0.68990416363424301</v>
      </c>
      <c r="BE10" s="17">
        <v>0.36584149505429497</v>
      </c>
      <c r="BF10" s="17">
        <v>0.33867714562025802</v>
      </c>
      <c r="BG10" s="17">
        <v>0.49490275152209701</v>
      </c>
    </row>
    <row r="11" spans="2:59" x14ac:dyDescent="0.35">
      <c r="B11" s="18" t="s">
        <v>458</v>
      </c>
      <c r="C11" s="17">
        <v>0.227279780808748</v>
      </c>
      <c r="D11" s="17">
        <v>0.26112866320898098</v>
      </c>
      <c r="E11" s="17">
        <v>0.19668310953618801</v>
      </c>
      <c r="F11" s="17"/>
      <c r="G11" s="17">
        <v>0.21666332643650199</v>
      </c>
      <c r="H11" s="17">
        <v>0.212843125293848</v>
      </c>
      <c r="I11" s="17">
        <v>0.29148712591585402</v>
      </c>
      <c r="J11" s="17">
        <v>0.21520846470827801</v>
      </c>
      <c r="K11" s="17">
        <v>0.230160738213469</v>
      </c>
      <c r="L11" s="17">
        <v>0.208836681821229</v>
      </c>
      <c r="M11" s="17"/>
      <c r="N11" s="17">
        <v>0.248690754313766</v>
      </c>
      <c r="O11" s="17">
        <v>0.20882363267722601</v>
      </c>
      <c r="P11" s="17">
        <v>0.20449142993911801</v>
      </c>
      <c r="Q11" s="17">
        <v>0.24224388140733699</v>
      </c>
      <c r="R11" s="17">
        <v>0.21745885797126399</v>
      </c>
      <c r="S11" s="17"/>
      <c r="T11" s="17">
        <v>0.23929549927271701</v>
      </c>
      <c r="U11" s="17">
        <v>0.22425381747919099</v>
      </c>
      <c r="V11" s="17"/>
      <c r="W11" s="17">
        <v>0.24786550764149901</v>
      </c>
      <c r="X11" s="17">
        <v>0.22629421066598299</v>
      </c>
      <c r="Y11" s="17"/>
      <c r="Z11" s="17">
        <v>0.20847670357475601</v>
      </c>
      <c r="AA11" s="17">
        <v>0.17244046654446099</v>
      </c>
      <c r="AB11" s="17">
        <v>0.23993739842136</v>
      </c>
      <c r="AC11" s="17"/>
      <c r="AD11" s="17">
        <v>0.23959354059707699</v>
      </c>
      <c r="AE11" s="17">
        <v>0.20416406598435</v>
      </c>
      <c r="AF11" s="17"/>
      <c r="AG11" s="17">
        <v>0.233346282550908</v>
      </c>
      <c r="AH11" s="17">
        <v>0.17394474060300999</v>
      </c>
      <c r="AI11" s="17">
        <v>0.28247456441783703</v>
      </c>
      <c r="AJ11" s="17"/>
      <c r="AK11" s="17">
        <v>0.16736371435367101</v>
      </c>
      <c r="AL11" s="17">
        <v>0.26491798614065398</v>
      </c>
      <c r="AM11" s="17">
        <v>0.26136073515289299</v>
      </c>
      <c r="AN11" s="17"/>
      <c r="AO11" s="17">
        <v>0.123598283499175</v>
      </c>
      <c r="AP11" s="17">
        <v>0.22535777560147499</v>
      </c>
      <c r="AQ11" s="17">
        <v>0.25194780495553398</v>
      </c>
      <c r="AR11" s="17"/>
      <c r="AS11" s="17">
        <v>0.26238902655635199</v>
      </c>
      <c r="AT11" s="17">
        <v>0.19554021569228899</v>
      </c>
      <c r="AU11" s="17">
        <v>0.16021360977078999</v>
      </c>
      <c r="AV11" s="17">
        <v>0.19728806705733901</v>
      </c>
      <c r="AW11" s="17">
        <v>0.28018539454264102</v>
      </c>
      <c r="AX11" s="17">
        <v>0.24178619620939701</v>
      </c>
      <c r="AY11" s="17">
        <v>0.21028084143422099</v>
      </c>
      <c r="AZ11" s="17">
        <v>0.29090011757993101</v>
      </c>
      <c r="BA11" s="17">
        <v>0.113181112589788</v>
      </c>
      <c r="BB11" s="17">
        <v>0.30367460143408198</v>
      </c>
      <c r="BC11" s="17">
        <v>0.23558010962543499</v>
      </c>
      <c r="BD11" s="17">
        <v>0.17164387147718399</v>
      </c>
      <c r="BE11" s="17">
        <v>0.120687684667013</v>
      </c>
      <c r="BF11" s="17">
        <v>0.30063965775606399</v>
      </c>
      <c r="BG11" s="17">
        <v>0.20543981967981301</v>
      </c>
    </row>
    <row r="12" spans="2:59" x14ac:dyDescent="0.35">
      <c r="B12" s="18" t="s">
        <v>459</v>
      </c>
      <c r="C12" s="17">
        <v>8.4888514916989705E-2</v>
      </c>
      <c r="D12" s="17">
        <v>9.1466901204191306E-2</v>
      </c>
      <c r="E12" s="17">
        <v>7.7050003708981907E-2</v>
      </c>
      <c r="F12" s="17"/>
      <c r="G12" s="17">
        <v>0.13742972833768299</v>
      </c>
      <c r="H12" s="17">
        <v>0.12820123006263301</v>
      </c>
      <c r="I12" s="17">
        <v>9.7394087828012399E-2</v>
      </c>
      <c r="J12" s="17">
        <v>0.13037404842507999</v>
      </c>
      <c r="K12" s="17">
        <v>4.2305564337432801E-2</v>
      </c>
      <c r="L12" s="17">
        <v>3.7998458882415702E-2</v>
      </c>
      <c r="M12" s="17"/>
      <c r="N12" s="17">
        <v>7.8596404837867298E-2</v>
      </c>
      <c r="O12" s="17">
        <v>9.2758053427511006E-2</v>
      </c>
      <c r="P12" s="17">
        <v>5.6850794007742997E-2</v>
      </c>
      <c r="Q12" s="17">
        <v>9.7629832364420494E-2</v>
      </c>
      <c r="R12" s="17">
        <v>0.11055817927097</v>
      </c>
      <c r="S12" s="17"/>
      <c r="T12" s="17">
        <v>9.8920969112881701E-2</v>
      </c>
      <c r="U12" s="17">
        <v>8.1354669483794398E-2</v>
      </c>
      <c r="V12" s="17"/>
      <c r="W12" s="17">
        <v>9.9107683333108099E-2</v>
      </c>
      <c r="X12" s="17">
        <v>7.2155383880155494E-2</v>
      </c>
      <c r="Y12" s="17"/>
      <c r="Z12" s="17">
        <v>8.5634177822203505E-2</v>
      </c>
      <c r="AA12" s="17">
        <v>8.4739018015348694E-2</v>
      </c>
      <c r="AB12" s="17">
        <v>9.3580310355614996E-2</v>
      </c>
      <c r="AC12" s="17"/>
      <c r="AD12" s="17">
        <v>8.2959155863585002E-2</v>
      </c>
      <c r="AE12" s="17">
        <v>8.8510358646200896E-2</v>
      </c>
      <c r="AF12" s="17"/>
      <c r="AG12" s="17">
        <v>7.4363847858658197E-2</v>
      </c>
      <c r="AH12" s="17">
        <v>8.4029284707328705E-2</v>
      </c>
      <c r="AI12" s="17">
        <v>9.3179627960627995E-2</v>
      </c>
      <c r="AJ12" s="17"/>
      <c r="AK12" s="17">
        <v>6.1523029159399403E-2</v>
      </c>
      <c r="AL12" s="17">
        <v>8.2543651646480296E-2</v>
      </c>
      <c r="AM12" s="17">
        <v>0.12587736315307901</v>
      </c>
      <c r="AN12" s="17"/>
      <c r="AO12" s="17">
        <v>4.1793206298490801E-2</v>
      </c>
      <c r="AP12" s="17">
        <v>5.9541247613457103E-2</v>
      </c>
      <c r="AQ12" s="17">
        <v>0.122977569978415</v>
      </c>
      <c r="AR12" s="17"/>
      <c r="AS12" s="17">
        <v>0.12609207204053199</v>
      </c>
      <c r="AT12" s="17">
        <v>9.7424594022226793E-2</v>
      </c>
      <c r="AU12" s="17">
        <v>6.7026603357709394E-2</v>
      </c>
      <c r="AV12" s="17">
        <v>7.2371982007590804E-2</v>
      </c>
      <c r="AW12" s="17">
        <v>0.185087871508646</v>
      </c>
      <c r="AX12" s="17">
        <v>8.6115325601810899E-2</v>
      </c>
      <c r="AY12" s="17">
        <v>5.32356351097533E-2</v>
      </c>
      <c r="AZ12" s="17">
        <v>6.9358299848459704E-2</v>
      </c>
      <c r="BA12" s="17">
        <v>8.4459583367071295E-2</v>
      </c>
      <c r="BB12" s="17">
        <v>7.8392590324312797E-2</v>
      </c>
      <c r="BC12" s="17">
        <v>5.0832982921717798E-2</v>
      </c>
      <c r="BD12" s="17">
        <v>5.0163851767129397E-2</v>
      </c>
      <c r="BE12" s="17">
        <v>7.7322490657569395E-2</v>
      </c>
      <c r="BF12" s="17">
        <v>7.4860312531050605E-2</v>
      </c>
      <c r="BG12" s="17">
        <v>9.9697901226849898E-3</v>
      </c>
    </row>
    <row r="13" spans="2:59" x14ac:dyDescent="0.35">
      <c r="B13" s="18" t="s">
        <v>460</v>
      </c>
      <c r="C13" s="17">
        <v>2.6219935707347802E-2</v>
      </c>
      <c r="D13" s="17">
        <v>3.4871996638385201E-2</v>
      </c>
      <c r="E13" s="17">
        <v>1.8267848216525599E-2</v>
      </c>
      <c r="F13" s="17"/>
      <c r="G13" s="17">
        <v>3.9358523542527099E-2</v>
      </c>
      <c r="H13" s="17">
        <v>3.3929594881630699E-2</v>
      </c>
      <c r="I13" s="17">
        <v>1.1806210392205099E-2</v>
      </c>
      <c r="J13" s="17">
        <v>4.2813082471026602E-2</v>
      </c>
      <c r="K13" s="17">
        <v>2.51362848080008E-2</v>
      </c>
      <c r="L13" s="17">
        <v>1.5877824517442601E-2</v>
      </c>
      <c r="M13" s="17"/>
      <c r="N13" s="17">
        <v>2.20450342284081E-2</v>
      </c>
      <c r="O13" s="17">
        <v>8.8044852225020696E-3</v>
      </c>
      <c r="P13" s="17">
        <v>2.6242240224255101E-2</v>
      </c>
      <c r="Q13" s="17">
        <v>3.1633807969825997E-2</v>
      </c>
      <c r="R13" s="17">
        <v>5.6452891331001197E-2</v>
      </c>
      <c r="S13" s="17"/>
      <c r="T13" s="17">
        <v>2.9380689315259698E-2</v>
      </c>
      <c r="U13" s="17">
        <v>2.5423951302421401E-2</v>
      </c>
      <c r="V13" s="17"/>
      <c r="W13" s="17">
        <v>1.41457561626745E-2</v>
      </c>
      <c r="X13" s="17">
        <v>3.3813611801964398E-2</v>
      </c>
      <c r="Y13" s="17"/>
      <c r="Z13" s="17">
        <v>3.3342470694694801E-2</v>
      </c>
      <c r="AA13" s="17">
        <v>1.52943172580542E-2</v>
      </c>
      <c r="AB13" s="17">
        <v>2.4524057396123799E-2</v>
      </c>
      <c r="AC13" s="17"/>
      <c r="AD13" s="17">
        <v>2.2806693898688501E-2</v>
      </c>
      <c r="AE13" s="17">
        <v>3.2627363303138902E-2</v>
      </c>
      <c r="AF13" s="17"/>
      <c r="AG13" s="17">
        <v>3.8966549000625197E-2</v>
      </c>
      <c r="AH13" s="17">
        <v>6.6555369121577704E-3</v>
      </c>
      <c r="AI13" s="17">
        <v>3.8442556475493897E-2</v>
      </c>
      <c r="AJ13" s="17"/>
      <c r="AK13" s="17">
        <v>2.27265264237612E-2</v>
      </c>
      <c r="AL13" s="17">
        <v>1.4985124407857899E-2</v>
      </c>
      <c r="AM13" s="17">
        <v>6.9875134936581804E-2</v>
      </c>
      <c r="AN13" s="17"/>
      <c r="AO13" s="17">
        <v>0</v>
      </c>
      <c r="AP13" s="17">
        <v>1.02860214721765E-2</v>
      </c>
      <c r="AQ13" s="17">
        <v>4.9756963285018101E-2</v>
      </c>
      <c r="AR13" s="17"/>
      <c r="AS13" s="17">
        <v>3.2789867165414897E-2</v>
      </c>
      <c r="AT13" s="17">
        <v>2.26736685094595E-2</v>
      </c>
      <c r="AU13" s="17">
        <v>3.05722863931422E-2</v>
      </c>
      <c r="AV13" s="17">
        <v>2.3596176985478601E-2</v>
      </c>
      <c r="AW13" s="17">
        <v>4.0285508537846001E-2</v>
      </c>
      <c r="AX13" s="17">
        <v>2.3180005091527199E-2</v>
      </c>
      <c r="AY13" s="17">
        <v>9.2738912855253406E-3</v>
      </c>
      <c r="AZ13" s="17">
        <v>3.4396076689377698E-2</v>
      </c>
      <c r="BA13" s="17">
        <v>2.48217022041026E-2</v>
      </c>
      <c r="BB13" s="17">
        <v>6.6524552558760303E-3</v>
      </c>
      <c r="BC13" s="17">
        <v>0</v>
      </c>
      <c r="BD13" s="17">
        <v>5.02583183490911E-2</v>
      </c>
      <c r="BE13" s="17">
        <v>0</v>
      </c>
      <c r="BF13" s="17">
        <v>7.3370668110223206E-2</v>
      </c>
      <c r="BG13" s="17">
        <v>4.4209337215465598E-2</v>
      </c>
    </row>
    <row r="14" spans="2:59" x14ac:dyDescent="0.35">
      <c r="B14" s="18" t="s">
        <v>133</v>
      </c>
      <c r="C14" s="19">
        <v>0.102649567476145</v>
      </c>
      <c r="D14" s="19">
        <v>5.8259080826934297E-2</v>
      </c>
      <c r="E14" s="19">
        <v>0.14442587671983101</v>
      </c>
      <c r="F14" s="19"/>
      <c r="G14" s="19">
        <v>9.6351448788535105E-2</v>
      </c>
      <c r="H14" s="19">
        <v>0.12476426186587899</v>
      </c>
      <c r="I14" s="19">
        <v>0.118789879706032</v>
      </c>
      <c r="J14" s="19">
        <v>0.104222824843781</v>
      </c>
      <c r="K14" s="19">
        <v>0.15606486476578099</v>
      </c>
      <c r="L14" s="19">
        <v>5.1807899598643299E-2</v>
      </c>
      <c r="M14" s="19"/>
      <c r="N14" s="19">
        <v>7.5556244020028002E-2</v>
      </c>
      <c r="O14" s="19">
        <v>0.119050033264667</v>
      </c>
      <c r="P14" s="19">
        <v>0.110210244430542</v>
      </c>
      <c r="Q14" s="19">
        <v>0.111240559684374</v>
      </c>
      <c r="R14" s="19">
        <v>0.108192215041975</v>
      </c>
      <c r="S14" s="19"/>
      <c r="T14" s="19">
        <v>5.9272345759106997E-2</v>
      </c>
      <c r="U14" s="19">
        <v>0.113573415488015</v>
      </c>
      <c r="V14" s="19"/>
      <c r="W14" s="19">
        <v>3.4584352258668398E-2</v>
      </c>
      <c r="X14" s="19">
        <v>0.136892160076548</v>
      </c>
      <c r="Y14" s="19"/>
      <c r="Z14" s="19">
        <v>8.5980285509374005E-2</v>
      </c>
      <c r="AA14" s="19">
        <v>0.10170625628244501</v>
      </c>
      <c r="AB14" s="19">
        <v>7.8582141697212907E-2</v>
      </c>
      <c r="AC14" s="19"/>
      <c r="AD14" s="19">
        <v>6.1188691039294897E-2</v>
      </c>
      <c r="AE14" s="19">
        <v>0.18048101884100101</v>
      </c>
      <c r="AF14" s="19"/>
      <c r="AG14" s="19">
        <v>2.81648962877779E-2</v>
      </c>
      <c r="AH14" s="19">
        <v>8.6879911410900401E-2</v>
      </c>
      <c r="AI14" s="19">
        <v>0.102091824189792</v>
      </c>
      <c r="AJ14" s="19"/>
      <c r="AK14" s="19">
        <v>5.7946112096707303E-2</v>
      </c>
      <c r="AL14" s="19">
        <v>8.7090521522888806E-2</v>
      </c>
      <c r="AM14" s="19">
        <v>0.166705340796167</v>
      </c>
      <c r="AN14" s="19"/>
      <c r="AO14" s="19">
        <v>7.1589928534124506E-2</v>
      </c>
      <c r="AP14" s="19">
        <v>8.3731220711647403E-2</v>
      </c>
      <c r="AQ14" s="19">
        <v>9.7139486953552207E-2</v>
      </c>
      <c r="AR14" s="19"/>
      <c r="AS14" s="19">
        <v>0.18844503703798299</v>
      </c>
      <c r="AT14" s="19">
        <v>0.19815732763010699</v>
      </c>
      <c r="AU14" s="19">
        <v>0.13017850917269799</v>
      </c>
      <c r="AV14" s="19">
        <v>0.13408537816868801</v>
      </c>
      <c r="AW14" s="19">
        <v>4.75739503610541E-2</v>
      </c>
      <c r="AX14" s="19">
        <v>0.111024541554939</v>
      </c>
      <c r="AY14" s="19">
        <v>6.5339674784172394E-2</v>
      </c>
      <c r="AZ14" s="19">
        <v>5.2679486595518597E-2</v>
      </c>
      <c r="BA14" s="19">
        <v>3.85190840248998E-2</v>
      </c>
      <c r="BB14" s="19">
        <v>1.3499544468615499E-2</v>
      </c>
      <c r="BC14" s="19">
        <v>4.04626880145506E-2</v>
      </c>
      <c r="BD14" s="19">
        <v>1.40245752234417E-2</v>
      </c>
      <c r="BE14" s="19">
        <v>3.6871986872233101E-2</v>
      </c>
      <c r="BF14" s="19">
        <v>0.106226107991202</v>
      </c>
      <c r="BG14" s="19">
        <v>5.2234488843420399E-2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0.13584035183030399</v>
      </c>
      <c r="D9" s="17">
        <v>0.13794698443961301</v>
      </c>
      <c r="E9" s="17">
        <v>0.134437492467847</v>
      </c>
      <c r="F9" s="17"/>
      <c r="G9" s="17">
        <v>0.12115486448795799</v>
      </c>
      <c r="H9" s="17">
        <v>0.128335705512858</v>
      </c>
      <c r="I9" s="17">
        <v>9.3880890299988806E-2</v>
      </c>
      <c r="J9" s="17">
        <v>0.13885701159373401</v>
      </c>
      <c r="K9" s="17">
        <v>9.0619382312969607E-2</v>
      </c>
      <c r="L9" s="17">
        <v>0.192067286573501</v>
      </c>
      <c r="M9" s="17"/>
      <c r="N9" s="17">
        <v>0.112080540916368</v>
      </c>
      <c r="O9" s="17">
        <v>0.120532796653105</v>
      </c>
      <c r="P9" s="17">
        <v>0.218052905353604</v>
      </c>
      <c r="Q9" s="17">
        <v>0.10947196079584701</v>
      </c>
      <c r="R9" s="17">
        <v>0.12787249251942601</v>
      </c>
      <c r="S9" s="17"/>
      <c r="T9" s="17">
        <v>0.195772650959711</v>
      </c>
      <c r="U9" s="17">
        <v>0.12074737674392499</v>
      </c>
      <c r="V9" s="17"/>
      <c r="W9" s="17">
        <v>0.15467775953920199</v>
      </c>
      <c r="X9" s="17">
        <v>0.123932351245401</v>
      </c>
      <c r="Y9" s="17"/>
      <c r="Z9" s="17">
        <v>0.17071002463992099</v>
      </c>
      <c r="AA9" s="17">
        <v>0.11306670970393699</v>
      </c>
      <c r="AB9" s="17">
        <v>0.13115942828294599</v>
      </c>
      <c r="AC9" s="17"/>
      <c r="AD9" s="17">
        <v>0.15620592977627201</v>
      </c>
      <c r="AE9" s="17">
        <v>9.7609551479688902E-2</v>
      </c>
      <c r="AF9" s="17"/>
      <c r="AG9" s="17">
        <v>0.14277319775629899</v>
      </c>
      <c r="AH9" s="17">
        <v>0.126629496603159</v>
      </c>
      <c r="AI9" s="17">
        <v>0.14678333984722</v>
      </c>
      <c r="AJ9" s="17"/>
      <c r="AK9" s="17">
        <v>0.19206311300102899</v>
      </c>
      <c r="AL9" s="17">
        <v>0.112281601217588</v>
      </c>
      <c r="AM9" s="17">
        <v>0.14176569531317401</v>
      </c>
      <c r="AN9" s="17"/>
      <c r="AO9" s="17">
        <v>0.269811548551594</v>
      </c>
      <c r="AP9" s="17">
        <v>0.13573906711114</v>
      </c>
      <c r="AQ9" s="17">
        <v>0.114291261446777</v>
      </c>
      <c r="AR9" s="17"/>
      <c r="AS9" s="17">
        <v>0.13736442548400099</v>
      </c>
      <c r="AT9" s="17">
        <v>0.172717667689891</v>
      </c>
      <c r="AU9" s="17">
        <v>0.107803364730611</v>
      </c>
      <c r="AV9" s="17">
        <v>0.15343004319339601</v>
      </c>
      <c r="AW9" s="17">
        <v>0.11679541218459499</v>
      </c>
      <c r="AX9" s="17">
        <v>9.7451233674347798E-2</v>
      </c>
      <c r="AY9" s="17">
        <v>0.17826871896247001</v>
      </c>
      <c r="AZ9" s="17">
        <v>4.8641885627818703E-2</v>
      </c>
      <c r="BA9" s="17">
        <v>0.14948254021670099</v>
      </c>
      <c r="BB9" s="17">
        <v>0.12816866247894501</v>
      </c>
      <c r="BC9" s="17">
        <v>0.16721649051200799</v>
      </c>
      <c r="BD9" s="17">
        <v>0.19794058036232401</v>
      </c>
      <c r="BE9" s="17">
        <v>0.34640383489197901</v>
      </c>
      <c r="BF9" s="17">
        <v>0.10026673478376601</v>
      </c>
      <c r="BG9" s="17">
        <v>0.17085875946370199</v>
      </c>
    </row>
    <row r="10" spans="2:59" x14ac:dyDescent="0.35">
      <c r="B10" s="18" t="s">
        <v>457</v>
      </c>
      <c r="C10" s="17">
        <v>0.34745640971881497</v>
      </c>
      <c r="D10" s="17">
        <v>0.36428111793623902</v>
      </c>
      <c r="E10" s="17">
        <v>0.33115434529503601</v>
      </c>
      <c r="F10" s="17"/>
      <c r="G10" s="17">
        <v>0.35754279070300998</v>
      </c>
      <c r="H10" s="17">
        <v>0.24360112550881299</v>
      </c>
      <c r="I10" s="17">
        <v>0.30899801640736801</v>
      </c>
      <c r="J10" s="17">
        <v>0.325340850692872</v>
      </c>
      <c r="K10" s="17">
        <v>0.41282146056146402</v>
      </c>
      <c r="L10" s="17">
        <v>0.38687469202098801</v>
      </c>
      <c r="M10" s="17"/>
      <c r="N10" s="17">
        <v>0.377744232900044</v>
      </c>
      <c r="O10" s="17">
        <v>0.36147972573630399</v>
      </c>
      <c r="P10" s="17">
        <v>0.35392175413235299</v>
      </c>
      <c r="Q10" s="17">
        <v>0.31340053128557599</v>
      </c>
      <c r="R10" s="17">
        <v>0.30745445545878203</v>
      </c>
      <c r="S10" s="17"/>
      <c r="T10" s="17">
        <v>0.293079539005135</v>
      </c>
      <c r="U10" s="17">
        <v>0.36115034048534</v>
      </c>
      <c r="V10" s="17"/>
      <c r="W10" s="17">
        <v>0.38713653014376798</v>
      </c>
      <c r="X10" s="17">
        <v>0.32380091123714499</v>
      </c>
      <c r="Y10" s="17"/>
      <c r="Z10" s="17">
        <v>0.33482811948256402</v>
      </c>
      <c r="AA10" s="17">
        <v>0.390562530959434</v>
      </c>
      <c r="AB10" s="17">
        <v>0.38175071836455199</v>
      </c>
      <c r="AC10" s="17"/>
      <c r="AD10" s="17">
        <v>0.37151798879148801</v>
      </c>
      <c r="AE10" s="17">
        <v>0.30228737851879101</v>
      </c>
      <c r="AF10" s="17"/>
      <c r="AG10" s="17">
        <v>0.40293109114633002</v>
      </c>
      <c r="AH10" s="17">
        <v>0.388214483596524</v>
      </c>
      <c r="AI10" s="17">
        <v>0.31009731676265201</v>
      </c>
      <c r="AJ10" s="17"/>
      <c r="AK10" s="17">
        <v>0.37491964488957402</v>
      </c>
      <c r="AL10" s="17">
        <v>0.35751974683091098</v>
      </c>
      <c r="AM10" s="17">
        <v>0.24391112209728599</v>
      </c>
      <c r="AN10" s="17"/>
      <c r="AO10" s="17">
        <v>0.32735018788593001</v>
      </c>
      <c r="AP10" s="17">
        <v>0.37465927227080198</v>
      </c>
      <c r="AQ10" s="17">
        <v>0.33813007839752202</v>
      </c>
      <c r="AR10" s="17"/>
      <c r="AS10" s="17">
        <v>0.27701245981198003</v>
      </c>
      <c r="AT10" s="17">
        <v>0.34832422466997398</v>
      </c>
      <c r="AU10" s="17">
        <v>0.34203601309234899</v>
      </c>
      <c r="AV10" s="17">
        <v>0.35266531593591799</v>
      </c>
      <c r="AW10" s="17">
        <v>0.30598846230120502</v>
      </c>
      <c r="AX10" s="17">
        <v>0.31693893887855701</v>
      </c>
      <c r="AY10" s="17">
        <v>0.36685641150299603</v>
      </c>
      <c r="AZ10" s="17">
        <v>0.41088205669795902</v>
      </c>
      <c r="BA10" s="17">
        <v>0.402789355029186</v>
      </c>
      <c r="BB10" s="17">
        <v>0.393347400898308</v>
      </c>
      <c r="BC10" s="17">
        <v>0.48384918959196899</v>
      </c>
      <c r="BD10" s="17">
        <v>0.316466402077069</v>
      </c>
      <c r="BE10" s="17">
        <v>0.30730781598304802</v>
      </c>
      <c r="BF10" s="17">
        <v>0.17658828659775699</v>
      </c>
      <c r="BG10" s="17">
        <v>0.42110187350330802</v>
      </c>
    </row>
    <row r="11" spans="2:59" x14ac:dyDescent="0.35">
      <c r="B11" s="18" t="s">
        <v>458</v>
      </c>
      <c r="C11" s="17">
        <v>0.30033656597251002</v>
      </c>
      <c r="D11" s="17">
        <v>0.32728310438076702</v>
      </c>
      <c r="E11" s="17">
        <v>0.27647098228725903</v>
      </c>
      <c r="F11" s="17"/>
      <c r="G11" s="17">
        <v>0.27852548430176499</v>
      </c>
      <c r="H11" s="17">
        <v>0.30430989892816901</v>
      </c>
      <c r="I11" s="17">
        <v>0.37577521907644901</v>
      </c>
      <c r="J11" s="17">
        <v>0.25479743674642802</v>
      </c>
      <c r="K11" s="17">
        <v>0.256033872587551</v>
      </c>
      <c r="L11" s="17">
        <v>0.32295911084849699</v>
      </c>
      <c r="M11" s="17"/>
      <c r="N11" s="17">
        <v>0.299850404779199</v>
      </c>
      <c r="O11" s="17">
        <v>0.272919362080768</v>
      </c>
      <c r="P11" s="17">
        <v>0.25400942993373199</v>
      </c>
      <c r="Q11" s="17">
        <v>0.35812429256788902</v>
      </c>
      <c r="R11" s="17">
        <v>0.31323805194564303</v>
      </c>
      <c r="S11" s="17"/>
      <c r="T11" s="17">
        <v>0.33714113505677501</v>
      </c>
      <c r="U11" s="17">
        <v>0.29106793366033501</v>
      </c>
      <c r="V11" s="17"/>
      <c r="W11" s="17">
        <v>0.28773195698646897</v>
      </c>
      <c r="X11" s="17">
        <v>0.31497592929019103</v>
      </c>
      <c r="Y11" s="17"/>
      <c r="Z11" s="17">
        <v>0.27454959234250997</v>
      </c>
      <c r="AA11" s="17">
        <v>0.31188726985666099</v>
      </c>
      <c r="AB11" s="17">
        <v>0.31528828222031902</v>
      </c>
      <c r="AC11" s="17"/>
      <c r="AD11" s="17">
        <v>0.30316223767740602</v>
      </c>
      <c r="AE11" s="17">
        <v>0.29503214048098197</v>
      </c>
      <c r="AF11" s="17"/>
      <c r="AG11" s="17">
        <v>0.34694519207799002</v>
      </c>
      <c r="AH11" s="17">
        <v>0.301447039510015</v>
      </c>
      <c r="AI11" s="17">
        <v>0.29963047458690001</v>
      </c>
      <c r="AJ11" s="17"/>
      <c r="AK11" s="17">
        <v>0.272516997383495</v>
      </c>
      <c r="AL11" s="17">
        <v>0.32848378811772799</v>
      </c>
      <c r="AM11" s="17">
        <v>0.30776678566650401</v>
      </c>
      <c r="AN11" s="17"/>
      <c r="AO11" s="17">
        <v>0.30129833409595402</v>
      </c>
      <c r="AP11" s="17">
        <v>0.313839798370115</v>
      </c>
      <c r="AQ11" s="17">
        <v>0.29328398670406097</v>
      </c>
      <c r="AR11" s="17"/>
      <c r="AS11" s="17">
        <v>0.259355652826053</v>
      </c>
      <c r="AT11" s="17">
        <v>0.23849667580787501</v>
      </c>
      <c r="AU11" s="17">
        <v>0.345031699526615</v>
      </c>
      <c r="AV11" s="17">
        <v>0.27973701719065502</v>
      </c>
      <c r="AW11" s="17">
        <v>0.40080484809593397</v>
      </c>
      <c r="AX11" s="17">
        <v>0.375304217908634</v>
      </c>
      <c r="AY11" s="17">
        <v>0.314449700836268</v>
      </c>
      <c r="AZ11" s="17">
        <v>0.27674911963169202</v>
      </c>
      <c r="BA11" s="17">
        <v>0.19530952114724201</v>
      </c>
      <c r="BB11" s="17">
        <v>0.33439102868020598</v>
      </c>
      <c r="BC11" s="17">
        <v>0.17063264595718</v>
      </c>
      <c r="BD11" s="17">
        <v>0.36949001085403399</v>
      </c>
      <c r="BE11" s="17">
        <v>0.15166853442342801</v>
      </c>
      <c r="BF11" s="17">
        <v>0.54354820251705205</v>
      </c>
      <c r="BG11" s="17">
        <v>0.248225166688849</v>
      </c>
    </row>
    <row r="12" spans="2:59" x14ac:dyDescent="0.35">
      <c r="B12" s="18" t="s">
        <v>459</v>
      </c>
      <c r="C12" s="17">
        <v>7.7011746955113397E-2</v>
      </c>
      <c r="D12" s="17">
        <v>5.96970715796796E-2</v>
      </c>
      <c r="E12" s="17">
        <v>9.1399146466504294E-2</v>
      </c>
      <c r="F12" s="17"/>
      <c r="G12" s="17">
        <v>9.4155722839520894E-2</v>
      </c>
      <c r="H12" s="17">
        <v>0.13806254099745999</v>
      </c>
      <c r="I12" s="17">
        <v>6.62685415963708E-2</v>
      </c>
      <c r="J12" s="17">
        <v>0.115929925994052</v>
      </c>
      <c r="K12" s="17">
        <v>5.8131697722858998E-2</v>
      </c>
      <c r="L12" s="17">
        <v>3.5096219647383103E-2</v>
      </c>
      <c r="M12" s="17"/>
      <c r="N12" s="17">
        <v>0.104942221349222</v>
      </c>
      <c r="O12" s="17">
        <v>6.8250857804722204E-2</v>
      </c>
      <c r="P12" s="17">
        <v>5.1141749736181297E-2</v>
      </c>
      <c r="Q12" s="17">
        <v>6.6206544318208202E-2</v>
      </c>
      <c r="R12" s="17">
        <v>9.3787021059022493E-2</v>
      </c>
      <c r="S12" s="17"/>
      <c r="T12" s="17">
        <v>7.9390857836213094E-2</v>
      </c>
      <c r="U12" s="17">
        <v>7.6412606562073604E-2</v>
      </c>
      <c r="V12" s="17"/>
      <c r="W12" s="17">
        <v>8.9973968427890294E-2</v>
      </c>
      <c r="X12" s="17">
        <v>6.9937030405672299E-2</v>
      </c>
      <c r="Y12" s="17"/>
      <c r="Z12" s="17">
        <v>9.2011684185415901E-2</v>
      </c>
      <c r="AA12" s="17">
        <v>6.8950552725246306E-2</v>
      </c>
      <c r="AB12" s="17">
        <v>6.8554793736416694E-2</v>
      </c>
      <c r="AC12" s="17"/>
      <c r="AD12" s="17">
        <v>7.3850810785973303E-2</v>
      </c>
      <c r="AE12" s="17">
        <v>8.2945539746265798E-2</v>
      </c>
      <c r="AF12" s="17"/>
      <c r="AG12" s="17">
        <v>4.7619691972364001E-2</v>
      </c>
      <c r="AH12" s="17">
        <v>6.7078297880663607E-2</v>
      </c>
      <c r="AI12" s="17">
        <v>9.6856717956851301E-2</v>
      </c>
      <c r="AJ12" s="17"/>
      <c r="AK12" s="17">
        <v>6.4203348171953598E-2</v>
      </c>
      <c r="AL12" s="17">
        <v>8.8493200285895898E-2</v>
      </c>
      <c r="AM12" s="17">
        <v>7.9922157441528405E-2</v>
      </c>
      <c r="AN12" s="17"/>
      <c r="AO12" s="17">
        <v>5.7969942887526597E-2</v>
      </c>
      <c r="AP12" s="17">
        <v>6.8966164956619405E-2</v>
      </c>
      <c r="AQ12" s="17">
        <v>8.9403583745349097E-2</v>
      </c>
      <c r="AR12" s="17"/>
      <c r="AS12" s="17">
        <v>7.6692674230004199E-2</v>
      </c>
      <c r="AT12" s="17">
        <v>9.2026101199144394E-2</v>
      </c>
      <c r="AU12" s="17">
        <v>2.2576639428938401E-2</v>
      </c>
      <c r="AV12" s="17">
        <v>5.5532206592992302E-2</v>
      </c>
      <c r="AW12" s="17">
        <v>6.6576137234918703E-2</v>
      </c>
      <c r="AX12" s="17">
        <v>4.3956390411995699E-2</v>
      </c>
      <c r="AY12" s="17">
        <v>5.8144388688942797E-2</v>
      </c>
      <c r="AZ12" s="17">
        <v>0.17257241443434401</v>
      </c>
      <c r="BA12" s="17">
        <v>0.16259184633315199</v>
      </c>
      <c r="BB12" s="17">
        <v>0.13744045268666499</v>
      </c>
      <c r="BC12" s="17">
        <v>9.65314997473221E-2</v>
      </c>
      <c r="BD12" s="17">
        <v>0</v>
      </c>
      <c r="BE12" s="17">
        <v>0</v>
      </c>
      <c r="BF12" s="17">
        <v>7.3370668110223206E-2</v>
      </c>
      <c r="BG12" s="17">
        <v>4.1764865852378298E-2</v>
      </c>
    </row>
    <row r="13" spans="2:59" x14ac:dyDescent="0.35">
      <c r="B13" s="18" t="s">
        <v>460</v>
      </c>
      <c r="C13" s="17">
        <v>2.4070350379149501E-2</v>
      </c>
      <c r="D13" s="17">
        <v>2.31222737960343E-2</v>
      </c>
      <c r="E13" s="17">
        <v>2.50527285226089E-2</v>
      </c>
      <c r="F13" s="17"/>
      <c r="G13" s="17">
        <v>2.7585671928466501E-2</v>
      </c>
      <c r="H13" s="17">
        <v>3.5806279914931197E-2</v>
      </c>
      <c r="I13" s="17">
        <v>1.0463357164275299E-2</v>
      </c>
      <c r="J13" s="17">
        <v>3.5783914836763998E-2</v>
      </c>
      <c r="K13" s="17">
        <v>2.9814326913947801E-2</v>
      </c>
      <c r="L13" s="17">
        <v>1.34829405245524E-2</v>
      </c>
      <c r="M13" s="17"/>
      <c r="N13" s="17">
        <v>1.67515971180178E-2</v>
      </c>
      <c r="O13" s="17">
        <v>2.41947139581477E-2</v>
      </c>
      <c r="P13" s="17">
        <v>6.0543976862620702E-3</v>
      </c>
      <c r="Q13" s="17">
        <v>3.3554281970121003E-2</v>
      </c>
      <c r="R13" s="17">
        <v>5.4826645850487403E-2</v>
      </c>
      <c r="S13" s="17"/>
      <c r="T13" s="17">
        <v>2.31554735337938E-2</v>
      </c>
      <c r="U13" s="17">
        <v>2.4300747237515401E-2</v>
      </c>
      <c r="V13" s="17"/>
      <c r="W13" s="17">
        <v>1.7413336763353798E-2</v>
      </c>
      <c r="X13" s="17">
        <v>2.8898127560330399E-2</v>
      </c>
      <c r="Y13" s="17"/>
      <c r="Z13" s="17">
        <v>2.5118618518289199E-2</v>
      </c>
      <c r="AA13" s="17">
        <v>2.3109407842308499E-2</v>
      </c>
      <c r="AB13" s="17">
        <v>2.4605150172072598E-2</v>
      </c>
      <c r="AC13" s="17"/>
      <c r="AD13" s="17">
        <v>2.32068176356801E-2</v>
      </c>
      <c r="AE13" s="17">
        <v>2.5691396833092E-2</v>
      </c>
      <c r="AF13" s="17"/>
      <c r="AG13" s="17">
        <v>2.0366422723166602E-2</v>
      </c>
      <c r="AH13" s="17">
        <v>1.8689845481718498E-2</v>
      </c>
      <c r="AI13" s="17">
        <v>2.7930969371857801E-2</v>
      </c>
      <c r="AJ13" s="17"/>
      <c r="AK13" s="17">
        <v>1.4276054855080499E-2</v>
      </c>
      <c r="AL13" s="17">
        <v>2.0858343673861499E-2</v>
      </c>
      <c r="AM13" s="17">
        <v>5.3161823804457199E-2</v>
      </c>
      <c r="AN13" s="17"/>
      <c r="AO13" s="17">
        <v>7.1738097787227796E-3</v>
      </c>
      <c r="AP13" s="17">
        <v>1.4425519724853401E-2</v>
      </c>
      <c r="AQ13" s="17">
        <v>3.9232414727089097E-2</v>
      </c>
      <c r="AR13" s="17"/>
      <c r="AS13" s="17">
        <v>2.5619331591379399E-2</v>
      </c>
      <c r="AT13" s="17">
        <v>3.6223222649277097E-2</v>
      </c>
      <c r="AU13" s="17">
        <v>3.5574608178255501E-2</v>
      </c>
      <c r="AV13" s="17">
        <v>2.72228336719329E-2</v>
      </c>
      <c r="AW13" s="17">
        <v>4.2758318104269999E-2</v>
      </c>
      <c r="AX13" s="17">
        <v>2.05950310647212E-2</v>
      </c>
      <c r="AY13" s="17">
        <v>2.9111935420305698E-2</v>
      </c>
      <c r="AZ13" s="17">
        <v>1.1877847119877501E-2</v>
      </c>
      <c r="BA13" s="17">
        <v>1.1533950652981999E-2</v>
      </c>
      <c r="BB13" s="17">
        <v>6.6524552558760303E-3</v>
      </c>
      <c r="BC13" s="17">
        <v>0</v>
      </c>
      <c r="BD13" s="17">
        <v>3.3440845000843197E-2</v>
      </c>
      <c r="BE13" s="17">
        <v>0</v>
      </c>
      <c r="BF13" s="17">
        <v>0</v>
      </c>
      <c r="BG13" s="17">
        <v>6.5814845648342196E-2</v>
      </c>
    </row>
    <row r="14" spans="2:59" x14ac:dyDescent="0.35">
      <c r="B14" s="18" t="s">
        <v>133</v>
      </c>
      <c r="C14" s="19">
        <v>0.115284575144109</v>
      </c>
      <c r="D14" s="19">
        <v>8.7669447867667602E-2</v>
      </c>
      <c r="E14" s="19">
        <v>0.14148530496074399</v>
      </c>
      <c r="F14" s="19"/>
      <c r="G14" s="19">
        <v>0.12103546573927799</v>
      </c>
      <c r="H14" s="19">
        <v>0.14988444913776799</v>
      </c>
      <c r="I14" s="19">
        <v>0.14461397545554799</v>
      </c>
      <c r="J14" s="19">
        <v>0.12929086013614999</v>
      </c>
      <c r="K14" s="19">
        <v>0.15257925990120899</v>
      </c>
      <c r="L14" s="19">
        <v>4.9519750385078297E-2</v>
      </c>
      <c r="M14" s="19"/>
      <c r="N14" s="19">
        <v>8.8631002937148304E-2</v>
      </c>
      <c r="O14" s="19">
        <v>0.152622543766954</v>
      </c>
      <c r="P14" s="19">
        <v>0.116819763157867</v>
      </c>
      <c r="Q14" s="19">
        <v>0.119242389062359</v>
      </c>
      <c r="R14" s="19">
        <v>0.102821333166638</v>
      </c>
      <c r="S14" s="19"/>
      <c r="T14" s="19">
        <v>7.1460343608371502E-2</v>
      </c>
      <c r="U14" s="19">
        <v>0.12632099531081001</v>
      </c>
      <c r="V14" s="19"/>
      <c r="W14" s="19">
        <v>6.3066448139317596E-2</v>
      </c>
      <c r="X14" s="19">
        <v>0.13845565026126</v>
      </c>
      <c r="Y14" s="19"/>
      <c r="Z14" s="19">
        <v>0.10278196083130001</v>
      </c>
      <c r="AA14" s="19">
        <v>9.2423528912413094E-2</v>
      </c>
      <c r="AB14" s="19">
        <v>7.8641627223693694E-2</v>
      </c>
      <c r="AC14" s="19"/>
      <c r="AD14" s="19">
        <v>7.2056215333180199E-2</v>
      </c>
      <c r="AE14" s="19">
        <v>0.196433992941181</v>
      </c>
      <c r="AF14" s="19"/>
      <c r="AG14" s="19">
        <v>3.9364404323850001E-2</v>
      </c>
      <c r="AH14" s="19">
        <v>9.7940836927920105E-2</v>
      </c>
      <c r="AI14" s="19">
        <v>0.118701181474519</v>
      </c>
      <c r="AJ14" s="19"/>
      <c r="AK14" s="19">
        <v>8.2020841698868405E-2</v>
      </c>
      <c r="AL14" s="19">
        <v>9.2363319874015998E-2</v>
      </c>
      <c r="AM14" s="19">
        <v>0.17347241567705099</v>
      </c>
      <c r="AN14" s="19"/>
      <c r="AO14" s="19">
        <v>3.6396176800272899E-2</v>
      </c>
      <c r="AP14" s="19">
        <v>9.2370177566471007E-2</v>
      </c>
      <c r="AQ14" s="19">
        <v>0.125658674979202</v>
      </c>
      <c r="AR14" s="19"/>
      <c r="AS14" s="19">
        <v>0.22395545605658199</v>
      </c>
      <c r="AT14" s="19">
        <v>0.112212107983838</v>
      </c>
      <c r="AU14" s="19">
        <v>0.14697767504323</v>
      </c>
      <c r="AV14" s="19">
        <v>0.131412583415107</v>
      </c>
      <c r="AW14" s="19">
        <v>6.7076822079077406E-2</v>
      </c>
      <c r="AX14" s="19">
        <v>0.14575418806174401</v>
      </c>
      <c r="AY14" s="19">
        <v>5.3168844589017501E-2</v>
      </c>
      <c r="AZ14" s="19">
        <v>7.9276676488308495E-2</v>
      </c>
      <c r="BA14" s="19">
        <v>7.8292786620736798E-2</v>
      </c>
      <c r="BB14" s="19">
        <v>0</v>
      </c>
      <c r="BC14" s="19">
        <v>8.1770174191521397E-2</v>
      </c>
      <c r="BD14" s="19">
        <v>8.2662161705729306E-2</v>
      </c>
      <c r="BE14" s="19">
        <v>0.19461981470154499</v>
      </c>
      <c r="BF14" s="19">
        <v>0.106226107991202</v>
      </c>
      <c r="BG14" s="19">
        <v>5.2234488843420399E-2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0.16325627408940499</v>
      </c>
      <c r="D9" s="17">
        <v>0.16752649819582299</v>
      </c>
      <c r="E9" s="17">
        <v>0.157890870828029</v>
      </c>
      <c r="F9" s="17"/>
      <c r="G9" s="17">
        <v>0.14660405148874101</v>
      </c>
      <c r="H9" s="17">
        <v>0.16291651585833</v>
      </c>
      <c r="I9" s="17">
        <v>9.5610574166098694E-2</v>
      </c>
      <c r="J9" s="17">
        <v>0.12868858294444999</v>
      </c>
      <c r="K9" s="17">
        <v>0.16942791905537599</v>
      </c>
      <c r="L9" s="17">
        <v>0.22477572723719699</v>
      </c>
      <c r="M9" s="17"/>
      <c r="N9" s="17">
        <v>0.14715067228804701</v>
      </c>
      <c r="O9" s="17">
        <v>0.197778866568421</v>
      </c>
      <c r="P9" s="17">
        <v>0.183368113884707</v>
      </c>
      <c r="Q9" s="17">
        <v>0.139187801054452</v>
      </c>
      <c r="R9" s="17">
        <v>0.15514679257140301</v>
      </c>
      <c r="S9" s="17"/>
      <c r="T9" s="17">
        <v>0.184792224051505</v>
      </c>
      <c r="U9" s="17">
        <v>0.15783279524809299</v>
      </c>
      <c r="V9" s="17"/>
      <c r="W9" s="17">
        <v>0.162720217503285</v>
      </c>
      <c r="X9" s="17">
        <v>0.16111208624454801</v>
      </c>
      <c r="Y9" s="17"/>
      <c r="Z9" s="17">
        <v>0.16803526992071999</v>
      </c>
      <c r="AA9" s="17">
        <v>0.16817362710234801</v>
      </c>
      <c r="AB9" s="17">
        <v>0.184208636425503</v>
      </c>
      <c r="AC9" s="17"/>
      <c r="AD9" s="17">
        <v>0.183367680077692</v>
      </c>
      <c r="AE9" s="17">
        <v>0.125502612045131</v>
      </c>
      <c r="AF9" s="17"/>
      <c r="AG9" s="17">
        <v>0.29811743168285398</v>
      </c>
      <c r="AH9" s="17">
        <v>0.15689611469731399</v>
      </c>
      <c r="AI9" s="17">
        <v>0.143347903895715</v>
      </c>
      <c r="AJ9" s="17"/>
      <c r="AK9" s="17">
        <v>0.22442700350967601</v>
      </c>
      <c r="AL9" s="17">
        <v>0.13762558935581701</v>
      </c>
      <c r="AM9" s="17">
        <v>0.15854172457575499</v>
      </c>
      <c r="AN9" s="17"/>
      <c r="AO9" s="17">
        <v>0.27052853727554999</v>
      </c>
      <c r="AP9" s="17">
        <v>0.189248101221274</v>
      </c>
      <c r="AQ9" s="17">
        <v>0.117337444625589</v>
      </c>
      <c r="AR9" s="17"/>
      <c r="AS9" s="17">
        <v>0.18996366802153999</v>
      </c>
      <c r="AT9" s="17">
        <v>0.105315371801948</v>
      </c>
      <c r="AU9" s="17">
        <v>0.17898163726539301</v>
      </c>
      <c r="AV9" s="17">
        <v>0.14738890514342001</v>
      </c>
      <c r="AW9" s="17">
        <v>9.3016647060147006E-2</v>
      </c>
      <c r="AX9" s="17">
        <v>0.18217441579855201</v>
      </c>
      <c r="AY9" s="17">
        <v>0.185927189419681</v>
      </c>
      <c r="AZ9" s="17">
        <v>0.244541516667616</v>
      </c>
      <c r="BA9" s="17">
        <v>4.3962945291463898E-2</v>
      </c>
      <c r="BB9" s="17">
        <v>0.16671784345199001</v>
      </c>
      <c r="BC9" s="17">
        <v>0.21218345164882901</v>
      </c>
      <c r="BD9" s="17">
        <v>0.228052802731358</v>
      </c>
      <c r="BE9" s="17">
        <v>0.35925496782791899</v>
      </c>
      <c r="BF9" s="17">
        <v>0.20649284277496799</v>
      </c>
      <c r="BG9" s="17">
        <v>0.21994522603363101</v>
      </c>
    </row>
    <row r="10" spans="2:59" x14ac:dyDescent="0.35">
      <c r="B10" s="18" t="s">
        <v>457</v>
      </c>
      <c r="C10" s="17">
        <v>0.40564433296510899</v>
      </c>
      <c r="D10" s="17">
        <v>0.41419076303944902</v>
      </c>
      <c r="E10" s="17">
        <v>0.39935382421820798</v>
      </c>
      <c r="F10" s="17"/>
      <c r="G10" s="17">
        <v>0.34916957419914402</v>
      </c>
      <c r="H10" s="17">
        <v>0.31479844446314598</v>
      </c>
      <c r="I10" s="17">
        <v>0.40549767150855598</v>
      </c>
      <c r="J10" s="17">
        <v>0.39956510539919599</v>
      </c>
      <c r="K10" s="17">
        <v>0.42481570662735102</v>
      </c>
      <c r="L10" s="17">
        <v>0.45587843944929102</v>
      </c>
      <c r="M10" s="17"/>
      <c r="N10" s="17">
        <v>0.47252872920620598</v>
      </c>
      <c r="O10" s="17">
        <v>0.38427889147115002</v>
      </c>
      <c r="P10" s="17">
        <v>0.38366160635892199</v>
      </c>
      <c r="Q10" s="17">
        <v>0.38995544408195698</v>
      </c>
      <c r="R10" s="17">
        <v>0.35185836593032499</v>
      </c>
      <c r="S10" s="17"/>
      <c r="T10" s="17">
        <v>0.45939427815995298</v>
      </c>
      <c r="U10" s="17">
        <v>0.39210828319721502</v>
      </c>
      <c r="V10" s="17"/>
      <c r="W10" s="17">
        <v>0.43980749479823</v>
      </c>
      <c r="X10" s="17">
        <v>0.38513481147307699</v>
      </c>
      <c r="Y10" s="17"/>
      <c r="Z10" s="17">
        <v>0.41605864921622099</v>
      </c>
      <c r="AA10" s="17">
        <v>0.43851312279117799</v>
      </c>
      <c r="AB10" s="17">
        <v>0.42089320332335201</v>
      </c>
      <c r="AC10" s="17"/>
      <c r="AD10" s="17">
        <v>0.40974151836324801</v>
      </c>
      <c r="AE10" s="17">
        <v>0.39795298841445298</v>
      </c>
      <c r="AF10" s="17"/>
      <c r="AG10" s="17">
        <v>0.39070086742417998</v>
      </c>
      <c r="AH10" s="17">
        <v>0.49070942272988599</v>
      </c>
      <c r="AI10" s="17">
        <v>0.34873200850071501</v>
      </c>
      <c r="AJ10" s="17"/>
      <c r="AK10" s="17">
        <v>0.42515821905348999</v>
      </c>
      <c r="AL10" s="17">
        <v>0.44140999975901202</v>
      </c>
      <c r="AM10" s="17">
        <v>0.27570358802616901</v>
      </c>
      <c r="AN10" s="17"/>
      <c r="AO10" s="17">
        <v>0.46579884248922698</v>
      </c>
      <c r="AP10" s="17">
        <v>0.43237961764386101</v>
      </c>
      <c r="AQ10" s="17">
        <v>0.389864841084817</v>
      </c>
      <c r="AR10" s="17"/>
      <c r="AS10" s="17">
        <v>0.18566881833193599</v>
      </c>
      <c r="AT10" s="17">
        <v>0.43528348032898501</v>
      </c>
      <c r="AU10" s="17">
        <v>0.37549821191937099</v>
      </c>
      <c r="AV10" s="17">
        <v>0.41977053766324102</v>
      </c>
      <c r="AW10" s="17">
        <v>0.43016031364420998</v>
      </c>
      <c r="AX10" s="17">
        <v>0.395866676695522</v>
      </c>
      <c r="AY10" s="17">
        <v>0.50145325679553598</v>
      </c>
      <c r="AZ10" s="17">
        <v>0.30274513151515597</v>
      </c>
      <c r="BA10" s="17">
        <v>0.54422313881463902</v>
      </c>
      <c r="BB10" s="17">
        <v>0.50082060345019996</v>
      </c>
      <c r="BC10" s="17">
        <v>0.49630341740526301</v>
      </c>
      <c r="BD10" s="17">
        <v>0.444983396758873</v>
      </c>
      <c r="BE10" s="17">
        <v>0.37519421920678803</v>
      </c>
      <c r="BF10" s="17">
        <v>0.30384149969211799</v>
      </c>
      <c r="BG10" s="17">
        <v>0.474444188776183</v>
      </c>
    </row>
    <row r="11" spans="2:59" x14ac:dyDescent="0.35">
      <c r="B11" s="18" t="s">
        <v>458</v>
      </c>
      <c r="C11" s="17">
        <v>0.21263211669204601</v>
      </c>
      <c r="D11" s="17">
        <v>0.240623708713541</v>
      </c>
      <c r="E11" s="17">
        <v>0.187431649253643</v>
      </c>
      <c r="F11" s="17"/>
      <c r="G11" s="17">
        <v>0.21475326344548501</v>
      </c>
      <c r="H11" s="17">
        <v>0.20476363479757501</v>
      </c>
      <c r="I11" s="17">
        <v>0.22742884820126499</v>
      </c>
      <c r="J11" s="17">
        <v>0.24007132294001901</v>
      </c>
      <c r="K11" s="17">
        <v>0.17390979889681701</v>
      </c>
      <c r="L11" s="17">
        <v>0.21262877626905899</v>
      </c>
      <c r="M11" s="17"/>
      <c r="N11" s="17">
        <v>0.18185440468420799</v>
      </c>
      <c r="O11" s="17">
        <v>0.17735688066059299</v>
      </c>
      <c r="P11" s="17">
        <v>0.217394513355682</v>
      </c>
      <c r="Q11" s="17">
        <v>0.27071560326408201</v>
      </c>
      <c r="R11" s="17">
        <v>0.22072922582811</v>
      </c>
      <c r="S11" s="17"/>
      <c r="T11" s="17">
        <v>0.212559866585945</v>
      </c>
      <c r="U11" s="17">
        <v>0.212650311706541</v>
      </c>
      <c r="V11" s="17"/>
      <c r="W11" s="17">
        <v>0.22144718428541499</v>
      </c>
      <c r="X11" s="17">
        <v>0.21567125956243</v>
      </c>
      <c r="Y11" s="17"/>
      <c r="Z11" s="17">
        <v>0.24074625290278301</v>
      </c>
      <c r="AA11" s="17">
        <v>0.199795796504109</v>
      </c>
      <c r="AB11" s="17">
        <v>0.18424093978015099</v>
      </c>
      <c r="AC11" s="17"/>
      <c r="AD11" s="17">
        <v>0.21200323659533099</v>
      </c>
      <c r="AE11" s="17">
        <v>0.21381266700521401</v>
      </c>
      <c r="AF11" s="17"/>
      <c r="AG11" s="17">
        <v>0.15195549541363601</v>
      </c>
      <c r="AH11" s="17">
        <v>0.19287869460631099</v>
      </c>
      <c r="AI11" s="17">
        <v>0.259676159174202</v>
      </c>
      <c r="AJ11" s="17"/>
      <c r="AK11" s="17">
        <v>0.20088081400826999</v>
      </c>
      <c r="AL11" s="17">
        <v>0.231251796982718</v>
      </c>
      <c r="AM11" s="17">
        <v>0.20450189945920599</v>
      </c>
      <c r="AN11" s="17"/>
      <c r="AO11" s="17">
        <v>0.139381726023005</v>
      </c>
      <c r="AP11" s="17">
        <v>0.20618602385794299</v>
      </c>
      <c r="AQ11" s="17">
        <v>0.233417551293438</v>
      </c>
      <c r="AR11" s="17"/>
      <c r="AS11" s="17">
        <v>0.28595020355661699</v>
      </c>
      <c r="AT11" s="17">
        <v>0.121940915314703</v>
      </c>
      <c r="AU11" s="17">
        <v>0.16667492371248599</v>
      </c>
      <c r="AV11" s="17">
        <v>0.20309940571333701</v>
      </c>
      <c r="AW11" s="17">
        <v>0.2633554884614</v>
      </c>
      <c r="AX11" s="17">
        <v>0.24963103305009399</v>
      </c>
      <c r="AY11" s="17">
        <v>0.20795359926755599</v>
      </c>
      <c r="AZ11" s="17">
        <v>0.30650290362308602</v>
      </c>
      <c r="BA11" s="17">
        <v>0.24151236435833501</v>
      </c>
      <c r="BB11" s="17">
        <v>0.175023235649964</v>
      </c>
      <c r="BC11" s="17">
        <v>9.4534694426323701E-2</v>
      </c>
      <c r="BD11" s="17">
        <v>0.179277134001013</v>
      </c>
      <c r="BE11" s="17">
        <v>0.22867882609306101</v>
      </c>
      <c r="BF11" s="17">
        <v>0.27354096632018499</v>
      </c>
      <c r="BG11" s="17">
        <v>7.2782679850171506E-2</v>
      </c>
    </row>
    <row r="12" spans="2:59" x14ac:dyDescent="0.35">
      <c r="B12" s="18" t="s">
        <v>459</v>
      </c>
      <c r="C12" s="17">
        <v>8.0061432791457596E-2</v>
      </c>
      <c r="D12" s="17">
        <v>7.4123999643872202E-2</v>
      </c>
      <c r="E12" s="17">
        <v>8.3862555022794605E-2</v>
      </c>
      <c r="F12" s="17"/>
      <c r="G12" s="17">
        <v>0.12719470775428199</v>
      </c>
      <c r="H12" s="17">
        <v>0.138342116384535</v>
      </c>
      <c r="I12" s="17">
        <v>0.107723835395057</v>
      </c>
      <c r="J12" s="17">
        <v>6.3016899434616594E-2</v>
      </c>
      <c r="K12" s="17">
        <v>6.6862458154007195E-2</v>
      </c>
      <c r="L12" s="17">
        <v>4.4647113874911097E-2</v>
      </c>
      <c r="M12" s="17"/>
      <c r="N12" s="17">
        <v>6.5957025454385601E-2</v>
      </c>
      <c r="O12" s="17">
        <v>7.1230429090588104E-2</v>
      </c>
      <c r="P12" s="17">
        <v>0.11008461941476801</v>
      </c>
      <c r="Q12" s="17">
        <v>6.7250440840165904E-2</v>
      </c>
      <c r="R12" s="17">
        <v>0.103184574876188</v>
      </c>
      <c r="S12" s="17"/>
      <c r="T12" s="17">
        <v>6.6319451443029503E-2</v>
      </c>
      <c r="U12" s="17">
        <v>8.3522127360866102E-2</v>
      </c>
      <c r="V12" s="17"/>
      <c r="W12" s="17">
        <v>8.05987436785532E-2</v>
      </c>
      <c r="X12" s="17">
        <v>7.8264639624351595E-2</v>
      </c>
      <c r="Y12" s="17"/>
      <c r="Z12" s="17">
        <v>8.9847616152045506E-2</v>
      </c>
      <c r="AA12" s="17">
        <v>5.3329254492254202E-2</v>
      </c>
      <c r="AB12" s="17">
        <v>8.5789122045106997E-2</v>
      </c>
      <c r="AC12" s="17"/>
      <c r="AD12" s="17">
        <v>8.8237494243672596E-2</v>
      </c>
      <c r="AE12" s="17">
        <v>6.47131144739857E-2</v>
      </c>
      <c r="AF12" s="17"/>
      <c r="AG12" s="17">
        <v>7.03021936561323E-2</v>
      </c>
      <c r="AH12" s="17">
        <v>5.4730337741004199E-2</v>
      </c>
      <c r="AI12" s="17">
        <v>0.105467675030158</v>
      </c>
      <c r="AJ12" s="17"/>
      <c r="AK12" s="17">
        <v>6.88233249406172E-2</v>
      </c>
      <c r="AL12" s="17">
        <v>7.1890832690306702E-2</v>
      </c>
      <c r="AM12" s="17">
        <v>0.139597669511942</v>
      </c>
      <c r="AN12" s="17"/>
      <c r="AO12" s="17">
        <v>8.1945650243998303E-2</v>
      </c>
      <c r="AP12" s="17">
        <v>7.1550860941738903E-2</v>
      </c>
      <c r="AQ12" s="17">
        <v>9.6992068183260199E-2</v>
      </c>
      <c r="AR12" s="17"/>
      <c r="AS12" s="17">
        <v>0.10314026102426301</v>
      </c>
      <c r="AT12" s="17">
        <v>0.118115291544831</v>
      </c>
      <c r="AU12" s="17">
        <v>0.10412632086767</v>
      </c>
      <c r="AV12" s="17">
        <v>7.3921813011116597E-2</v>
      </c>
      <c r="AW12" s="17">
        <v>9.69564749425426E-2</v>
      </c>
      <c r="AX12" s="17">
        <v>5.2048076883889002E-2</v>
      </c>
      <c r="AY12" s="17">
        <v>4.51985807495974E-2</v>
      </c>
      <c r="AZ12" s="17">
        <v>5.92792851255571E-2</v>
      </c>
      <c r="BA12" s="17">
        <v>8.9313545184917006E-2</v>
      </c>
      <c r="BB12" s="17">
        <v>0.108154421781396</v>
      </c>
      <c r="BC12" s="17">
        <v>0.10828162082741399</v>
      </c>
      <c r="BD12" s="17">
        <v>1.43637195290242E-2</v>
      </c>
      <c r="BE12" s="17">
        <v>0</v>
      </c>
      <c r="BF12" s="17">
        <v>7.3370668110223206E-2</v>
      </c>
      <c r="BG12" s="17">
        <v>6.4782533416597399E-2</v>
      </c>
    </row>
    <row r="13" spans="2:59" x14ac:dyDescent="0.35">
      <c r="B13" s="18" t="s">
        <v>460</v>
      </c>
      <c r="C13" s="17">
        <v>3.4845328793077397E-2</v>
      </c>
      <c r="D13" s="17">
        <v>3.25799437271245E-2</v>
      </c>
      <c r="E13" s="17">
        <v>3.70992800618744E-2</v>
      </c>
      <c r="F13" s="17"/>
      <c r="G13" s="17">
        <v>5.9870981315976297E-2</v>
      </c>
      <c r="H13" s="17">
        <v>4.03863165922543E-2</v>
      </c>
      <c r="I13" s="17">
        <v>2.59736732075849E-2</v>
      </c>
      <c r="J13" s="17">
        <v>4.8473889946036602E-2</v>
      </c>
      <c r="K13" s="17">
        <v>3.4773814864839901E-2</v>
      </c>
      <c r="L13" s="17">
        <v>2.0358180058217299E-2</v>
      </c>
      <c r="M13" s="17"/>
      <c r="N13" s="17">
        <v>3.5186079174840401E-2</v>
      </c>
      <c r="O13" s="17">
        <v>4.1756648847130901E-2</v>
      </c>
      <c r="P13" s="17">
        <v>4.2535915653651099E-3</v>
      </c>
      <c r="Q13" s="17">
        <v>4.6903440687291402E-2</v>
      </c>
      <c r="R13" s="17">
        <v>5.1923606466712201E-2</v>
      </c>
      <c r="S13" s="17"/>
      <c r="T13" s="17">
        <v>3.0835312712329199E-2</v>
      </c>
      <c r="U13" s="17">
        <v>3.5855186143485901E-2</v>
      </c>
      <c r="V13" s="17"/>
      <c r="W13" s="17">
        <v>3.4376638276534997E-2</v>
      </c>
      <c r="X13" s="17">
        <v>3.6513149229612699E-2</v>
      </c>
      <c r="Y13" s="17"/>
      <c r="Z13" s="17">
        <v>2.0537526928002401E-2</v>
      </c>
      <c r="AA13" s="17">
        <v>5.2296759922864103E-2</v>
      </c>
      <c r="AB13" s="17">
        <v>3.3744056644872199E-2</v>
      </c>
      <c r="AC13" s="17"/>
      <c r="AD13" s="17">
        <v>3.2289722194887398E-2</v>
      </c>
      <c r="AE13" s="17">
        <v>3.96427809395049E-2</v>
      </c>
      <c r="AF13" s="17"/>
      <c r="AG13" s="17">
        <v>4.21288508965737E-2</v>
      </c>
      <c r="AH13" s="17">
        <v>2.1892648863894699E-2</v>
      </c>
      <c r="AI13" s="17">
        <v>4.67289996920063E-2</v>
      </c>
      <c r="AJ13" s="17"/>
      <c r="AK13" s="17">
        <v>2.45385014524339E-2</v>
      </c>
      <c r="AL13" s="17">
        <v>3.1416002517832803E-2</v>
      </c>
      <c r="AM13" s="17">
        <v>7.3229778965730796E-2</v>
      </c>
      <c r="AN13" s="17"/>
      <c r="AO13" s="17">
        <v>2.6898995269306499E-2</v>
      </c>
      <c r="AP13" s="17">
        <v>2.4266661328676602E-2</v>
      </c>
      <c r="AQ13" s="17">
        <v>5.06823751826136E-2</v>
      </c>
      <c r="AR13" s="17"/>
      <c r="AS13" s="17">
        <v>3.4897848652404299E-2</v>
      </c>
      <c r="AT13" s="17">
        <v>6.0593125089343003E-2</v>
      </c>
      <c r="AU13" s="17">
        <v>3.05722863931422E-2</v>
      </c>
      <c r="AV13" s="17">
        <v>4.2143486068116798E-2</v>
      </c>
      <c r="AW13" s="17">
        <v>4.2521369538363697E-2</v>
      </c>
      <c r="AX13" s="17">
        <v>1.4220471739340899E-2</v>
      </c>
      <c r="AY13" s="17">
        <v>1.48625737175527E-2</v>
      </c>
      <c r="AZ13" s="17">
        <v>4.9884674863359298E-2</v>
      </c>
      <c r="BA13" s="17">
        <v>2.9877404599583501E-2</v>
      </c>
      <c r="BB13" s="17">
        <v>4.9283895666450001E-2</v>
      </c>
      <c r="BC13" s="17">
        <v>0</v>
      </c>
      <c r="BD13" s="17">
        <v>4.0680140948533602E-2</v>
      </c>
      <c r="BE13" s="17">
        <v>0</v>
      </c>
      <c r="BF13" s="17">
        <v>0</v>
      </c>
      <c r="BG13" s="17">
        <v>4.4209337215465598E-2</v>
      </c>
    </row>
    <row r="14" spans="2:59" x14ac:dyDescent="0.35">
      <c r="B14" s="18" t="s">
        <v>133</v>
      </c>
      <c r="C14" s="19">
        <v>0.10356051466890499</v>
      </c>
      <c r="D14" s="19">
        <v>7.0955086680190196E-2</v>
      </c>
      <c r="E14" s="19">
        <v>0.13436182061545099</v>
      </c>
      <c r="F14" s="19"/>
      <c r="G14" s="19">
        <v>0.102407421796371</v>
      </c>
      <c r="H14" s="19">
        <v>0.13879297190416001</v>
      </c>
      <c r="I14" s="19">
        <v>0.13776539752143799</v>
      </c>
      <c r="J14" s="19">
        <v>0.120184199335681</v>
      </c>
      <c r="K14" s="19">
        <v>0.130210302401608</v>
      </c>
      <c r="L14" s="19">
        <v>4.1711763111325101E-2</v>
      </c>
      <c r="M14" s="19"/>
      <c r="N14" s="19">
        <v>9.7323089192312501E-2</v>
      </c>
      <c r="O14" s="19">
        <v>0.12759828336211701</v>
      </c>
      <c r="P14" s="19">
        <v>0.101237555420555</v>
      </c>
      <c r="Q14" s="19">
        <v>8.5987270072052299E-2</v>
      </c>
      <c r="R14" s="19">
        <v>0.117157434327261</v>
      </c>
      <c r="S14" s="19"/>
      <c r="T14" s="19">
        <v>4.6098867047238999E-2</v>
      </c>
      <c r="U14" s="19">
        <v>0.118031296343799</v>
      </c>
      <c r="V14" s="19"/>
      <c r="W14" s="19">
        <v>6.1049721457982403E-2</v>
      </c>
      <c r="X14" s="19">
        <v>0.12330405386598101</v>
      </c>
      <c r="Y14" s="19"/>
      <c r="Z14" s="19">
        <v>6.4774684880227806E-2</v>
      </c>
      <c r="AA14" s="19">
        <v>8.7891439187246095E-2</v>
      </c>
      <c r="AB14" s="19">
        <v>9.1124041781014201E-2</v>
      </c>
      <c r="AC14" s="19"/>
      <c r="AD14" s="19">
        <v>7.4360348525168901E-2</v>
      </c>
      <c r="AE14" s="19">
        <v>0.15837583712171199</v>
      </c>
      <c r="AF14" s="19"/>
      <c r="AG14" s="19">
        <v>4.67951609266243E-2</v>
      </c>
      <c r="AH14" s="19">
        <v>8.2892781361589798E-2</v>
      </c>
      <c r="AI14" s="19">
        <v>9.6047253707203004E-2</v>
      </c>
      <c r="AJ14" s="19"/>
      <c r="AK14" s="19">
        <v>5.6172137035513603E-2</v>
      </c>
      <c r="AL14" s="19">
        <v>8.6405778694313901E-2</v>
      </c>
      <c r="AM14" s="19">
        <v>0.14842533946119699</v>
      </c>
      <c r="AN14" s="19"/>
      <c r="AO14" s="19">
        <v>1.5446248698913201E-2</v>
      </c>
      <c r="AP14" s="19">
        <v>7.6368735006506705E-2</v>
      </c>
      <c r="AQ14" s="19">
        <v>0.111705719630282</v>
      </c>
      <c r="AR14" s="19"/>
      <c r="AS14" s="19">
        <v>0.20037920041324001</v>
      </c>
      <c r="AT14" s="19">
        <v>0.158751815920189</v>
      </c>
      <c r="AU14" s="19">
        <v>0.14414661984193899</v>
      </c>
      <c r="AV14" s="19">
        <v>0.113675852400769</v>
      </c>
      <c r="AW14" s="19">
        <v>7.3989706353336904E-2</v>
      </c>
      <c r="AX14" s="19">
        <v>0.106059325832602</v>
      </c>
      <c r="AY14" s="19">
        <v>4.4604800050076499E-2</v>
      </c>
      <c r="AZ14" s="19">
        <v>3.7046488205224999E-2</v>
      </c>
      <c r="BA14" s="19">
        <v>5.11106017510609E-2</v>
      </c>
      <c r="BB14" s="19">
        <v>0</v>
      </c>
      <c r="BC14" s="19">
        <v>8.8696815692170305E-2</v>
      </c>
      <c r="BD14" s="19">
        <v>9.2642806031197997E-2</v>
      </c>
      <c r="BE14" s="19">
        <v>3.6871986872233101E-2</v>
      </c>
      <c r="BF14" s="19">
        <v>0.14275402310250501</v>
      </c>
      <c r="BG14" s="19">
        <v>0.123836034707951</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7.4207536398428198E-2</v>
      </c>
      <c r="D9" s="17">
        <v>9.0498468496161E-2</v>
      </c>
      <c r="E9" s="17">
        <v>5.7276981827697103E-2</v>
      </c>
      <c r="F9" s="17"/>
      <c r="G9" s="17">
        <v>8.2047734717174095E-2</v>
      </c>
      <c r="H9" s="17">
        <v>7.7030135658916005E-2</v>
      </c>
      <c r="I9" s="17">
        <v>6.2224542497733203E-2</v>
      </c>
      <c r="J9" s="17">
        <v>6.3998964490433102E-2</v>
      </c>
      <c r="K9" s="17">
        <v>6.02477110303185E-2</v>
      </c>
      <c r="L9" s="17">
        <v>9.2680587494214997E-2</v>
      </c>
      <c r="M9" s="17"/>
      <c r="N9" s="17">
        <v>4.6731653515707502E-2</v>
      </c>
      <c r="O9" s="17">
        <v>8.2268470815369796E-2</v>
      </c>
      <c r="P9" s="17">
        <v>0.12899752760182701</v>
      </c>
      <c r="Q9" s="17">
        <v>5.7380385906884199E-2</v>
      </c>
      <c r="R9" s="17">
        <v>6.32378166278528E-2</v>
      </c>
      <c r="S9" s="17"/>
      <c r="T9" s="17">
        <v>0.11599888017332401</v>
      </c>
      <c r="U9" s="17">
        <v>6.3683065961229399E-2</v>
      </c>
      <c r="V9" s="17"/>
      <c r="W9" s="17">
        <v>8.1228591304754905E-2</v>
      </c>
      <c r="X9" s="17">
        <v>6.9067506447005794E-2</v>
      </c>
      <c r="Y9" s="17"/>
      <c r="Z9" s="17">
        <v>8.3319756876627502E-2</v>
      </c>
      <c r="AA9" s="17">
        <v>5.4355349945092599E-2</v>
      </c>
      <c r="AB9" s="17">
        <v>7.5001044248179105E-2</v>
      </c>
      <c r="AC9" s="17"/>
      <c r="AD9" s="17">
        <v>8.23496128020937E-2</v>
      </c>
      <c r="AE9" s="17">
        <v>5.8923015710930303E-2</v>
      </c>
      <c r="AF9" s="17"/>
      <c r="AG9" s="17">
        <v>0.118551774018699</v>
      </c>
      <c r="AH9" s="17">
        <v>5.9385560270560703E-2</v>
      </c>
      <c r="AI9" s="17">
        <v>8.0617969948963294E-2</v>
      </c>
      <c r="AJ9" s="17"/>
      <c r="AK9" s="17">
        <v>0.102302417091546</v>
      </c>
      <c r="AL9" s="17">
        <v>6.6437094673491695E-2</v>
      </c>
      <c r="AM9" s="17">
        <v>5.9482140004408601E-2</v>
      </c>
      <c r="AN9" s="17"/>
      <c r="AO9" s="17">
        <v>0.214590517913645</v>
      </c>
      <c r="AP9" s="17">
        <v>6.1279089816883299E-2</v>
      </c>
      <c r="AQ9" s="17">
        <v>6.9671227495742796E-2</v>
      </c>
      <c r="AR9" s="17"/>
      <c r="AS9" s="17">
        <v>8.4069898191114406E-2</v>
      </c>
      <c r="AT9" s="17">
        <v>6.4311372847282E-2</v>
      </c>
      <c r="AU9" s="17">
        <v>0.100602929799797</v>
      </c>
      <c r="AV9" s="17">
        <v>6.6290339406971904E-2</v>
      </c>
      <c r="AW9" s="17">
        <v>6.2221766903341802E-2</v>
      </c>
      <c r="AX9" s="17">
        <v>5.74357574738441E-2</v>
      </c>
      <c r="AY9" s="17">
        <v>5.2091430267645303E-2</v>
      </c>
      <c r="AZ9" s="17">
        <v>7.5097226143638604E-2</v>
      </c>
      <c r="BA9" s="17">
        <v>1.7386734464098798E-2</v>
      </c>
      <c r="BB9" s="17">
        <v>4.2132683658095499E-2</v>
      </c>
      <c r="BC9" s="17">
        <v>0.17995816520472499</v>
      </c>
      <c r="BD9" s="17">
        <v>8.3114409047410104E-2</v>
      </c>
      <c r="BE9" s="17">
        <v>0.22463986122027499</v>
      </c>
      <c r="BF9" s="17">
        <v>4.4750468383038797E-2</v>
      </c>
      <c r="BG9" s="17">
        <v>0.203706874761515</v>
      </c>
    </row>
    <row r="10" spans="2:59" x14ac:dyDescent="0.35">
      <c r="B10" s="18" t="s">
        <v>457</v>
      </c>
      <c r="C10" s="17">
        <v>0.35904518145477399</v>
      </c>
      <c r="D10" s="17">
        <v>0.38625414247651202</v>
      </c>
      <c r="E10" s="17">
        <v>0.33517700060870198</v>
      </c>
      <c r="F10" s="17"/>
      <c r="G10" s="17">
        <v>0.29974845960051399</v>
      </c>
      <c r="H10" s="17">
        <v>0.38441078482672703</v>
      </c>
      <c r="I10" s="17">
        <v>0.29757072613975399</v>
      </c>
      <c r="J10" s="17">
        <v>0.35690257549623799</v>
      </c>
      <c r="K10" s="17">
        <v>0.361815319696494</v>
      </c>
      <c r="L10" s="17">
        <v>0.398201553678663</v>
      </c>
      <c r="M10" s="17"/>
      <c r="N10" s="17">
        <v>0.35447228551993798</v>
      </c>
      <c r="O10" s="17">
        <v>0.35231446015119799</v>
      </c>
      <c r="P10" s="17">
        <v>0.37071113680182599</v>
      </c>
      <c r="Q10" s="17">
        <v>0.37043042036594598</v>
      </c>
      <c r="R10" s="17">
        <v>0.33706118791171302</v>
      </c>
      <c r="S10" s="17"/>
      <c r="T10" s="17">
        <v>0.37668978502655998</v>
      </c>
      <c r="U10" s="17">
        <v>0.354601674931806</v>
      </c>
      <c r="V10" s="17"/>
      <c r="W10" s="17">
        <v>0.41592113925950303</v>
      </c>
      <c r="X10" s="17">
        <v>0.33092448851961598</v>
      </c>
      <c r="Y10" s="17"/>
      <c r="Z10" s="17">
        <v>0.397743413187503</v>
      </c>
      <c r="AA10" s="17">
        <v>0.35678418085097702</v>
      </c>
      <c r="AB10" s="17">
        <v>0.36069076614187601</v>
      </c>
      <c r="AC10" s="17"/>
      <c r="AD10" s="17">
        <v>0.39519396880612701</v>
      </c>
      <c r="AE10" s="17">
        <v>0.29118572390277198</v>
      </c>
      <c r="AF10" s="17"/>
      <c r="AG10" s="17">
        <v>0.45702318753138299</v>
      </c>
      <c r="AH10" s="17">
        <v>0.41233728592642799</v>
      </c>
      <c r="AI10" s="17">
        <v>0.30406945429483301</v>
      </c>
      <c r="AJ10" s="17"/>
      <c r="AK10" s="17">
        <v>0.46975283988022798</v>
      </c>
      <c r="AL10" s="17">
        <v>0.34376297124648297</v>
      </c>
      <c r="AM10" s="17">
        <v>0.23894084669989499</v>
      </c>
      <c r="AN10" s="17"/>
      <c r="AO10" s="17">
        <v>0.421658446394021</v>
      </c>
      <c r="AP10" s="17">
        <v>0.40698795012120598</v>
      </c>
      <c r="AQ10" s="17">
        <v>0.31165964733736601</v>
      </c>
      <c r="AR10" s="17"/>
      <c r="AS10" s="17">
        <v>0.19637232996395501</v>
      </c>
      <c r="AT10" s="17">
        <v>0.39626694465185802</v>
      </c>
      <c r="AU10" s="17">
        <v>0.354498021996215</v>
      </c>
      <c r="AV10" s="17">
        <v>0.31690222944614399</v>
      </c>
      <c r="AW10" s="17">
        <v>0.26433482509268702</v>
      </c>
      <c r="AX10" s="17">
        <v>0.31239099651956598</v>
      </c>
      <c r="AY10" s="17">
        <v>0.50110253364820401</v>
      </c>
      <c r="AZ10" s="17">
        <v>0.393442514954852</v>
      </c>
      <c r="BA10" s="17">
        <v>0.55758830778492097</v>
      </c>
      <c r="BB10" s="17">
        <v>0.50994855154075103</v>
      </c>
      <c r="BC10" s="17">
        <v>0.391602765094478</v>
      </c>
      <c r="BD10" s="17">
        <v>0.375269717744947</v>
      </c>
      <c r="BE10" s="17">
        <v>0.40976334485703297</v>
      </c>
      <c r="BF10" s="17">
        <v>0.37389145004601398</v>
      </c>
      <c r="BG10" s="17">
        <v>0.34696820928135602</v>
      </c>
    </row>
    <row r="11" spans="2:59" x14ac:dyDescent="0.35">
      <c r="B11" s="18" t="s">
        <v>458</v>
      </c>
      <c r="C11" s="17">
        <v>0.28131529661597299</v>
      </c>
      <c r="D11" s="17">
        <v>0.29333961946280701</v>
      </c>
      <c r="E11" s="17">
        <v>0.27127262522527601</v>
      </c>
      <c r="F11" s="17"/>
      <c r="G11" s="17">
        <v>0.274981894849885</v>
      </c>
      <c r="H11" s="17">
        <v>0.24655915901515199</v>
      </c>
      <c r="I11" s="17">
        <v>0.33223684698596001</v>
      </c>
      <c r="J11" s="17">
        <v>0.23728444921132599</v>
      </c>
      <c r="K11" s="17">
        <v>0.301018915092719</v>
      </c>
      <c r="L11" s="17">
        <v>0.28948054537936102</v>
      </c>
      <c r="M11" s="17"/>
      <c r="N11" s="17">
        <v>0.302656945509027</v>
      </c>
      <c r="O11" s="17">
        <v>0.25372472342871499</v>
      </c>
      <c r="P11" s="17">
        <v>0.24686209347166399</v>
      </c>
      <c r="Q11" s="17">
        <v>0.29745257272074699</v>
      </c>
      <c r="R11" s="17">
        <v>0.30697598876083299</v>
      </c>
      <c r="S11" s="17"/>
      <c r="T11" s="17">
        <v>0.28104436053569398</v>
      </c>
      <c r="U11" s="17">
        <v>0.28138352746259498</v>
      </c>
      <c r="V11" s="17"/>
      <c r="W11" s="17">
        <v>0.275869168220293</v>
      </c>
      <c r="X11" s="17">
        <v>0.28836308396055799</v>
      </c>
      <c r="Y11" s="17"/>
      <c r="Z11" s="17">
        <v>0.29363644630087499</v>
      </c>
      <c r="AA11" s="17">
        <v>0.28752856381409497</v>
      </c>
      <c r="AB11" s="17">
        <v>0.28784738710263402</v>
      </c>
      <c r="AC11" s="17"/>
      <c r="AD11" s="17">
        <v>0.27706913341867101</v>
      </c>
      <c r="AE11" s="17">
        <v>0.28928630622261697</v>
      </c>
      <c r="AF11" s="17"/>
      <c r="AG11" s="17">
        <v>0.23475908625973699</v>
      </c>
      <c r="AH11" s="17">
        <v>0.27344229202416898</v>
      </c>
      <c r="AI11" s="17">
        <v>0.29848457539164902</v>
      </c>
      <c r="AJ11" s="17"/>
      <c r="AK11" s="17">
        <v>0.22828292605688399</v>
      </c>
      <c r="AL11" s="17">
        <v>0.32176575996735701</v>
      </c>
      <c r="AM11" s="17">
        <v>0.25059560712643397</v>
      </c>
      <c r="AN11" s="17"/>
      <c r="AO11" s="17">
        <v>0.26985761111776102</v>
      </c>
      <c r="AP11" s="17">
        <v>0.283396211271079</v>
      </c>
      <c r="AQ11" s="17">
        <v>0.28078930074943997</v>
      </c>
      <c r="AR11" s="17"/>
      <c r="AS11" s="17">
        <v>0.35503033345292001</v>
      </c>
      <c r="AT11" s="17">
        <v>0.14106784864388699</v>
      </c>
      <c r="AU11" s="17">
        <v>0.24181305106350401</v>
      </c>
      <c r="AV11" s="17">
        <v>0.28896619745179097</v>
      </c>
      <c r="AW11" s="17">
        <v>0.388863856891696</v>
      </c>
      <c r="AX11" s="17">
        <v>0.31689604380133202</v>
      </c>
      <c r="AY11" s="17">
        <v>0.295520215005248</v>
      </c>
      <c r="AZ11" s="17">
        <v>0.24978002088921999</v>
      </c>
      <c r="BA11" s="17">
        <v>0.213698363325179</v>
      </c>
      <c r="BB11" s="17">
        <v>0.24199456873286301</v>
      </c>
      <c r="BC11" s="17">
        <v>0.204312923873578</v>
      </c>
      <c r="BD11" s="17">
        <v>0.27449797339596199</v>
      </c>
      <c r="BE11" s="17">
        <v>0.32872480705045898</v>
      </c>
      <c r="BF11" s="17">
        <v>0.21483802251376899</v>
      </c>
      <c r="BG11" s="17">
        <v>0.27812876635896</v>
      </c>
    </row>
    <row r="12" spans="2:59" x14ac:dyDescent="0.35">
      <c r="B12" s="18" t="s">
        <v>459</v>
      </c>
      <c r="C12" s="17">
        <v>0.124026429704579</v>
      </c>
      <c r="D12" s="17">
        <v>0.117469271582096</v>
      </c>
      <c r="E12" s="17">
        <v>0.12858600654626101</v>
      </c>
      <c r="F12" s="17"/>
      <c r="G12" s="17">
        <v>0.17436943650297301</v>
      </c>
      <c r="H12" s="17">
        <v>0.111894689030601</v>
      </c>
      <c r="I12" s="17">
        <v>0.15021000360799999</v>
      </c>
      <c r="J12" s="17">
        <v>0.15709332968013701</v>
      </c>
      <c r="K12" s="17">
        <v>4.7031954313218202E-2</v>
      </c>
      <c r="L12" s="17">
        <v>0.125179719071942</v>
      </c>
      <c r="M12" s="17"/>
      <c r="N12" s="17">
        <v>0.14389585703628699</v>
      </c>
      <c r="O12" s="17">
        <v>0.15271251918341699</v>
      </c>
      <c r="P12" s="17">
        <v>0.12114208010505299</v>
      </c>
      <c r="Q12" s="17">
        <v>8.5077408477835306E-2</v>
      </c>
      <c r="R12" s="17">
        <v>0.110865897790416</v>
      </c>
      <c r="S12" s="17"/>
      <c r="T12" s="17">
        <v>0.107167081880239</v>
      </c>
      <c r="U12" s="17">
        <v>0.128272182335158</v>
      </c>
      <c r="V12" s="17"/>
      <c r="W12" s="17">
        <v>0.104310727740993</v>
      </c>
      <c r="X12" s="17">
        <v>0.13288388721002301</v>
      </c>
      <c r="Y12" s="17"/>
      <c r="Z12" s="17">
        <v>9.6040555818909606E-2</v>
      </c>
      <c r="AA12" s="17">
        <v>0.13748846966105199</v>
      </c>
      <c r="AB12" s="17">
        <v>0.13357079622884899</v>
      </c>
      <c r="AC12" s="17"/>
      <c r="AD12" s="17">
        <v>0.12642301199452499</v>
      </c>
      <c r="AE12" s="17">
        <v>0.119527502186104</v>
      </c>
      <c r="AF12" s="17"/>
      <c r="AG12" s="17">
        <v>0.113935627433582</v>
      </c>
      <c r="AH12" s="17">
        <v>0.11245124981908</v>
      </c>
      <c r="AI12" s="17">
        <v>0.14382813898858099</v>
      </c>
      <c r="AJ12" s="17"/>
      <c r="AK12" s="17">
        <v>8.1867410263891799E-2</v>
      </c>
      <c r="AL12" s="17">
        <v>0.13495222660598899</v>
      </c>
      <c r="AM12" s="17">
        <v>0.186252629209469</v>
      </c>
      <c r="AN12" s="17"/>
      <c r="AO12" s="17">
        <v>2.1380361118039901E-2</v>
      </c>
      <c r="AP12" s="17">
        <v>0.12419456018727</v>
      </c>
      <c r="AQ12" s="17">
        <v>0.14734977116012399</v>
      </c>
      <c r="AR12" s="17"/>
      <c r="AS12" s="17">
        <v>0.119607008823019</v>
      </c>
      <c r="AT12" s="17">
        <v>0.17327287945220099</v>
      </c>
      <c r="AU12" s="17">
        <v>0.13858716678090999</v>
      </c>
      <c r="AV12" s="17">
        <v>0.16077770851210299</v>
      </c>
      <c r="AW12" s="17">
        <v>0.14213974432102799</v>
      </c>
      <c r="AX12" s="17">
        <v>0.111067668753089</v>
      </c>
      <c r="AY12" s="17">
        <v>6.05774775069527E-2</v>
      </c>
      <c r="AZ12" s="17">
        <v>0.19743622384769399</v>
      </c>
      <c r="BA12" s="17">
        <v>8.3409833468716596E-2</v>
      </c>
      <c r="BB12" s="17">
        <v>0.104827294110207</v>
      </c>
      <c r="BC12" s="17">
        <v>0.123338132105549</v>
      </c>
      <c r="BD12" s="17">
        <v>0.115120294285042</v>
      </c>
      <c r="BE12" s="17">
        <v>0</v>
      </c>
      <c r="BF12" s="17">
        <v>0.109898583221526</v>
      </c>
      <c r="BG12" s="17">
        <v>7.4752323539282406E-2</v>
      </c>
    </row>
    <row r="13" spans="2:59" x14ac:dyDescent="0.35">
      <c r="B13" s="18" t="s">
        <v>460</v>
      </c>
      <c r="C13" s="17">
        <v>4.04623704100876E-2</v>
      </c>
      <c r="D13" s="17">
        <v>4.1893085656813801E-2</v>
      </c>
      <c r="E13" s="17">
        <v>3.9296240142898203E-2</v>
      </c>
      <c r="F13" s="17"/>
      <c r="G13" s="17">
        <v>4.0051191987915902E-2</v>
      </c>
      <c r="H13" s="17">
        <v>5.1176832074072899E-2</v>
      </c>
      <c r="I13" s="17">
        <v>2.3051504877159401E-2</v>
      </c>
      <c r="J13" s="17">
        <v>5.3114100508838101E-2</v>
      </c>
      <c r="K13" s="17">
        <v>6.5367744630519795E-2</v>
      </c>
      <c r="L13" s="17">
        <v>2.10900067537548E-2</v>
      </c>
      <c r="M13" s="17"/>
      <c r="N13" s="17">
        <v>3.4441571330707597E-2</v>
      </c>
      <c r="O13" s="17">
        <v>4.02309011248696E-2</v>
      </c>
      <c r="P13" s="17">
        <v>2.2713753192809601E-2</v>
      </c>
      <c r="Q13" s="17">
        <v>5.1547306654311197E-2</v>
      </c>
      <c r="R13" s="17">
        <v>6.4763142618182903E-2</v>
      </c>
      <c r="S13" s="17"/>
      <c r="T13" s="17">
        <v>4.9756949665781397E-2</v>
      </c>
      <c r="U13" s="17">
        <v>3.8121681746673297E-2</v>
      </c>
      <c r="V13" s="17"/>
      <c r="W13" s="17">
        <v>3.8325008510968303E-2</v>
      </c>
      <c r="X13" s="17">
        <v>4.0000340327339803E-2</v>
      </c>
      <c r="Y13" s="17"/>
      <c r="Z13" s="17">
        <v>3.2312530511014702E-2</v>
      </c>
      <c r="AA13" s="17">
        <v>4.7337592786009401E-2</v>
      </c>
      <c r="AB13" s="17">
        <v>4.3516036391193502E-2</v>
      </c>
      <c r="AC13" s="17"/>
      <c r="AD13" s="17">
        <v>4.2130553695174898E-2</v>
      </c>
      <c r="AE13" s="17">
        <v>3.7330812725370199E-2</v>
      </c>
      <c r="AF13" s="17"/>
      <c r="AG13" s="17">
        <v>3.8573344679998303E-2</v>
      </c>
      <c r="AH13" s="17">
        <v>1.7846347191040401E-2</v>
      </c>
      <c r="AI13" s="17">
        <v>6.2474098684629401E-2</v>
      </c>
      <c r="AJ13" s="17"/>
      <c r="AK13" s="17">
        <v>3.28659052169041E-2</v>
      </c>
      <c r="AL13" s="17">
        <v>3.1456094614253201E-2</v>
      </c>
      <c r="AM13" s="17">
        <v>9.3035806774280999E-2</v>
      </c>
      <c r="AN13" s="17"/>
      <c r="AO13" s="17">
        <v>4.45879564516194E-2</v>
      </c>
      <c r="AP13" s="17">
        <v>2.3881551827510901E-2</v>
      </c>
      <c r="AQ13" s="17">
        <v>6.1402868825329499E-2</v>
      </c>
      <c r="AR13" s="17"/>
      <c r="AS13" s="17">
        <v>5.9272478623634002E-2</v>
      </c>
      <c r="AT13" s="17">
        <v>5.8304346045252503E-2</v>
      </c>
      <c r="AU13" s="17">
        <v>4.8469404062061003E-2</v>
      </c>
      <c r="AV13" s="17">
        <v>4.2593421257063703E-2</v>
      </c>
      <c r="AW13" s="17">
        <v>4.5867420960634397E-2</v>
      </c>
      <c r="AX13" s="17">
        <v>3.3595163012986401E-2</v>
      </c>
      <c r="AY13" s="17">
        <v>1.10465408300379E-2</v>
      </c>
      <c r="AZ13" s="17">
        <v>3.21766186588524E-2</v>
      </c>
      <c r="BA13" s="17">
        <v>1.1533950652981999E-2</v>
      </c>
      <c r="BB13" s="17">
        <v>5.4718253878570898E-2</v>
      </c>
      <c r="BC13" s="17">
        <v>0</v>
      </c>
      <c r="BD13" s="17">
        <v>6.93354438209101E-2</v>
      </c>
      <c r="BE13" s="17">
        <v>0</v>
      </c>
      <c r="BF13" s="17">
        <v>0.106226107991202</v>
      </c>
      <c r="BG13" s="17">
        <v>4.4209337215465598E-2</v>
      </c>
    </row>
    <row r="14" spans="2:59" x14ac:dyDescent="0.35">
      <c r="B14" s="18" t="s">
        <v>133</v>
      </c>
      <c r="C14" s="19">
        <v>0.120943185416159</v>
      </c>
      <c r="D14" s="19">
        <v>7.0545412325610096E-2</v>
      </c>
      <c r="E14" s="19">
        <v>0.16839114564916499</v>
      </c>
      <c r="F14" s="19"/>
      <c r="G14" s="19">
        <v>0.12880128234153801</v>
      </c>
      <c r="H14" s="19">
        <v>0.12892839939452999</v>
      </c>
      <c r="I14" s="19">
        <v>0.134706375891393</v>
      </c>
      <c r="J14" s="19">
        <v>0.13160658061302799</v>
      </c>
      <c r="K14" s="19">
        <v>0.16451835523673</v>
      </c>
      <c r="L14" s="19">
        <v>7.3367587622064398E-2</v>
      </c>
      <c r="M14" s="19"/>
      <c r="N14" s="19">
        <v>0.117801687088333</v>
      </c>
      <c r="O14" s="19">
        <v>0.11874892529643</v>
      </c>
      <c r="P14" s="19">
        <v>0.109573408826822</v>
      </c>
      <c r="Q14" s="19">
        <v>0.13811190587427699</v>
      </c>
      <c r="R14" s="19">
        <v>0.117095966291003</v>
      </c>
      <c r="S14" s="19"/>
      <c r="T14" s="19">
        <v>6.9342942718400705E-2</v>
      </c>
      <c r="U14" s="19">
        <v>0.133937867562538</v>
      </c>
      <c r="V14" s="19"/>
      <c r="W14" s="19">
        <v>8.4345364963488295E-2</v>
      </c>
      <c r="X14" s="19">
        <v>0.138760693535457</v>
      </c>
      <c r="Y14" s="19"/>
      <c r="Z14" s="19">
        <v>9.6947297305070401E-2</v>
      </c>
      <c r="AA14" s="19">
        <v>0.116505842942773</v>
      </c>
      <c r="AB14" s="19">
        <v>9.9373969887268696E-2</v>
      </c>
      <c r="AC14" s="19"/>
      <c r="AD14" s="19">
        <v>7.6833719283409097E-2</v>
      </c>
      <c r="AE14" s="19">
        <v>0.20374663925220701</v>
      </c>
      <c r="AF14" s="19"/>
      <c r="AG14" s="19">
        <v>3.7156980076600399E-2</v>
      </c>
      <c r="AH14" s="19">
        <v>0.124537264768722</v>
      </c>
      <c r="AI14" s="19">
        <v>0.11052576269134499</v>
      </c>
      <c r="AJ14" s="19"/>
      <c r="AK14" s="19">
        <v>8.4928501490546399E-2</v>
      </c>
      <c r="AL14" s="19">
        <v>0.101625852892427</v>
      </c>
      <c r="AM14" s="19">
        <v>0.17169297018551199</v>
      </c>
      <c r="AN14" s="19"/>
      <c r="AO14" s="19">
        <v>2.79251070049128E-2</v>
      </c>
      <c r="AP14" s="19">
        <v>0.100260636776051</v>
      </c>
      <c r="AQ14" s="19">
        <v>0.129127184431998</v>
      </c>
      <c r="AR14" s="19"/>
      <c r="AS14" s="19">
        <v>0.18564795094535799</v>
      </c>
      <c r="AT14" s="19">
        <v>0.16677660835951999</v>
      </c>
      <c r="AU14" s="19">
        <v>0.11602942629751301</v>
      </c>
      <c r="AV14" s="19">
        <v>0.124470103925926</v>
      </c>
      <c r="AW14" s="19">
        <v>9.6572385830612506E-2</v>
      </c>
      <c r="AX14" s="19">
        <v>0.16861437043918201</v>
      </c>
      <c r="AY14" s="19">
        <v>7.96618027419118E-2</v>
      </c>
      <c r="AZ14" s="19">
        <v>5.2067395505742901E-2</v>
      </c>
      <c r="BA14" s="19">
        <v>0.116382810304103</v>
      </c>
      <c r="BB14" s="19">
        <v>4.6378648079512301E-2</v>
      </c>
      <c r="BC14" s="19">
        <v>0.10078801372167</v>
      </c>
      <c r="BD14" s="19">
        <v>8.2662161705729306E-2</v>
      </c>
      <c r="BE14" s="19">
        <v>3.6871986872233101E-2</v>
      </c>
      <c r="BF14" s="19">
        <v>0.15039536784445001</v>
      </c>
      <c r="BG14" s="19">
        <v>5.2234488843420399E-2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7.4458976154628306E-2</v>
      </c>
      <c r="D9" s="17">
        <v>7.86294613954443E-2</v>
      </c>
      <c r="E9" s="17">
        <v>7.0880584883103906E-2</v>
      </c>
      <c r="F9" s="17"/>
      <c r="G9" s="17">
        <v>8.1419960321993695E-2</v>
      </c>
      <c r="H9" s="17">
        <v>0.106172490524532</v>
      </c>
      <c r="I9" s="17">
        <v>3.9065038517934601E-2</v>
      </c>
      <c r="J9" s="17">
        <v>7.0056511378093905E-2</v>
      </c>
      <c r="K9" s="17">
        <v>5.0061191305788101E-2</v>
      </c>
      <c r="L9" s="17">
        <v>9.5245576403064899E-2</v>
      </c>
      <c r="M9" s="17"/>
      <c r="N9" s="17">
        <v>7.0042026501403495E-2</v>
      </c>
      <c r="O9" s="17">
        <v>5.6957094259571503E-2</v>
      </c>
      <c r="P9" s="17">
        <v>0.111152222419643</v>
      </c>
      <c r="Q9" s="17">
        <v>6.6996507333808603E-2</v>
      </c>
      <c r="R9" s="17">
        <v>6.5683327369168307E-2</v>
      </c>
      <c r="S9" s="17"/>
      <c r="T9" s="17">
        <v>0.103355234914477</v>
      </c>
      <c r="U9" s="17">
        <v>6.7181923215106396E-2</v>
      </c>
      <c r="V9" s="17"/>
      <c r="W9" s="17">
        <v>7.6535453695351793E-2</v>
      </c>
      <c r="X9" s="17">
        <v>6.4984656930481499E-2</v>
      </c>
      <c r="Y9" s="17"/>
      <c r="Z9" s="17">
        <v>8.8965322947203496E-2</v>
      </c>
      <c r="AA9" s="17">
        <v>4.0957093979572902E-2</v>
      </c>
      <c r="AB9" s="17">
        <v>7.5228219292763604E-2</v>
      </c>
      <c r="AC9" s="17"/>
      <c r="AD9" s="17">
        <v>8.1788771279129494E-2</v>
      </c>
      <c r="AE9" s="17">
        <v>6.06992913197964E-2</v>
      </c>
      <c r="AF9" s="17"/>
      <c r="AG9" s="17">
        <v>0.1001241734045</v>
      </c>
      <c r="AH9" s="17">
        <v>6.95929111977278E-2</v>
      </c>
      <c r="AI9" s="17">
        <v>7.5343623765141504E-2</v>
      </c>
      <c r="AJ9" s="17"/>
      <c r="AK9" s="17">
        <v>0.104905206830767</v>
      </c>
      <c r="AL9" s="17">
        <v>6.9516722047094401E-2</v>
      </c>
      <c r="AM9" s="17">
        <v>5.0542029303167903E-2</v>
      </c>
      <c r="AN9" s="17"/>
      <c r="AO9" s="17">
        <v>0.16512168046459799</v>
      </c>
      <c r="AP9" s="17">
        <v>7.7308616031490196E-2</v>
      </c>
      <c r="AQ9" s="17">
        <v>5.6176355880327697E-2</v>
      </c>
      <c r="AR9" s="17"/>
      <c r="AS9" s="17">
        <v>7.9466822865376596E-2</v>
      </c>
      <c r="AT9" s="17">
        <v>8.6125280185392894E-2</v>
      </c>
      <c r="AU9" s="17">
        <v>7.5684261180821305E-2</v>
      </c>
      <c r="AV9" s="17">
        <v>0.119065392238413</v>
      </c>
      <c r="AW9" s="17">
        <v>5.5225048182074098E-2</v>
      </c>
      <c r="AX9" s="17">
        <v>6.9776928171837296E-2</v>
      </c>
      <c r="AY9" s="17">
        <v>7.5933703677978207E-2</v>
      </c>
      <c r="AZ9" s="17">
        <v>1.07605692627344E-2</v>
      </c>
      <c r="BA9" s="17">
        <v>2.2526914514879301E-2</v>
      </c>
      <c r="BB9" s="17">
        <v>5.9467867266311701E-3</v>
      </c>
      <c r="BC9" s="17">
        <v>0.121278055962624</v>
      </c>
      <c r="BD9" s="17">
        <v>9.2407036284014102E-2</v>
      </c>
      <c r="BE9" s="17">
        <v>0.38795479729286902</v>
      </c>
      <c r="BF9" s="17">
        <v>0</v>
      </c>
      <c r="BG9" s="17">
        <v>0.185703281945934</v>
      </c>
    </row>
    <row r="10" spans="2:59" x14ac:dyDescent="0.35">
      <c r="B10" s="18" t="s">
        <v>457</v>
      </c>
      <c r="C10" s="17">
        <v>0.20031411484053199</v>
      </c>
      <c r="D10" s="17">
        <v>0.22464778252796699</v>
      </c>
      <c r="E10" s="17">
        <v>0.176410628545042</v>
      </c>
      <c r="F10" s="17"/>
      <c r="G10" s="17">
        <v>0.201474853880487</v>
      </c>
      <c r="H10" s="17">
        <v>0.233360849639285</v>
      </c>
      <c r="I10" s="17">
        <v>0.18724979857537499</v>
      </c>
      <c r="J10" s="17">
        <v>0.21258417700979601</v>
      </c>
      <c r="K10" s="17">
        <v>0.20856994322318001</v>
      </c>
      <c r="L10" s="17">
        <v>0.17859274763848201</v>
      </c>
      <c r="M10" s="17"/>
      <c r="N10" s="17">
        <v>0.218995481251341</v>
      </c>
      <c r="O10" s="17">
        <v>0.20643879899498199</v>
      </c>
      <c r="P10" s="17">
        <v>0.22226184501506699</v>
      </c>
      <c r="Q10" s="17">
        <v>0.168106508446139</v>
      </c>
      <c r="R10" s="17">
        <v>0.17109096038376601</v>
      </c>
      <c r="S10" s="17"/>
      <c r="T10" s="17">
        <v>0.192896101104616</v>
      </c>
      <c r="U10" s="17">
        <v>0.20218222098918601</v>
      </c>
      <c r="V10" s="17"/>
      <c r="W10" s="17">
        <v>0.25682943669781799</v>
      </c>
      <c r="X10" s="17">
        <v>0.165171291776224</v>
      </c>
      <c r="Y10" s="17"/>
      <c r="Z10" s="17">
        <v>0.22874186651820899</v>
      </c>
      <c r="AA10" s="17">
        <v>0.16965747405255799</v>
      </c>
      <c r="AB10" s="17">
        <v>0.21052247709893199</v>
      </c>
      <c r="AC10" s="17"/>
      <c r="AD10" s="17">
        <v>0.21056988567558099</v>
      </c>
      <c r="AE10" s="17">
        <v>0.18106171118782599</v>
      </c>
      <c r="AF10" s="17"/>
      <c r="AG10" s="17">
        <v>0.25929525481274801</v>
      </c>
      <c r="AH10" s="17">
        <v>0.239471354625726</v>
      </c>
      <c r="AI10" s="17">
        <v>0.16370454948489199</v>
      </c>
      <c r="AJ10" s="17"/>
      <c r="AK10" s="17">
        <v>0.245816404233444</v>
      </c>
      <c r="AL10" s="17">
        <v>0.18417108119193101</v>
      </c>
      <c r="AM10" s="17">
        <v>0.187007020629509</v>
      </c>
      <c r="AN10" s="17"/>
      <c r="AO10" s="17">
        <v>0.237238745044934</v>
      </c>
      <c r="AP10" s="17">
        <v>0.213092663628139</v>
      </c>
      <c r="AQ10" s="17">
        <v>0.19233619474352201</v>
      </c>
      <c r="AR10" s="17"/>
      <c r="AS10" s="17">
        <v>0.12166960897326901</v>
      </c>
      <c r="AT10" s="17">
        <v>0.21368171159692501</v>
      </c>
      <c r="AU10" s="17">
        <v>0.18673506766077499</v>
      </c>
      <c r="AV10" s="17">
        <v>0.16012318786730401</v>
      </c>
      <c r="AW10" s="17">
        <v>0.189983996403155</v>
      </c>
      <c r="AX10" s="17">
        <v>0.19114149619618001</v>
      </c>
      <c r="AY10" s="17">
        <v>0.35192095449084498</v>
      </c>
      <c r="AZ10" s="17">
        <v>0.120931882859243</v>
      </c>
      <c r="BA10" s="17">
        <v>0.31712142654992698</v>
      </c>
      <c r="BB10" s="17">
        <v>0.29997628498259998</v>
      </c>
      <c r="BC10" s="17">
        <v>0.19262337515799099</v>
      </c>
      <c r="BD10" s="17">
        <v>0.23966240340366601</v>
      </c>
      <c r="BE10" s="17">
        <v>0</v>
      </c>
      <c r="BF10" s="17">
        <v>0.14589723391995399</v>
      </c>
      <c r="BG10" s="17">
        <v>0.28949850580104702</v>
      </c>
    </row>
    <row r="11" spans="2:59" x14ac:dyDescent="0.35">
      <c r="B11" s="18" t="s">
        <v>458</v>
      </c>
      <c r="C11" s="17">
        <v>0.41480749071103701</v>
      </c>
      <c r="D11" s="17">
        <v>0.43964042637683998</v>
      </c>
      <c r="E11" s="17">
        <v>0.39338250671122199</v>
      </c>
      <c r="F11" s="17"/>
      <c r="G11" s="17">
        <v>0.35027580695305199</v>
      </c>
      <c r="H11" s="17">
        <v>0.344064290222104</v>
      </c>
      <c r="I11" s="17">
        <v>0.40725298907742902</v>
      </c>
      <c r="J11" s="17">
        <v>0.35485525179886201</v>
      </c>
      <c r="K11" s="17">
        <v>0.41653896644681199</v>
      </c>
      <c r="L11" s="17">
        <v>0.51011241887028802</v>
      </c>
      <c r="M11" s="17"/>
      <c r="N11" s="17">
        <v>0.417936024275258</v>
      </c>
      <c r="O11" s="17">
        <v>0.412922878034029</v>
      </c>
      <c r="P11" s="17">
        <v>0.34840757949533502</v>
      </c>
      <c r="Q11" s="17">
        <v>0.48926254718692302</v>
      </c>
      <c r="R11" s="17">
        <v>0.37410460680221003</v>
      </c>
      <c r="S11" s="17"/>
      <c r="T11" s="17">
        <v>0.45920657298652501</v>
      </c>
      <c r="U11" s="17">
        <v>0.40362630373212499</v>
      </c>
      <c r="V11" s="17"/>
      <c r="W11" s="17">
        <v>0.41476166570298501</v>
      </c>
      <c r="X11" s="17">
        <v>0.43111717060010701</v>
      </c>
      <c r="Y11" s="17"/>
      <c r="Z11" s="17">
        <v>0.41520057366336899</v>
      </c>
      <c r="AA11" s="17">
        <v>0.48930480344461902</v>
      </c>
      <c r="AB11" s="17">
        <v>0.40971541830783798</v>
      </c>
      <c r="AC11" s="17"/>
      <c r="AD11" s="17">
        <v>0.43320259552607998</v>
      </c>
      <c r="AE11" s="17">
        <v>0.38027571452092102</v>
      </c>
      <c r="AF11" s="17"/>
      <c r="AG11" s="17">
        <v>0.44363667673346202</v>
      </c>
      <c r="AH11" s="17">
        <v>0.409835149627786</v>
      </c>
      <c r="AI11" s="17">
        <v>0.42736677468835099</v>
      </c>
      <c r="AJ11" s="17"/>
      <c r="AK11" s="17">
        <v>0.42063364931783498</v>
      </c>
      <c r="AL11" s="17">
        <v>0.44361967636951</v>
      </c>
      <c r="AM11" s="17">
        <v>0.34484917470792797</v>
      </c>
      <c r="AN11" s="17"/>
      <c r="AO11" s="17">
        <v>0.35004987471485199</v>
      </c>
      <c r="AP11" s="17">
        <v>0.45172935982300999</v>
      </c>
      <c r="AQ11" s="17">
        <v>0.39409067780006402</v>
      </c>
      <c r="AR11" s="17"/>
      <c r="AS11" s="17">
        <v>0.32506574922188503</v>
      </c>
      <c r="AT11" s="17">
        <v>0.294621842472442</v>
      </c>
      <c r="AU11" s="17">
        <v>0.38445190573537602</v>
      </c>
      <c r="AV11" s="17">
        <v>0.37814587756145901</v>
      </c>
      <c r="AW11" s="17">
        <v>0.40499781000755403</v>
      </c>
      <c r="AX11" s="17">
        <v>0.44873334693664702</v>
      </c>
      <c r="AY11" s="17">
        <v>0.38521249375340499</v>
      </c>
      <c r="AZ11" s="17">
        <v>0.58661859100467195</v>
      </c>
      <c r="BA11" s="17">
        <v>0.42998119494342901</v>
      </c>
      <c r="BB11" s="17">
        <v>0.46929320179942802</v>
      </c>
      <c r="BC11" s="17">
        <v>0.43351299112249703</v>
      </c>
      <c r="BD11" s="17">
        <v>0.50326349374267898</v>
      </c>
      <c r="BE11" s="17">
        <v>0.49629930192024202</v>
      </c>
      <c r="BF11" s="17">
        <v>0.35517587753989899</v>
      </c>
      <c r="BG11" s="17">
        <v>0.33326485253504101</v>
      </c>
    </row>
    <row r="12" spans="2:59" x14ac:dyDescent="0.35">
      <c r="B12" s="18" t="s">
        <v>459</v>
      </c>
      <c r="C12" s="17">
        <v>0.147831617380902</v>
      </c>
      <c r="D12" s="17">
        <v>0.135274738022478</v>
      </c>
      <c r="E12" s="17">
        <v>0.158078504485785</v>
      </c>
      <c r="F12" s="17"/>
      <c r="G12" s="17">
        <v>0.201697762345522</v>
      </c>
      <c r="H12" s="17">
        <v>0.11652704227480799</v>
      </c>
      <c r="I12" s="17">
        <v>0.18717718184833901</v>
      </c>
      <c r="J12" s="17">
        <v>0.194544684892999</v>
      </c>
      <c r="K12" s="17">
        <v>0.123368045096759</v>
      </c>
      <c r="L12" s="17">
        <v>0.107701044366722</v>
      </c>
      <c r="M12" s="17"/>
      <c r="N12" s="17">
        <v>0.16137367690760099</v>
      </c>
      <c r="O12" s="17">
        <v>0.140004629924107</v>
      </c>
      <c r="P12" s="17">
        <v>0.12910367227144601</v>
      </c>
      <c r="Q12" s="17">
        <v>0.14502435543162101</v>
      </c>
      <c r="R12" s="17">
        <v>0.16857421727749899</v>
      </c>
      <c r="S12" s="17"/>
      <c r="T12" s="17">
        <v>0.112191490900713</v>
      </c>
      <c r="U12" s="17">
        <v>0.15680700375610901</v>
      </c>
      <c r="V12" s="17"/>
      <c r="W12" s="17">
        <v>0.14017587040809301</v>
      </c>
      <c r="X12" s="17">
        <v>0.15384092235377</v>
      </c>
      <c r="Y12" s="17"/>
      <c r="Z12" s="17">
        <v>0.13190094566586699</v>
      </c>
      <c r="AA12" s="17">
        <v>0.13776327393611401</v>
      </c>
      <c r="AB12" s="17">
        <v>0.185552549123777</v>
      </c>
      <c r="AC12" s="17"/>
      <c r="AD12" s="17">
        <v>0.14749885959397699</v>
      </c>
      <c r="AE12" s="17">
        <v>0.14845627907971701</v>
      </c>
      <c r="AF12" s="17"/>
      <c r="AG12" s="17">
        <v>0.121616980050807</v>
      </c>
      <c r="AH12" s="17">
        <v>0.15207091596022401</v>
      </c>
      <c r="AI12" s="17">
        <v>0.16300881575378601</v>
      </c>
      <c r="AJ12" s="17"/>
      <c r="AK12" s="17">
        <v>0.10785633711388</v>
      </c>
      <c r="AL12" s="17">
        <v>0.16567958951206699</v>
      </c>
      <c r="AM12" s="17">
        <v>0.180491356981934</v>
      </c>
      <c r="AN12" s="17"/>
      <c r="AO12" s="17">
        <v>9.2561962334427594E-2</v>
      </c>
      <c r="AP12" s="17">
        <v>0.14155732033507901</v>
      </c>
      <c r="AQ12" s="17">
        <v>0.17246672702229601</v>
      </c>
      <c r="AR12" s="17"/>
      <c r="AS12" s="17">
        <v>0.17304216110257301</v>
      </c>
      <c r="AT12" s="17">
        <v>0.12749661511257199</v>
      </c>
      <c r="AU12" s="17">
        <v>0.16572494600509599</v>
      </c>
      <c r="AV12" s="17">
        <v>0.186674495035132</v>
      </c>
      <c r="AW12" s="17">
        <v>0.18839733678765</v>
      </c>
      <c r="AX12" s="17">
        <v>0.123584392088686</v>
      </c>
      <c r="AY12" s="17">
        <v>0.116172958951047</v>
      </c>
      <c r="AZ12" s="17">
        <v>0.20390716478608101</v>
      </c>
      <c r="BA12" s="17">
        <v>0.16185852489202901</v>
      </c>
      <c r="BB12" s="17">
        <v>0.15825307868733701</v>
      </c>
      <c r="BC12" s="17">
        <v>0.21212288974233801</v>
      </c>
      <c r="BD12" s="17">
        <v>5.9358195639528599E-2</v>
      </c>
      <c r="BE12" s="17">
        <v>0</v>
      </c>
      <c r="BF12" s="17">
        <v>7.6309354552450401E-2</v>
      </c>
      <c r="BG12" s="17">
        <v>0</v>
      </c>
    </row>
    <row r="13" spans="2:59" x14ac:dyDescent="0.35">
      <c r="B13" s="18" t="s">
        <v>460</v>
      </c>
      <c r="C13" s="17">
        <v>5.0209227229210798E-2</v>
      </c>
      <c r="D13" s="17">
        <v>5.3797819684754999E-2</v>
      </c>
      <c r="E13" s="17">
        <v>4.7073011648331303E-2</v>
      </c>
      <c r="F13" s="17"/>
      <c r="G13" s="17">
        <v>4.5803416349824197E-2</v>
      </c>
      <c r="H13" s="17">
        <v>5.5169248594397299E-2</v>
      </c>
      <c r="I13" s="17">
        <v>6.1311433328496298E-2</v>
      </c>
      <c r="J13" s="17">
        <v>6.9319041501496606E-2</v>
      </c>
      <c r="K13" s="17">
        <v>4.9826181428156403E-2</v>
      </c>
      <c r="L13" s="17">
        <v>3.0417916922924899E-2</v>
      </c>
      <c r="M13" s="17"/>
      <c r="N13" s="17">
        <v>4.4665765046414098E-2</v>
      </c>
      <c r="O13" s="17">
        <v>6.2541423220765904E-2</v>
      </c>
      <c r="P13" s="17">
        <v>5.7616762106598697E-2</v>
      </c>
      <c r="Q13" s="17">
        <v>3.5959063436836802E-2</v>
      </c>
      <c r="R13" s="17">
        <v>5.8360108568766597E-2</v>
      </c>
      <c r="S13" s="17"/>
      <c r="T13" s="17">
        <v>5.9424810320405898E-2</v>
      </c>
      <c r="U13" s="17">
        <v>4.7888432465413501E-2</v>
      </c>
      <c r="V13" s="17"/>
      <c r="W13" s="17">
        <v>3.6511645884816299E-2</v>
      </c>
      <c r="X13" s="17">
        <v>5.5413723404687101E-2</v>
      </c>
      <c r="Y13" s="17"/>
      <c r="Z13" s="17">
        <v>4.5382143747423602E-2</v>
      </c>
      <c r="AA13" s="17">
        <v>5.65723207742529E-2</v>
      </c>
      <c r="AB13" s="17">
        <v>4.8587709047158201E-2</v>
      </c>
      <c r="AC13" s="17"/>
      <c r="AD13" s="17">
        <v>5.5131646671672703E-2</v>
      </c>
      <c r="AE13" s="17">
        <v>4.0968731553319197E-2</v>
      </c>
      <c r="AF13" s="17"/>
      <c r="AG13" s="17">
        <v>5.26735210846246E-2</v>
      </c>
      <c r="AH13" s="17">
        <v>2.34419504666671E-2</v>
      </c>
      <c r="AI13" s="17">
        <v>6.7598605784897806E-2</v>
      </c>
      <c r="AJ13" s="17"/>
      <c r="AK13" s="17">
        <v>4.8500252039894699E-2</v>
      </c>
      <c r="AL13" s="17">
        <v>3.93298624704349E-2</v>
      </c>
      <c r="AM13" s="17">
        <v>8.8633054036742404E-2</v>
      </c>
      <c r="AN13" s="17"/>
      <c r="AO13" s="17">
        <v>8.2888368671099402E-2</v>
      </c>
      <c r="AP13" s="17">
        <v>2.6878313656883802E-2</v>
      </c>
      <c r="AQ13" s="17">
        <v>6.9036799733275006E-2</v>
      </c>
      <c r="AR13" s="17"/>
      <c r="AS13" s="17">
        <v>0.112845071372629</v>
      </c>
      <c r="AT13" s="17">
        <v>9.2096537172581802E-2</v>
      </c>
      <c r="AU13" s="17">
        <v>5.5860980264985802E-2</v>
      </c>
      <c r="AV13" s="17">
        <v>5.0789691121599E-2</v>
      </c>
      <c r="AW13" s="17">
        <v>9.09746195525305E-2</v>
      </c>
      <c r="AX13" s="17">
        <v>2.5820384810790398E-2</v>
      </c>
      <c r="AY13" s="17">
        <v>1.4509771941230499E-2</v>
      </c>
      <c r="AZ13" s="17">
        <v>1.6543620268558702E-2</v>
      </c>
      <c r="BA13" s="17">
        <v>4.2535152687388098E-2</v>
      </c>
      <c r="BB13" s="17">
        <v>6.6524552558760303E-3</v>
      </c>
      <c r="BC13" s="17">
        <v>0</v>
      </c>
      <c r="BD13" s="17">
        <v>4.5875243145535601E-2</v>
      </c>
      <c r="BE13" s="17">
        <v>0</v>
      </c>
      <c r="BF13" s="17">
        <v>0.17959677610142599</v>
      </c>
      <c r="BG13" s="17">
        <v>9.7609921378035494E-2</v>
      </c>
    </row>
    <row r="14" spans="2:59" x14ac:dyDescent="0.35">
      <c r="B14" s="18" t="s">
        <v>133</v>
      </c>
      <c r="C14" s="19">
        <v>0.112378573683689</v>
      </c>
      <c r="D14" s="19">
        <v>6.8009771992516399E-2</v>
      </c>
      <c r="E14" s="19">
        <v>0.15417476372651501</v>
      </c>
      <c r="F14" s="19"/>
      <c r="G14" s="19">
        <v>0.119328200149121</v>
      </c>
      <c r="H14" s="19">
        <v>0.14470607874487301</v>
      </c>
      <c r="I14" s="19">
        <v>0.11794355865242601</v>
      </c>
      <c r="J14" s="19">
        <v>9.8640333418753001E-2</v>
      </c>
      <c r="K14" s="19">
        <v>0.15163567249930399</v>
      </c>
      <c r="L14" s="19">
        <v>7.7930295798518207E-2</v>
      </c>
      <c r="M14" s="19"/>
      <c r="N14" s="19">
        <v>8.6987026017982402E-2</v>
      </c>
      <c r="O14" s="19">
        <v>0.121135175566544</v>
      </c>
      <c r="P14" s="19">
        <v>0.13145791869191001</v>
      </c>
      <c r="Q14" s="19">
        <v>9.4651018164670697E-2</v>
      </c>
      <c r="R14" s="19">
        <v>0.16218677959858999</v>
      </c>
      <c r="S14" s="19"/>
      <c r="T14" s="19">
        <v>7.2925789773262306E-2</v>
      </c>
      <c r="U14" s="19">
        <v>0.12231411584206101</v>
      </c>
      <c r="V14" s="19"/>
      <c r="W14" s="19">
        <v>7.5185927610935593E-2</v>
      </c>
      <c r="X14" s="19">
        <v>0.12947223493473001</v>
      </c>
      <c r="Y14" s="19"/>
      <c r="Z14" s="19">
        <v>8.9809147457928104E-2</v>
      </c>
      <c r="AA14" s="19">
        <v>0.105745033812883</v>
      </c>
      <c r="AB14" s="19">
        <v>7.0393627129531802E-2</v>
      </c>
      <c r="AC14" s="19"/>
      <c r="AD14" s="19">
        <v>7.1808241253560598E-2</v>
      </c>
      <c r="AE14" s="19">
        <v>0.18853827233842099</v>
      </c>
      <c r="AF14" s="19"/>
      <c r="AG14" s="19">
        <v>2.2653393913858198E-2</v>
      </c>
      <c r="AH14" s="19">
        <v>0.105587718121869</v>
      </c>
      <c r="AI14" s="19">
        <v>0.102977630522931</v>
      </c>
      <c r="AJ14" s="19"/>
      <c r="AK14" s="19">
        <v>7.2288150464179607E-2</v>
      </c>
      <c r="AL14" s="19">
        <v>9.7683068408962404E-2</v>
      </c>
      <c r="AM14" s="19">
        <v>0.14847736434071801</v>
      </c>
      <c r="AN14" s="19"/>
      <c r="AO14" s="19">
        <v>7.2139368770088697E-2</v>
      </c>
      <c r="AP14" s="19">
        <v>8.9433726525397897E-2</v>
      </c>
      <c r="AQ14" s="19">
        <v>0.11589324482051599</v>
      </c>
      <c r="AR14" s="19"/>
      <c r="AS14" s="19">
        <v>0.187910586464267</v>
      </c>
      <c r="AT14" s="19">
        <v>0.18597801346008699</v>
      </c>
      <c r="AU14" s="19">
        <v>0.13154283915294601</v>
      </c>
      <c r="AV14" s="19">
        <v>0.105201356176093</v>
      </c>
      <c r="AW14" s="19">
        <v>7.0421189067035997E-2</v>
      </c>
      <c r="AX14" s="19">
        <v>0.14094345179585899</v>
      </c>
      <c r="AY14" s="19">
        <v>5.6250117185493699E-2</v>
      </c>
      <c r="AZ14" s="19">
        <v>6.1238171818710697E-2</v>
      </c>
      <c r="BA14" s="19">
        <v>2.5976786412347401E-2</v>
      </c>
      <c r="BB14" s="19">
        <v>5.9878192548127797E-2</v>
      </c>
      <c r="BC14" s="19">
        <v>4.04626880145506E-2</v>
      </c>
      <c r="BD14" s="19">
        <v>5.9433627784577399E-2</v>
      </c>
      <c r="BE14" s="19">
        <v>0.115745900786889</v>
      </c>
      <c r="BF14" s="19">
        <v>0.243020757886271</v>
      </c>
      <c r="BG14" s="19">
        <v>9.3923438339942295E-2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0.112101428230169</v>
      </c>
      <c r="D9" s="17">
        <v>0.11502427844011499</v>
      </c>
      <c r="E9" s="17">
        <v>0.10984039369709001</v>
      </c>
      <c r="F9" s="17"/>
      <c r="G9" s="17">
        <v>8.1031320652336994E-2</v>
      </c>
      <c r="H9" s="17">
        <v>0.115578342067263</v>
      </c>
      <c r="I9" s="17">
        <v>9.4032814673865595E-2</v>
      </c>
      <c r="J9" s="17">
        <v>0.12180626968427299</v>
      </c>
      <c r="K9" s="17">
        <v>7.87517944531443E-2</v>
      </c>
      <c r="L9" s="17">
        <v>0.143460376576792</v>
      </c>
      <c r="M9" s="17"/>
      <c r="N9" s="17">
        <v>8.3188685205553503E-2</v>
      </c>
      <c r="O9" s="17">
        <v>8.1132517029644705E-2</v>
      </c>
      <c r="P9" s="17">
        <v>0.186922573536842</v>
      </c>
      <c r="Q9" s="17">
        <v>0.103516939280763</v>
      </c>
      <c r="R9" s="17">
        <v>0.120973797706003</v>
      </c>
      <c r="S9" s="17"/>
      <c r="T9" s="17">
        <v>0.137693162125859</v>
      </c>
      <c r="U9" s="17">
        <v>0.105656566148858</v>
      </c>
      <c r="V9" s="17"/>
      <c r="W9" s="17">
        <v>0.13675645085962501</v>
      </c>
      <c r="X9" s="17">
        <v>9.1452497234729702E-2</v>
      </c>
      <c r="Y9" s="17"/>
      <c r="Z9" s="17">
        <v>0.125417942797696</v>
      </c>
      <c r="AA9" s="17">
        <v>0.113495213187241</v>
      </c>
      <c r="AB9" s="17">
        <v>0.10590468938052799</v>
      </c>
      <c r="AC9" s="17"/>
      <c r="AD9" s="17">
        <v>0.121293767748514</v>
      </c>
      <c r="AE9" s="17">
        <v>9.4845325908235606E-2</v>
      </c>
      <c r="AF9" s="17"/>
      <c r="AG9" s="17">
        <v>0.10431239658415201</v>
      </c>
      <c r="AH9" s="17">
        <v>0.126532176272077</v>
      </c>
      <c r="AI9" s="17">
        <v>0.108785593982028</v>
      </c>
      <c r="AJ9" s="17"/>
      <c r="AK9" s="17">
        <v>0.18515012555639701</v>
      </c>
      <c r="AL9" s="17">
        <v>7.3358545521582205E-2</v>
      </c>
      <c r="AM9" s="17">
        <v>0.131224670647307</v>
      </c>
      <c r="AN9" s="17"/>
      <c r="AO9" s="17">
        <v>0.20414060690069499</v>
      </c>
      <c r="AP9" s="17">
        <v>0.107265774329702</v>
      </c>
      <c r="AQ9" s="17">
        <v>0.101524284307368</v>
      </c>
      <c r="AR9" s="17"/>
      <c r="AS9" s="17">
        <v>9.5583773527131793E-2</v>
      </c>
      <c r="AT9" s="17">
        <v>0.14273225865394601</v>
      </c>
      <c r="AU9" s="17">
        <v>8.1105311888852699E-2</v>
      </c>
      <c r="AV9" s="17">
        <v>0.10534309444535001</v>
      </c>
      <c r="AW9" s="17">
        <v>7.0553037103896502E-2</v>
      </c>
      <c r="AX9" s="17">
        <v>0.124270323811577</v>
      </c>
      <c r="AY9" s="17">
        <v>0.15961376585929701</v>
      </c>
      <c r="AZ9" s="17">
        <v>8.7695170187964105E-2</v>
      </c>
      <c r="BA9" s="17">
        <v>6.5096882531080105E-2</v>
      </c>
      <c r="BB9" s="17">
        <v>0.118729393212705</v>
      </c>
      <c r="BC9" s="17">
        <v>0.22035065432731701</v>
      </c>
      <c r="BD9" s="17">
        <v>7.2266456776940394E-2</v>
      </c>
      <c r="BE9" s="17">
        <v>0.27648057903149598</v>
      </c>
      <c r="BF9" s="17">
        <v>0</v>
      </c>
      <c r="BG9" s="17">
        <v>0.233195141570152</v>
      </c>
    </row>
    <row r="10" spans="2:59" x14ac:dyDescent="0.35">
      <c r="B10" s="18" t="s">
        <v>457</v>
      </c>
      <c r="C10" s="17">
        <v>0.25802397115944398</v>
      </c>
      <c r="D10" s="17">
        <v>0.27706177104084001</v>
      </c>
      <c r="E10" s="17">
        <v>0.23929177991914199</v>
      </c>
      <c r="F10" s="17"/>
      <c r="G10" s="17">
        <v>0.311067106980357</v>
      </c>
      <c r="H10" s="17">
        <v>0.313091534842101</v>
      </c>
      <c r="I10" s="17">
        <v>0.25584436741952898</v>
      </c>
      <c r="J10" s="17">
        <v>0.21597430403318199</v>
      </c>
      <c r="K10" s="17">
        <v>0.24783676506182101</v>
      </c>
      <c r="L10" s="17">
        <v>0.25369558979802298</v>
      </c>
      <c r="M10" s="17"/>
      <c r="N10" s="17">
        <v>0.25542900714519001</v>
      </c>
      <c r="O10" s="17">
        <v>0.28298583518244502</v>
      </c>
      <c r="P10" s="17">
        <v>0.31332078653954398</v>
      </c>
      <c r="Q10" s="17">
        <v>0.19811528657431601</v>
      </c>
      <c r="R10" s="17">
        <v>0.245278651669911</v>
      </c>
      <c r="S10" s="17"/>
      <c r="T10" s="17">
        <v>0.25674617906525199</v>
      </c>
      <c r="U10" s="17">
        <v>0.25834576232252898</v>
      </c>
      <c r="V10" s="17"/>
      <c r="W10" s="17">
        <v>0.30070522998653199</v>
      </c>
      <c r="X10" s="17">
        <v>0.224419511624392</v>
      </c>
      <c r="Y10" s="17"/>
      <c r="Z10" s="17">
        <v>0.25409012805708597</v>
      </c>
      <c r="AA10" s="17">
        <v>0.25527756178406302</v>
      </c>
      <c r="AB10" s="17">
        <v>0.30180545495025402</v>
      </c>
      <c r="AC10" s="17"/>
      <c r="AD10" s="17">
        <v>0.27636401222684098</v>
      </c>
      <c r="AE10" s="17">
        <v>0.22359556208949399</v>
      </c>
      <c r="AF10" s="17"/>
      <c r="AG10" s="17">
        <v>0.34432837151738499</v>
      </c>
      <c r="AH10" s="17">
        <v>0.29986485478431402</v>
      </c>
      <c r="AI10" s="17">
        <v>0.20359502760711501</v>
      </c>
      <c r="AJ10" s="17"/>
      <c r="AK10" s="17">
        <v>0.282478933248416</v>
      </c>
      <c r="AL10" s="17">
        <v>0.26725874250603598</v>
      </c>
      <c r="AM10" s="17">
        <v>0.183871310332202</v>
      </c>
      <c r="AN10" s="17"/>
      <c r="AO10" s="17">
        <v>0.29111876564286499</v>
      </c>
      <c r="AP10" s="17">
        <v>0.25183723037167499</v>
      </c>
      <c r="AQ10" s="17">
        <v>0.274474217200046</v>
      </c>
      <c r="AR10" s="17"/>
      <c r="AS10" s="17">
        <v>0.24887424111228301</v>
      </c>
      <c r="AT10" s="17">
        <v>0.28263326231323899</v>
      </c>
      <c r="AU10" s="17">
        <v>0.26873050829434098</v>
      </c>
      <c r="AV10" s="17">
        <v>0.25005155686770197</v>
      </c>
      <c r="AW10" s="17">
        <v>0.28849631476184201</v>
      </c>
      <c r="AX10" s="17">
        <v>0.18496085290620001</v>
      </c>
      <c r="AY10" s="17">
        <v>0.23708010905664401</v>
      </c>
      <c r="AZ10" s="17">
        <v>0.28946422736491201</v>
      </c>
      <c r="BA10" s="17">
        <v>0.36939550909070201</v>
      </c>
      <c r="BB10" s="17">
        <v>0.25807340365317999</v>
      </c>
      <c r="BC10" s="17">
        <v>0.247282434534878</v>
      </c>
      <c r="BD10" s="17">
        <v>0.31041846301755599</v>
      </c>
      <c r="BE10" s="17">
        <v>0.10212378959817001</v>
      </c>
      <c r="BF10" s="17">
        <v>0.17658828659775699</v>
      </c>
      <c r="BG10" s="17">
        <v>0.34058145458443501</v>
      </c>
    </row>
    <row r="11" spans="2:59" x14ac:dyDescent="0.35">
      <c r="B11" s="18" t="s">
        <v>458</v>
      </c>
      <c r="C11" s="17">
        <v>0.39564709543284599</v>
      </c>
      <c r="D11" s="17">
        <v>0.40148584952701399</v>
      </c>
      <c r="E11" s="17">
        <v>0.391837823467241</v>
      </c>
      <c r="F11" s="17"/>
      <c r="G11" s="17">
        <v>0.32157943349735402</v>
      </c>
      <c r="H11" s="17">
        <v>0.29229041375647002</v>
      </c>
      <c r="I11" s="17">
        <v>0.38195538529012701</v>
      </c>
      <c r="J11" s="17">
        <v>0.37133035264315201</v>
      </c>
      <c r="K11" s="17">
        <v>0.43992444853002399</v>
      </c>
      <c r="L11" s="17">
        <v>0.46110051792159801</v>
      </c>
      <c r="M11" s="17"/>
      <c r="N11" s="17">
        <v>0.47242418304853701</v>
      </c>
      <c r="O11" s="17">
        <v>0.35141634909001301</v>
      </c>
      <c r="P11" s="17">
        <v>0.265100528359691</v>
      </c>
      <c r="Q11" s="17">
        <v>0.478795474623461</v>
      </c>
      <c r="R11" s="17">
        <v>0.34765328525036499</v>
      </c>
      <c r="S11" s="17"/>
      <c r="T11" s="17">
        <v>0.41769073507255999</v>
      </c>
      <c r="U11" s="17">
        <v>0.390095763200839</v>
      </c>
      <c r="V11" s="17"/>
      <c r="W11" s="17">
        <v>0.376025761899619</v>
      </c>
      <c r="X11" s="17">
        <v>0.42902909399789102</v>
      </c>
      <c r="Y11" s="17"/>
      <c r="Z11" s="17">
        <v>0.406121157750305</v>
      </c>
      <c r="AA11" s="17">
        <v>0.40555447865404998</v>
      </c>
      <c r="AB11" s="17">
        <v>0.39440406508519599</v>
      </c>
      <c r="AC11" s="17"/>
      <c r="AD11" s="17">
        <v>0.41088631418814497</v>
      </c>
      <c r="AE11" s="17">
        <v>0.36703963183525201</v>
      </c>
      <c r="AF11" s="17"/>
      <c r="AG11" s="17">
        <v>0.41931523812368199</v>
      </c>
      <c r="AH11" s="17">
        <v>0.36996283652274498</v>
      </c>
      <c r="AI11" s="17">
        <v>0.43628024489530398</v>
      </c>
      <c r="AJ11" s="17"/>
      <c r="AK11" s="17">
        <v>0.38270382622488403</v>
      </c>
      <c r="AL11" s="17">
        <v>0.43542731897693199</v>
      </c>
      <c r="AM11" s="17">
        <v>0.35975335429282801</v>
      </c>
      <c r="AN11" s="17"/>
      <c r="AO11" s="17">
        <v>0.286600671826165</v>
      </c>
      <c r="AP11" s="17">
        <v>0.45527302970723399</v>
      </c>
      <c r="AQ11" s="17">
        <v>0.35789391064492299</v>
      </c>
      <c r="AR11" s="17"/>
      <c r="AS11" s="17">
        <v>0.248136153605478</v>
      </c>
      <c r="AT11" s="17">
        <v>0.20950859653959</v>
      </c>
      <c r="AU11" s="17">
        <v>0.30508053118986</v>
      </c>
      <c r="AV11" s="17">
        <v>0.39359063835903102</v>
      </c>
      <c r="AW11" s="17">
        <v>0.42324732547535099</v>
      </c>
      <c r="AX11" s="17">
        <v>0.48558125104639599</v>
      </c>
      <c r="AY11" s="17">
        <v>0.46259752193174403</v>
      </c>
      <c r="AZ11" s="17">
        <v>0.48378987782473099</v>
      </c>
      <c r="BA11" s="17">
        <v>0.45034679123943699</v>
      </c>
      <c r="BB11" s="17">
        <v>0.460062764395824</v>
      </c>
      <c r="BC11" s="17">
        <v>0.41842946182107998</v>
      </c>
      <c r="BD11" s="17">
        <v>0.51731430374843301</v>
      </c>
      <c r="BE11" s="17">
        <v>0.45930808968229098</v>
      </c>
      <c r="BF11" s="17">
        <v>0.40079417941454698</v>
      </c>
      <c r="BG11" s="17">
        <v>0.27637899362395801</v>
      </c>
    </row>
    <row r="12" spans="2:59" x14ac:dyDescent="0.35">
      <c r="B12" s="18" t="s">
        <v>459</v>
      </c>
      <c r="C12" s="17">
        <v>8.8527883570661603E-2</v>
      </c>
      <c r="D12" s="17">
        <v>8.6869208323983899E-2</v>
      </c>
      <c r="E12" s="17">
        <v>8.8377869724177494E-2</v>
      </c>
      <c r="F12" s="17"/>
      <c r="G12" s="17">
        <v>0.1154657636462</v>
      </c>
      <c r="H12" s="17">
        <v>0.106990637090344</v>
      </c>
      <c r="I12" s="17">
        <v>0.10855812850537799</v>
      </c>
      <c r="J12" s="17">
        <v>0.125516000232754</v>
      </c>
      <c r="K12" s="17">
        <v>6.9726440770145698E-2</v>
      </c>
      <c r="L12" s="17">
        <v>4.7579447176263397E-2</v>
      </c>
      <c r="M12" s="17"/>
      <c r="N12" s="17">
        <v>9.3233080895327503E-2</v>
      </c>
      <c r="O12" s="17">
        <v>9.1909656052394595E-2</v>
      </c>
      <c r="P12" s="17">
        <v>9.3476174425054306E-2</v>
      </c>
      <c r="Q12" s="17">
        <v>7.0368869960880098E-2</v>
      </c>
      <c r="R12" s="17">
        <v>0.10019777201086701</v>
      </c>
      <c r="S12" s="17"/>
      <c r="T12" s="17">
        <v>8.7153933671948305E-2</v>
      </c>
      <c r="U12" s="17">
        <v>8.88738905133694E-2</v>
      </c>
      <c r="V12" s="17"/>
      <c r="W12" s="17">
        <v>9.70885731134154E-2</v>
      </c>
      <c r="X12" s="17">
        <v>8.0902997658664697E-2</v>
      </c>
      <c r="Y12" s="17"/>
      <c r="Z12" s="17">
        <v>7.8490480129005794E-2</v>
      </c>
      <c r="AA12" s="17">
        <v>8.2610681512933007E-2</v>
      </c>
      <c r="AB12" s="17">
        <v>9.1517207140278098E-2</v>
      </c>
      <c r="AC12" s="17"/>
      <c r="AD12" s="17">
        <v>8.2219912052504104E-2</v>
      </c>
      <c r="AE12" s="17">
        <v>0.10036937416660099</v>
      </c>
      <c r="AF12" s="17"/>
      <c r="AG12" s="17">
        <v>7.0534653350812895E-2</v>
      </c>
      <c r="AH12" s="17">
        <v>7.1561647617189306E-2</v>
      </c>
      <c r="AI12" s="17">
        <v>0.10393840235812001</v>
      </c>
      <c r="AJ12" s="17"/>
      <c r="AK12" s="17">
        <v>6.5483605730798602E-2</v>
      </c>
      <c r="AL12" s="17">
        <v>9.5436654595525694E-2</v>
      </c>
      <c r="AM12" s="17">
        <v>9.9571675129383697E-2</v>
      </c>
      <c r="AN12" s="17"/>
      <c r="AO12" s="17">
        <v>0.15472844878306999</v>
      </c>
      <c r="AP12" s="17">
        <v>7.5380863850951899E-2</v>
      </c>
      <c r="AQ12" s="17">
        <v>9.4137161991190696E-2</v>
      </c>
      <c r="AR12" s="17"/>
      <c r="AS12" s="17">
        <v>0.16102085077202</v>
      </c>
      <c r="AT12" s="17">
        <v>0.141570798829081</v>
      </c>
      <c r="AU12" s="17">
        <v>7.4094077552766702E-2</v>
      </c>
      <c r="AV12" s="17">
        <v>0.117323069889193</v>
      </c>
      <c r="AW12" s="17">
        <v>0.13159765766701401</v>
      </c>
      <c r="AX12" s="17">
        <v>7.5041460315299999E-2</v>
      </c>
      <c r="AY12" s="17">
        <v>4.57662693960064E-2</v>
      </c>
      <c r="AZ12" s="17">
        <v>7.0439708848090907E-2</v>
      </c>
      <c r="BA12" s="17">
        <v>3.9958129316275202E-2</v>
      </c>
      <c r="BB12" s="17">
        <v>4.0882124946226901E-2</v>
      </c>
      <c r="BC12" s="17">
        <v>8.4418743597716797E-2</v>
      </c>
      <c r="BD12" s="17">
        <v>4.6725498524260202E-3</v>
      </c>
      <c r="BE12" s="17">
        <v>4.6341640901154099E-2</v>
      </c>
      <c r="BF12" s="17">
        <v>0.17959677610142599</v>
      </c>
      <c r="BG12" s="17">
        <v>5.3400584162569903E-2</v>
      </c>
    </row>
    <row r="13" spans="2:59" x14ac:dyDescent="0.35">
      <c r="B13" s="18" t="s">
        <v>460</v>
      </c>
      <c r="C13" s="17">
        <v>3.02948110237857E-2</v>
      </c>
      <c r="D13" s="17">
        <v>3.3402019561677501E-2</v>
      </c>
      <c r="E13" s="17">
        <v>2.75249997733398E-2</v>
      </c>
      <c r="F13" s="17"/>
      <c r="G13" s="17">
        <v>6.07943182145496E-2</v>
      </c>
      <c r="H13" s="17">
        <v>3.1362113753089699E-2</v>
      </c>
      <c r="I13" s="17">
        <v>1.52528223494311E-2</v>
      </c>
      <c r="J13" s="17">
        <v>5.3314357180373001E-2</v>
      </c>
      <c r="K13" s="17">
        <v>2.0065280989433699E-2</v>
      </c>
      <c r="L13" s="17">
        <v>1.9343190390971599E-2</v>
      </c>
      <c r="M13" s="17"/>
      <c r="N13" s="17">
        <v>2.3693986716338301E-2</v>
      </c>
      <c r="O13" s="17">
        <v>3.7739741948854599E-2</v>
      </c>
      <c r="P13" s="17">
        <v>3.3340818561406999E-2</v>
      </c>
      <c r="Q13" s="17">
        <v>2.0676609554936599E-2</v>
      </c>
      <c r="R13" s="17">
        <v>4.8037650257417797E-2</v>
      </c>
      <c r="S13" s="17"/>
      <c r="T13" s="17">
        <v>2.57708269667721E-2</v>
      </c>
      <c r="U13" s="17">
        <v>3.1434102852324501E-2</v>
      </c>
      <c r="V13" s="17"/>
      <c r="W13" s="17">
        <v>2.0748709351593401E-2</v>
      </c>
      <c r="X13" s="17">
        <v>3.8570380679258297E-2</v>
      </c>
      <c r="Y13" s="17"/>
      <c r="Z13" s="17">
        <v>2.47802971834165E-2</v>
      </c>
      <c r="AA13" s="17">
        <v>3.5136356160495603E-2</v>
      </c>
      <c r="AB13" s="17">
        <v>2.5576222125088501E-2</v>
      </c>
      <c r="AC13" s="17"/>
      <c r="AD13" s="17">
        <v>2.6286498205916001E-2</v>
      </c>
      <c r="AE13" s="17">
        <v>3.7819321621489002E-2</v>
      </c>
      <c r="AF13" s="17"/>
      <c r="AG13" s="17">
        <v>3.8009667897731803E-2</v>
      </c>
      <c r="AH13" s="17">
        <v>1.9174541903952898E-2</v>
      </c>
      <c r="AI13" s="17">
        <v>3.9978066144728701E-2</v>
      </c>
      <c r="AJ13" s="17"/>
      <c r="AK13" s="17">
        <v>1.5735879227371002E-2</v>
      </c>
      <c r="AL13" s="17">
        <v>2.44664280741596E-2</v>
      </c>
      <c r="AM13" s="17">
        <v>8.7435644196046505E-2</v>
      </c>
      <c r="AN13" s="17"/>
      <c r="AO13" s="17">
        <v>0</v>
      </c>
      <c r="AP13" s="17">
        <v>2.9905525287150101E-2</v>
      </c>
      <c r="AQ13" s="17">
        <v>3.6459330986859502E-2</v>
      </c>
      <c r="AR13" s="17"/>
      <c r="AS13" s="17">
        <v>4.0561516323177199E-2</v>
      </c>
      <c r="AT13" s="17">
        <v>5.8057946586434199E-2</v>
      </c>
      <c r="AU13" s="17">
        <v>6.6177016651032705E-2</v>
      </c>
      <c r="AV13" s="17">
        <v>1.01345170191605E-2</v>
      </c>
      <c r="AW13" s="17">
        <v>2.57613577513673E-2</v>
      </c>
      <c r="AX13" s="17">
        <v>0</v>
      </c>
      <c r="AY13" s="17">
        <v>2.9111935420305698E-2</v>
      </c>
      <c r="AZ13" s="17">
        <v>1.6543620268558702E-2</v>
      </c>
      <c r="BA13" s="17">
        <v>1.1533950652981999E-2</v>
      </c>
      <c r="BB13" s="17">
        <v>5.2413957117950299E-2</v>
      </c>
      <c r="BC13" s="17">
        <v>0</v>
      </c>
      <c r="BD13" s="17">
        <v>3.5894598820066903E-2</v>
      </c>
      <c r="BE13" s="17">
        <v>0</v>
      </c>
      <c r="BF13" s="17">
        <v>0</v>
      </c>
      <c r="BG13" s="17">
        <v>4.4209337215465598E-2</v>
      </c>
    </row>
    <row r="14" spans="2:59" x14ac:dyDescent="0.35">
      <c r="B14" s="18" t="s">
        <v>133</v>
      </c>
      <c r="C14" s="19">
        <v>0.115404810583095</v>
      </c>
      <c r="D14" s="19">
        <v>8.6156873106370602E-2</v>
      </c>
      <c r="E14" s="19">
        <v>0.14312713341900901</v>
      </c>
      <c r="F14" s="19"/>
      <c r="G14" s="19">
        <v>0.11006205700920201</v>
      </c>
      <c r="H14" s="19">
        <v>0.14068695849073301</v>
      </c>
      <c r="I14" s="19">
        <v>0.14435648176167001</v>
      </c>
      <c r="J14" s="19">
        <v>0.11205871622626599</v>
      </c>
      <c r="K14" s="19">
        <v>0.14369527019543099</v>
      </c>
      <c r="L14" s="19">
        <v>7.4820878136352603E-2</v>
      </c>
      <c r="M14" s="19"/>
      <c r="N14" s="19">
        <v>7.2031056989053197E-2</v>
      </c>
      <c r="O14" s="19">
        <v>0.154815900696648</v>
      </c>
      <c r="P14" s="19">
        <v>0.10783911857746201</v>
      </c>
      <c r="Q14" s="19">
        <v>0.128526820005643</v>
      </c>
      <c r="R14" s="19">
        <v>0.137858843105435</v>
      </c>
      <c r="S14" s="19"/>
      <c r="T14" s="19">
        <v>7.4945163097608E-2</v>
      </c>
      <c r="U14" s="19">
        <v>0.12559391496208</v>
      </c>
      <c r="V14" s="19"/>
      <c r="W14" s="19">
        <v>6.8675274789214799E-2</v>
      </c>
      <c r="X14" s="19">
        <v>0.13562551880506399</v>
      </c>
      <c r="Y14" s="19"/>
      <c r="Z14" s="19">
        <v>0.11109999408248999</v>
      </c>
      <c r="AA14" s="19">
        <v>0.107925708701217</v>
      </c>
      <c r="AB14" s="19">
        <v>8.0792361318654804E-2</v>
      </c>
      <c r="AC14" s="19"/>
      <c r="AD14" s="19">
        <v>8.2949495578080096E-2</v>
      </c>
      <c r="AE14" s="19">
        <v>0.17633078437892799</v>
      </c>
      <c r="AF14" s="19"/>
      <c r="AG14" s="19">
        <v>2.34996725262362E-2</v>
      </c>
      <c r="AH14" s="19">
        <v>0.112903942899723</v>
      </c>
      <c r="AI14" s="19">
        <v>0.10742266501270401</v>
      </c>
      <c r="AJ14" s="19"/>
      <c r="AK14" s="19">
        <v>6.8447630012133498E-2</v>
      </c>
      <c r="AL14" s="19">
        <v>0.10405231032576499</v>
      </c>
      <c r="AM14" s="19">
        <v>0.138143345402233</v>
      </c>
      <c r="AN14" s="19"/>
      <c r="AO14" s="19">
        <v>6.3411506847203897E-2</v>
      </c>
      <c r="AP14" s="19">
        <v>8.0337576453287096E-2</v>
      </c>
      <c r="AQ14" s="19">
        <v>0.13551109486961299</v>
      </c>
      <c r="AR14" s="19"/>
      <c r="AS14" s="19">
        <v>0.20582346465991</v>
      </c>
      <c r="AT14" s="19">
        <v>0.16549713707770899</v>
      </c>
      <c r="AU14" s="19">
        <v>0.204812554423147</v>
      </c>
      <c r="AV14" s="19">
        <v>0.123557123419564</v>
      </c>
      <c r="AW14" s="19">
        <v>6.0344307240529298E-2</v>
      </c>
      <c r="AX14" s="19">
        <v>0.130146111920527</v>
      </c>
      <c r="AY14" s="19">
        <v>6.5830398336003196E-2</v>
      </c>
      <c r="AZ14" s="19">
        <v>5.2067395505742901E-2</v>
      </c>
      <c r="BA14" s="19">
        <v>6.3668737169524106E-2</v>
      </c>
      <c r="BB14" s="19">
        <v>6.9838356674114602E-2</v>
      </c>
      <c r="BC14" s="19">
        <v>2.9518705719008598E-2</v>
      </c>
      <c r="BD14" s="19">
        <v>5.9433627784577399E-2</v>
      </c>
      <c r="BE14" s="19">
        <v>0.115745900786889</v>
      </c>
      <c r="BF14" s="19">
        <v>0.243020757886271</v>
      </c>
      <c r="BG14" s="19">
        <v>5.2234488843420399E-2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0.119253954642888</v>
      </c>
      <c r="D9" s="17">
        <v>0.12945761224323701</v>
      </c>
      <c r="E9" s="17">
        <v>0.108179784301992</v>
      </c>
      <c r="F9" s="17"/>
      <c r="G9" s="17">
        <v>0.113757343991171</v>
      </c>
      <c r="H9" s="17">
        <v>0.144383344228769</v>
      </c>
      <c r="I9" s="17">
        <v>0.11060329293402101</v>
      </c>
      <c r="J9" s="17">
        <v>0.112219361856555</v>
      </c>
      <c r="K9" s="17">
        <v>8.5828199164050101E-2</v>
      </c>
      <c r="L9" s="17">
        <v>0.13967937002696099</v>
      </c>
      <c r="M9" s="17"/>
      <c r="N9" s="17">
        <v>8.2865004918125304E-2</v>
      </c>
      <c r="O9" s="17">
        <v>0.12950440105466901</v>
      </c>
      <c r="P9" s="17">
        <v>0.17462725972611701</v>
      </c>
      <c r="Q9" s="17">
        <v>0.111458649849309</v>
      </c>
      <c r="R9" s="17">
        <v>0.106220852440192</v>
      </c>
      <c r="S9" s="17"/>
      <c r="T9" s="17">
        <v>0.136043389976582</v>
      </c>
      <c r="U9" s="17">
        <v>0.115025808336358</v>
      </c>
      <c r="V9" s="17"/>
      <c r="W9" s="17">
        <v>0.1357047274383</v>
      </c>
      <c r="X9" s="17">
        <v>0.106940673016163</v>
      </c>
      <c r="Y9" s="17"/>
      <c r="Z9" s="17">
        <v>0.12328123306515699</v>
      </c>
      <c r="AA9" s="17">
        <v>0.1020457624096</v>
      </c>
      <c r="AB9" s="17">
        <v>0.127116103023141</v>
      </c>
      <c r="AC9" s="17"/>
      <c r="AD9" s="17">
        <v>0.132574180612789</v>
      </c>
      <c r="AE9" s="17">
        <v>9.4248874942646596E-2</v>
      </c>
      <c r="AF9" s="17"/>
      <c r="AG9" s="17">
        <v>0.18539255103942201</v>
      </c>
      <c r="AH9" s="17">
        <v>0.113680506566825</v>
      </c>
      <c r="AI9" s="17">
        <v>0.110281853219557</v>
      </c>
      <c r="AJ9" s="17"/>
      <c r="AK9" s="17">
        <v>0.18432767304233899</v>
      </c>
      <c r="AL9" s="17">
        <v>8.8047223540188305E-2</v>
      </c>
      <c r="AM9" s="17">
        <v>0.12958226633806799</v>
      </c>
      <c r="AN9" s="17"/>
      <c r="AO9" s="17">
        <v>0.24751823327744599</v>
      </c>
      <c r="AP9" s="17">
        <v>0.11468461386718</v>
      </c>
      <c r="AQ9" s="17">
        <v>0.105039664542358</v>
      </c>
      <c r="AR9" s="17"/>
      <c r="AS9" s="17">
        <v>0.123647642952738</v>
      </c>
      <c r="AT9" s="17">
        <v>0.10239049048520001</v>
      </c>
      <c r="AU9" s="17">
        <v>8.0568394973495203E-2</v>
      </c>
      <c r="AV9" s="17">
        <v>0.121928716297127</v>
      </c>
      <c r="AW9" s="17">
        <v>9.5230811243075794E-2</v>
      </c>
      <c r="AX9" s="17">
        <v>0.10698438117754799</v>
      </c>
      <c r="AY9" s="17">
        <v>0.17414591916854899</v>
      </c>
      <c r="AZ9" s="17">
        <v>0.11247635807604001</v>
      </c>
      <c r="BA9" s="17">
        <v>3.8179762725187097E-2</v>
      </c>
      <c r="BB9" s="17">
        <v>0.13815670537490601</v>
      </c>
      <c r="BC9" s="17">
        <v>0.23237851196892301</v>
      </c>
      <c r="BD9" s="17">
        <v>0.10816105559700701</v>
      </c>
      <c r="BE9" s="17">
        <v>0.326763650818444</v>
      </c>
      <c r="BF9" s="17">
        <v>0</v>
      </c>
      <c r="BG9" s="17">
        <v>0.18954157099079699</v>
      </c>
    </row>
    <row r="10" spans="2:59" x14ac:dyDescent="0.35">
      <c r="B10" s="18" t="s">
        <v>457</v>
      </c>
      <c r="C10" s="17">
        <v>0.305742673613349</v>
      </c>
      <c r="D10" s="17">
        <v>0.31456863378296401</v>
      </c>
      <c r="E10" s="17">
        <v>0.29878017876594298</v>
      </c>
      <c r="F10" s="17"/>
      <c r="G10" s="17">
        <v>0.31537862551157197</v>
      </c>
      <c r="H10" s="17">
        <v>0.29372102083444501</v>
      </c>
      <c r="I10" s="17">
        <v>0.244441755840897</v>
      </c>
      <c r="J10" s="17">
        <v>0.27765019121359802</v>
      </c>
      <c r="K10" s="17">
        <v>0.38596050156622302</v>
      </c>
      <c r="L10" s="17">
        <v>0.31113377269647002</v>
      </c>
      <c r="M10" s="17"/>
      <c r="N10" s="17">
        <v>0.31854362678483999</v>
      </c>
      <c r="O10" s="17">
        <v>0.28897896890144098</v>
      </c>
      <c r="P10" s="17">
        <v>0.380911266941247</v>
      </c>
      <c r="Q10" s="17">
        <v>0.26387781231597002</v>
      </c>
      <c r="R10" s="17">
        <v>0.25551453711955702</v>
      </c>
      <c r="S10" s="17"/>
      <c r="T10" s="17">
        <v>0.29701027751484999</v>
      </c>
      <c r="U10" s="17">
        <v>0.307941785589255</v>
      </c>
      <c r="V10" s="17"/>
      <c r="W10" s="17">
        <v>0.34418566183603699</v>
      </c>
      <c r="X10" s="17">
        <v>0.28331995877300897</v>
      </c>
      <c r="Y10" s="17"/>
      <c r="Z10" s="17">
        <v>0.30877136665015897</v>
      </c>
      <c r="AA10" s="17">
        <v>0.296303747036334</v>
      </c>
      <c r="AB10" s="17">
        <v>0.349339266935486</v>
      </c>
      <c r="AC10" s="17"/>
      <c r="AD10" s="17">
        <v>0.324360900147112</v>
      </c>
      <c r="AE10" s="17">
        <v>0.27079204744485702</v>
      </c>
      <c r="AF10" s="17"/>
      <c r="AG10" s="17">
        <v>0.36819954758949103</v>
      </c>
      <c r="AH10" s="17">
        <v>0.40865140308871201</v>
      </c>
      <c r="AI10" s="17">
        <v>0.215525618639618</v>
      </c>
      <c r="AJ10" s="17"/>
      <c r="AK10" s="17">
        <v>0.37292625834133403</v>
      </c>
      <c r="AL10" s="17">
        <v>0.31127370700083901</v>
      </c>
      <c r="AM10" s="17">
        <v>0.20081162232678701</v>
      </c>
      <c r="AN10" s="17"/>
      <c r="AO10" s="17">
        <v>0.29356906931964299</v>
      </c>
      <c r="AP10" s="17">
        <v>0.34919403280563299</v>
      </c>
      <c r="AQ10" s="17">
        <v>0.27408042200663701</v>
      </c>
      <c r="AR10" s="17"/>
      <c r="AS10" s="17">
        <v>0.244284567039768</v>
      </c>
      <c r="AT10" s="17">
        <v>0.36651762388517101</v>
      </c>
      <c r="AU10" s="17">
        <v>0.36505643880516397</v>
      </c>
      <c r="AV10" s="17">
        <v>0.27100516698738603</v>
      </c>
      <c r="AW10" s="17">
        <v>0.28354603400922401</v>
      </c>
      <c r="AX10" s="17">
        <v>0.31064079505067999</v>
      </c>
      <c r="AY10" s="17">
        <v>0.38604025835141198</v>
      </c>
      <c r="AZ10" s="17">
        <v>0.24993334244842499</v>
      </c>
      <c r="BA10" s="17">
        <v>0.39603646527375003</v>
      </c>
      <c r="BB10" s="17">
        <v>0.30872144833611498</v>
      </c>
      <c r="BC10" s="17">
        <v>0.27848300885288102</v>
      </c>
      <c r="BD10" s="17">
        <v>0.35519750506185199</v>
      </c>
      <c r="BE10" s="17">
        <v>0.23669599584436901</v>
      </c>
      <c r="BF10" s="17">
        <v>0.24616396870372001</v>
      </c>
      <c r="BG10" s="17">
        <v>0.39456072391876201</v>
      </c>
    </row>
    <row r="11" spans="2:59" x14ac:dyDescent="0.35">
      <c r="B11" s="18" t="s">
        <v>458</v>
      </c>
      <c r="C11" s="17">
        <v>0.37232165708899101</v>
      </c>
      <c r="D11" s="17">
        <v>0.39746455332710601</v>
      </c>
      <c r="E11" s="17">
        <v>0.350432883567939</v>
      </c>
      <c r="F11" s="17"/>
      <c r="G11" s="17">
        <v>0.30614197446931601</v>
      </c>
      <c r="H11" s="17">
        <v>0.30663978536765402</v>
      </c>
      <c r="I11" s="17">
        <v>0.404788354943728</v>
      </c>
      <c r="J11" s="17">
        <v>0.343869910686112</v>
      </c>
      <c r="K11" s="17">
        <v>0.34740267705682198</v>
      </c>
      <c r="L11" s="17">
        <v>0.43907494312662798</v>
      </c>
      <c r="M11" s="17"/>
      <c r="N11" s="17">
        <v>0.42450511124816698</v>
      </c>
      <c r="O11" s="17">
        <v>0.380471676526556</v>
      </c>
      <c r="P11" s="17">
        <v>0.28468253057873999</v>
      </c>
      <c r="Q11" s="17">
        <v>0.36448363766158298</v>
      </c>
      <c r="R11" s="17">
        <v>0.40515522845374302</v>
      </c>
      <c r="S11" s="17"/>
      <c r="T11" s="17">
        <v>0.40540235510678202</v>
      </c>
      <c r="U11" s="17">
        <v>0.36399082115786002</v>
      </c>
      <c r="V11" s="17"/>
      <c r="W11" s="17">
        <v>0.35654054872427998</v>
      </c>
      <c r="X11" s="17">
        <v>0.38896220874155302</v>
      </c>
      <c r="Y11" s="17"/>
      <c r="Z11" s="17">
        <v>0.41212358879663902</v>
      </c>
      <c r="AA11" s="17">
        <v>0.39555526080590597</v>
      </c>
      <c r="AB11" s="17">
        <v>0.33316819094769201</v>
      </c>
      <c r="AC11" s="17"/>
      <c r="AD11" s="17">
        <v>0.37944547733491202</v>
      </c>
      <c r="AE11" s="17">
        <v>0.35894863373173402</v>
      </c>
      <c r="AF11" s="17"/>
      <c r="AG11" s="17">
        <v>0.30821332814410302</v>
      </c>
      <c r="AH11" s="17">
        <v>0.30850324483563202</v>
      </c>
      <c r="AI11" s="17">
        <v>0.463575961916674</v>
      </c>
      <c r="AJ11" s="17"/>
      <c r="AK11" s="17">
        <v>0.30149249638616499</v>
      </c>
      <c r="AL11" s="17">
        <v>0.42809257322819699</v>
      </c>
      <c r="AM11" s="17">
        <v>0.352432202867352</v>
      </c>
      <c r="AN11" s="17"/>
      <c r="AO11" s="17">
        <v>0.35286537483277203</v>
      </c>
      <c r="AP11" s="17">
        <v>0.397075833959814</v>
      </c>
      <c r="AQ11" s="17">
        <v>0.36590011438147702</v>
      </c>
      <c r="AR11" s="17"/>
      <c r="AS11" s="17">
        <v>0.330831919936244</v>
      </c>
      <c r="AT11" s="17">
        <v>0.25437147691874401</v>
      </c>
      <c r="AU11" s="17">
        <v>0.34126953198143201</v>
      </c>
      <c r="AV11" s="17">
        <v>0.36481951648662098</v>
      </c>
      <c r="AW11" s="17">
        <v>0.47265592593329098</v>
      </c>
      <c r="AX11" s="17">
        <v>0.37586346095314399</v>
      </c>
      <c r="AY11" s="17">
        <v>0.32350805377770397</v>
      </c>
      <c r="AZ11" s="17">
        <v>0.502955663703756</v>
      </c>
      <c r="BA11" s="17">
        <v>0.36626156373840102</v>
      </c>
      <c r="BB11" s="17">
        <v>0.370196074080062</v>
      </c>
      <c r="BC11" s="17">
        <v>0.41074953988443602</v>
      </c>
      <c r="BD11" s="17">
        <v>0.342271009045095</v>
      </c>
      <c r="BE11" s="17">
        <v>0.32079445255029698</v>
      </c>
      <c r="BF11" s="17">
        <v>0.468013147203652</v>
      </c>
      <c r="BG11" s="17">
        <v>0.22016448091598501</v>
      </c>
    </row>
    <row r="12" spans="2:59" x14ac:dyDescent="0.35">
      <c r="B12" s="18" t="s">
        <v>459</v>
      </c>
      <c r="C12" s="17">
        <v>7.2112035715850106E-2</v>
      </c>
      <c r="D12" s="17">
        <v>6.8872278134082698E-2</v>
      </c>
      <c r="E12" s="17">
        <v>7.3367299781374795E-2</v>
      </c>
      <c r="F12" s="17"/>
      <c r="G12" s="17">
        <v>0.108679756077183</v>
      </c>
      <c r="H12" s="17">
        <v>9.3676982248119794E-2</v>
      </c>
      <c r="I12" s="17">
        <v>7.3512695724754204E-2</v>
      </c>
      <c r="J12" s="17">
        <v>0.12808610293254299</v>
      </c>
      <c r="K12" s="17">
        <v>4.4025502380853399E-2</v>
      </c>
      <c r="L12" s="17">
        <v>2.9637909680415801E-2</v>
      </c>
      <c r="M12" s="17"/>
      <c r="N12" s="17">
        <v>6.7290064872039895E-2</v>
      </c>
      <c r="O12" s="17">
        <v>7.6422244096115005E-2</v>
      </c>
      <c r="P12" s="17">
        <v>3.7353816838014899E-2</v>
      </c>
      <c r="Q12" s="17">
        <v>0.104986150303076</v>
      </c>
      <c r="R12" s="17">
        <v>7.0187989484551599E-2</v>
      </c>
      <c r="S12" s="17"/>
      <c r="T12" s="17">
        <v>8.03662151325399E-2</v>
      </c>
      <c r="U12" s="17">
        <v>7.0033354835852504E-2</v>
      </c>
      <c r="V12" s="17"/>
      <c r="W12" s="17">
        <v>7.6158284327609502E-2</v>
      </c>
      <c r="X12" s="17">
        <v>6.4238561656289203E-2</v>
      </c>
      <c r="Y12" s="17"/>
      <c r="Z12" s="17">
        <v>4.8704203632139197E-2</v>
      </c>
      <c r="AA12" s="17">
        <v>0.102065409152201</v>
      </c>
      <c r="AB12" s="17">
        <v>8.0431021293264598E-2</v>
      </c>
      <c r="AC12" s="17"/>
      <c r="AD12" s="17">
        <v>6.9047234791897893E-2</v>
      </c>
      <c r="AE12" s="17">
        <v>7.78653608878076E-2</v>
      </c>
      <c r="AF12" s="17"/>
      <c r="AG12" s="17">
        <v>6.6189432314336494E-2</v>
      </c>
      <c r="AH12" s="17">
        <v>8.68666056150183E-2</v>
      </c>
      <c r="AI12" s="17">
        <v>6.3946572219071504E-2</v>
      </c>
      <c r="AJ12" s="17"/>
      <c r="AK12" s="17">
        <v>6.5315628843015394E-2</v>
      </c>
      <c r="AL12" s="17">
        <v>7.4745457416490801E-2</v>
      </c>
      <c r="AM12" s="17">
        <v>7.8031019390402107E-2</v>
      </c>
      <c r="AN12" s="17"/>
      <c r="AO12" s="17">
        <v>4.5845360144920702E-2</v>
      </c>
      <c r="AP12" s="17">
        <v>5.4298281526213098E-2</v>
      </c>
      <c r="AQ12" s="17">
        <v>9.83268615960112E-2</v>
      </c>
      <c r="AR12" s="17"/>
      <c r="AS12" s="17">
        <v>8.6110973935118004E-2</v>
      </c>
      <c r="AT12" s="17">
        <v>0.119197495679825</v>
      </c>
      <c r="AU12" s="17">
        <v>4.7858568014677701E-2</v>
      </c>
      <c r="AV12" s="17">
        <v>9.1220053051303804E-2</v>
      </c>
      <c r="AW12" s="17">
        <v>7.0458831341883299E-2</v>
      </c>
      <c r="AX12" s="17">
        <v>7.3900310696950702E-2</v>
      </c>
      <c r="AY12" s="17">
        <v>4.8388160671088698E-2</v>
      </c>
      <c r="AZ12" s="17">
        <v>5.11436566439889E-2</v>
      </c>
      <c r="BA12" s="17">
        <v>0.110719655754424</v>
      </c>
      <c r="BB12" s="17">
        <v>8.7620457122067896E-2</v>
      </c>
      <c r="BC12" s="17">
        <v>4.7531952711583197E-2</v>
      </c>
      <c r="BD12" s="17">
        <v>4.5491301914703401E-2</v>
      </c>
      <c r="BE12" s="17">
        <v>0</v>
      </c>
      <c r="BF12" s="17">
        <v>0.106226107991202</v>
      </c>
      <c r="BG12" s="17">
        <v>6.4782533416597399E-2</v>
      </c>
    </row>
    <row r="13" spans="2:59" x14ac:dyDescent="0.35">
      <c r="B13" s="18" t="s">
        <v>460</v>
      </c>
      <c r="C13" s="17">
        <v>3.7826235507782698E-2</v>
      </c>
      <c r="D13" s="17">
        <v>3.7824687238392801E-2</v>
      </c>
      <c r="E13" s="17">
        <v>3.79835165907162E-2</v>
      </c>
      <c r="F13" s="17"/>
      <c r="G13" s="17">
        <v>6.6138930688072403E-2</v>
      </c>
      <c r="H13" s="17">
        <v>4.4365164518886599E-2</v>
      </c>
      <c r="I13" s="17">
        <v>3.8790909191465099E-2</v>
      </c>
      <c r="J13" s="17">
        <v>5.8494376204396702E-2</v>
      </c>
      <c r="K13" s="17">
        <v>3.4435773609213502E-2</v>
      </c>
      <c r="L13" s="17">
        <v>1.38201269174534E-2</v>
      </c>
      <c r="M13" s="17"/>
      <c r="N13" s="17">
        <v>3.5275175663459002E-2</v>
      </c>
      <c r="O13" s="17">
        <v>2.5291616695645999E-2</v>
      </c>
      <c r="P13" s="17">
        <v>9.5015196891093095E-3</v>
      </c>
      <c r="Q13" s="17">
        <v>5.9512062403142101E-2</v>
      </c>
      <c r="R13" s="17">
        <v>7.2587058128449899E-2</v>
      </c>
      <c r="S13" s="17"/>
      <c r="T13" s="17">
        <v>1.8455781538456999E-2</v>
      </c>
      <c r="U13" s="17">
        <v>4.27043693924785E-2</v>
      </c>
      <c r="V13" s="17"/>
      <c r="W13" s="17">
        <v>4.1796493201380097E-2</v>
      </c>
      <c r="X13" s="17">
        <v>3.6797182992096798E-2</v>
      </c>
      <c r="Y13" s="17"/>
      <c r="Z13" s="17">
        <v>3.9724216681985697E-2</v>
      </c>
      <c r="AA13" s="17">
        <v>4.1147742278125198E-2</v>
      </c>
      <c r="AB13" s="17">
        <v>3.6653990495112199E-2</v>
      </c>
      <c r="AC13" s="17"/>
      <c r="AD13" s="17">
        <v>4.1097044098441497E-2</v>
      </c>
      <c r="AE13" s="17">
        <v>3.1686187307514997E-2</v>
      </c>
      <c r="AF13" s="17"/>
      <c r="AG13" s="17">
        <v>3.56591023603385E-2</v>
      </c>
      <c r="AH13" s="17">
        <v>1.5893719223666201E-2</v>
      </c>
      <c r="AI13" s="17">
        <v>5.8005495351438903E-2</v>
      </c>
      <c r="AJ13" s="17"/>
      <c r="AK13" s="17">
        <v>2.8423130866620499E-2</v>
      </c>
      <c r="AL13" s="17">
        <v>3.1597631598378403E-2</v>
      </c>
      <c r="AM13" s="17">
        <v>6.8228875972150702E-2</v>
      </c>
      <c r="AN13" s="17"/>
      <c r="AO13" s="17">
        <v>2.2472681900307701E-2</v>
      </c>
      <c r="AP13" s="17">
        <v>2.16805709469662E-2</v>
      </c>
      <c r="AQ13" s="17">
        <v>6.2579264841721299E-2</v>
      </c>
      <c r="AR13" s="17"/>
      <c r="AS13" s="17">
        <v>3.8868634997478599E-2</v>
      </c>
      <c r="AT13" s="17">
        <v>3.1344957354872097E-2</v>
      </c>
      <c r="AU13" s="17">
        <v>3.05722863931422E-2</v>
      </c>
      <c r="AV13" s="17">
        <v>4.1599440587701403E-2</v>
      </c>
      <c r="AW13" s="17">
        <v>6.7462227338497202E-2</v>
      </c>
      <c r="AX13" s="17">
        <v>3.4618367737245102E-2</v>
      </c>
      <c r="AY13" s="17">
        <v>2.09405681654658E-2</v>
      </c>
      <c r="AZ13" s="17">
        <v>4.64444909225648E-2</v>
      </c>
      <c r="BA13" s="17">
        <v>1.1533950652981999E-2</v>
      </c>
      <c r="BB13" s="17">
        <v>5.0188364496705003E-2</v>
      </c>
      <c r="BC13" s="17">
        <v>0</v>
      </c>
      <c r="BD13" s="17">
        <v>6.93354438209101E-2</v>
      </c>
      <c r="BE13" s="17">
        <v>0</v>
      </c>
      <c r="BF13" s="17">
        <v>0</v>
      </c>
      <c r="BG13" s="17">
        <v>7.8716201914437206E-2</v>
      </c>
    </row>
    <row r="14" spans="2:59" x14ac:dyDescent="0.35">
      <c r="B14" s="18" t="s">
        <v>133</v>
      </c>
      <c r="C14" s="19">
        <v>9.2743443431139494E-2</v>
      </c>
      <c r="D14" s="19">
        <v>5.1812235274217001E-2</v>
      </c>
      <c r="E14" s="19">
        <v>0.13125633699203501</v>
      </c>
      <c r="F14" s="19"/>
      <c r="G14" s="19">
        <v>8.9903369262685995E-2</v>
      </c>
      <c r="H14" s="19">
        <v>0.11721370280212599</v>
      </c>
      <c r="I14" s="19">
        <v>0.12786299136513399</v>
      </c>
      <c r="J14" s="19">
        <v>7.9680057106795099E-2</v>
      </c>
      <c r="K14" s="19">
        <v>0.102347346222837</v>
      </c>
      <c r="L14" s="19">
        <v>6.6653877552072194E-2</v>
      </c>
      <c r="M14" s="19"/>
      <c r="N14" s="19">
        <v>7.1521016513369007E-2</v>
      </c>
      <c r="O14" s="19">
        <v>9.9331092725573597E-2</v>
      </c>
      <c r="P14" s="19">
        <v>0.112923606226771</v>
      </c>
      <c r="Q14" s="19">
        <v>9.5681687466919796E-2</v>
      </c>
      <c r="R14" s="19">
        <v>9.0334334373506797E-2</v>
      </c>
      <c r="S14" s="19"/>
      <c r="T14" s="19">
        <v>6.2721980730788607E-2</v>
      </c>
      <c r="U14" s="19">
        <v>0.10030386068819599</v>
      </c>
      <c r="V14" s="19"/>
      <c r="W14" s="19">
        <v>4.5614284472394198E-2</v>
      </c>
      <c r="X14" s="19">
        <v>0.11974141482089</v>
      </c>
      <c r="Y14" s="19"/>
      <c r="Z14" s="19">
        <v>6.7395391173919794E-2</v>
      </c>
      <c r="AA14" s="19">
        <v>6.2882078317834503E-2</v>
      </c>
      <c r="AB14" s="19">
        <v>7.3291427305304496E-2</v>
      </c>
      <c r="AC14" s="19"/>
      <c r="AD14" s="19">
        <v>5.3475163014847803E-2</v>
      </c>
      <c r="AE14" s="19">
        <v>0.16645889568544101</v>
      </c>
      <c r="AF14" s="19"/>
      <c r="AG14" s="19">
        <v>3.6346038552308703E-2</v>
      </c>
      <c r="AH14" s="19">
        <v>6.6404520670146905E-2</v>
      </c>
      <c r="AI14" s="19">
        <v>8.8664498653640206E-2</v>
      </c>
      <c r="AJ14" s="19"/>
      <c r="AK14" s="19">
        <v>4.7514812520526799E-2</v>
      </c>
      <c r="AL14" s="19">
        <v>6.6243407215906894E-2</v>
      </c>
      <c r="AM14" s="19">
        <v>0.17091401310524101</v>
      </c>
      <c r="AN14" s="19"/>
      <c r="AO14" s="19">
        <v>3.7729280524910598E-2</v>
      </c>
      <c r="AP14" s="19">
        <v>6.3066666894193602E-2</v>
      </c>
      <c r="AQ14" s="19">
        <v>9.4073672631795405E-2</v>
      </c>
      <c r="AR14" s="19"/>
      <c r="AS14" s="19">
        <v>0.176256261138653</v>
      </c>
      <c r="AT14" s="19">
        <v>0.126177955676187</v>
      </c>
      <c r="AU14" s="19">
        <v>0.134674779832089</v>
      </c>
      <c r="AV14" s="19">
        <v>0.10942710658986</v>
      </c>
      <c r="AW14" s="19">
        <v>1.0646170134028901E-2</v>
      </c>
      <c r="AX14" s="19">
        <v>9.7992684384432593E-2</v>
      </c>
      <c r="AY14" s="19">
        <v>4.6977039865781403E-2</v>
      </c>
      <c r="AZ14" s="19">
        <v>3.7046488205224999E-2</v>
      </c>
      <c r="BA14" s="19">
        <v>7.7268601855255595E-2</v>
      </c>
      <c r="BB14" s="19">
        <v>4.5116950590143597E-2</v>
      </c>
      <c r="BC14" s="19">
        <v>3.08569865821769E-2</v>
      </c>
      <c r="BD14" s="19">
        <v>7.9543684560432495E-2</v>
      </c>
      <c r="BE14" s="19">
        <v>0.115745900786889</v>
      </c>
      <c r="BF14" s="19">
        <v>0.17959677610142599</v>
      </c>
      <c r="BG14" s="19">
        <v>5.2234488843420399E-2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456</v>
      </c>
      <c r="C9" s="17">
        <v>7.7833510081495305E-2</v>
      </c>
      <c r="D9" s="17">
        <v>7.2751162748440706E-2</v>
      </c>
      <c r="E9" s="17">
        <v>8.2888799775145905E-2</v>
      </c>
      <c r="F9" s="17"/>
      <c r="G9" s="17">
        <v>9.6721670265231402E-2</v>
      </c>
      <c r="H9" s="17">
        <v>7.5961849707689502E-2</v>
      </c>
      <c r="I9" s="17">
        <v>4.6811299393650703E-2</v>
      </c>
      <c r="J9" s="17">
        <v>4.5770157196912201E-2</v>
      </c>
      <c r="K9" s="17">
        <v>7.3486977810849993E-2</v>
      </c>
      <c r="L9" s="17">
        <v>0.11446633058313201</v>
      </c>
      <c r="M9" s="17"/>
      <c r="N9" s="17">
        <v>5.8542672595783399E-2</v>
      </c>
      <c r="O9" s="17">
        <v>9.1727652238626403E-2</v>
      </c>
      <c r="P9" s="17">
        <v>0.124005775162148</v>
      </c>
      <c r="Q9" s="17">
        <v>6.3492417615835198E-2</v>
      </c>
      <c r="R9" s="17">
        <v>4.6553267384202901E-2</v>
      </c>
      <c r="S9" s="17"/>
      <c r="T9" s="17">
        <v>0.10034892427051099</v>
      </c>
      <c r="U9" s="17">
        <v>7.2163369099909502E-2</v>
      </c>
      <c r="V9" s="17"/>
      <c r="W9" s="17">
        <v>7.5778871359636901E-2</v>
      </c>
      <c r="X9" s="17">
        <v>7.3736718907205095E-2</v>
      </c>
      <c r="Y9" s="17"/>
      <c r="Z9" s="17">
        <v>9.7876242240887895E-2</v>
      </c>
      <c r="AA9" s="17">
        <v>4.5417492310763703E-2</v>
      </c>
      <c r="AB9" s="17">
        <v>7.35639807304099E-2</v>
      </c>
      <c r="AC9" s="17"/>
      <c r="AD9" s="17">
        <v>8.62362674456328E-2</v>
      </c>
      <c r="AE9" s="17">
        <v>6.2059632215848502E-2</v>
      </c>
      <c r="AF9" s="17"/>
      <c r="AG9" s="17">
        <v>8.7251592864994496E-2</v>
      </c>
      <c r="AH9" s="17">
        <v>5.0744362813784499E-2</v>
      </c>
      <c r="AI9" s="17">
        <v>0.100879059539887</v>
      </c>
      <c r="AJ9" s="17"/>
      <c r="AK9" s="17">
        <v>0.112618257982858</v>
      </c>
      <c r="AL9" s="17">
        <v>6.7566809755064197E-2</v>
      </c>
      <c r="AM9" s="17">
        <v>6.5426767654917006E-2</v>
      </c>
      <c r="AN9" s="17"/>
      <c r="AO9" s="17">
        <v>0.14810890218179201</v>
      </c>
      <c r="AP9" s="17">
        <v>7.8724035989509902E-2</v>
      </c>
      <c r="AQ9" s="17">
        <v>6.3610021621801599E-2</v>
      </c>
      <c r="AR9" s="17"/>
      <c r="AS9" s="17">
        <v>0.15549618020241901</v>
      </c>
      <c r="AT9" s="17">
        <v>5.74998956178309E-2</v>
      </c>
      <c r="AU9" s="17">
        <v>6.4511374164003196E-2</v>
      </c>
      <c r="AV9" s="17">
        <v>0.101667463786431</v>
      </c>
      <c r="AW9" s="17">
        <v>6.7490778952931402E-2</v>
      </c>
      <c r="AX9" s="17">
        <v>7.4774517482637595E-2</v>
      </c>
      <c r="AY9" s="17">
        <v>7.4470298691131198E-2</v>
      </c>
      <c r="AZ9" s="17">
        <v>3.23026990715111E-2</v>
      </c>
      <c r="BA9" s="17">
        <v>4.2569968016200797E-2</v>
      </c>
      <c r="BB9" s="17">
        <v>0</v>
      </c>
      <c r="BC9" s="17">
        <v>0.16145051328233201</v>
      </c>
      <c r="BD9" s="17">
        <v>5.5482369355981102E-2</v>
      </c>
      <c r="BE9" s="17">
        <v>0.25684039495796102</v>
      </c>
      <c r="BF9" s="17">
        <v>4.4750468383038797E-2</v>
      </c>
      <c r="BG9" s="17">
        <v>0.15031340299903301</v>
      </c>
    </row>
    <row r="10" spans="2:59" x14ac:dyDescent="0.35">
      <c r="B10" s="18" t="s">
        <v>457</v>
      </c>
      <c r="C10" s="17">
        <v>0.28161468001926299</v>
      </c>
      <c r="D10" s="17">
        <v>0.30052158361965098</v>
      </c>
      <c r="E10" s="17">
        <v>0.263101619869334</v>
      </c>
      <c r="F10" s="17"/>
      <c r="G10" s="17">
        <v>0.31721221595351501</v>
      </c>
      <c r="H10" s="17">
        <v>0.32616436391334602</v>
      </c>
      <c r="I10" s="17">
        <v>0.30588348086716199</v>
      </c>
      <c r="J10" s="17">
        <v>0.28082584762074497</v>
      </c>
      <c r="K10" s="17">
        <v>0.22467131436150201</v>
      </c>
      <c r="L10" s="17">
        <v>0.27349888338607697</v>
      </c>
      <c r="M10" s="17"/>
      <c r="N10" s="17">
        <v>0.27106279463671601</v>
      </c>
      <c r="O10" s="17">
        <v>0.27516773966133901</v>
      </c>
      <c r="P10" s="17">
        <v>0.34410149233549597</v>
      </c>
      <c r="Q10" s="17">
        <v>0.24364034244973001</v>
      </c>
      <c r="R10" s="17">
        <v>0.285596749161796</v>
      </c>
      <c r="S10" s="17"/>
      <c r="T10" s="17">
        <v>0.30375808868835602</v>
      </c>
      <c r="U10" s="17">
        <v>0.276038222579368</v>
      </c>
      <c r="V10" s="17"/>
      <c r="W10" s="17">
        <v>0.32020975135222801</v>
      </c>
      <c r="X10" s="17">
        <v>0.260917790585321</v>
      </c>
      <c r="Y10" s="17"/>
      <c r="Z10" s="17">
        <v>0.31397750151565001</v>
      </c>
      <c r="AA10" s="17">
        <v>0.269688607184495</v>
      </c>
      <c r="AB10" s="17">
        <v>0.29712896486976498</v>
      </c>
      <c r="AC10" s="17"/>
      <c r="AD10" s="17">
        <v>0.29578312940322898</v>
      </c>
      <c r="AE10" s="17">
        <v>0.25501729294223802</v>
      </c>
      <c r="AF10" s="17"/>
      <c r="AG10" s="17">
        <v>0.3952219100812</v>
      </c>
      <c r="AH10" s="17">
        <v>0.32596690530396599</v>
      </c>
      <c r="AI10" s="17">
        <v>0.22583337089577801</v>
      </c>
      <c r="AJ10" s="17"/>
      <c r="AK10" s="17">
        <v>0.32041285406464498</v>
      </c>
      <c r="AL10" s="17">
        <v>0.27756566644663</v>
      </c>
      <c r="AM10" s="17">
        <v>0.245433263097872</v>
      </c>
      <c r="AN10" s="17"/>
      <c r="AO10" s="17">
        <v>0.33713754144156199</v>
      </c>
      <c r="AP10" s="17">
        <v>0.28328116855389701</v>
      </c>
      <c r="AQ10" s="17">
        <v>0.28410006423784401</v>
      </c>
      <c r="AR10" s="17"/>
      <c r="AS10" s="17">
        <v>0.17494542946633801</v>
      </c>
      <c r="AT10" s="17">
        <v>0.361995203338011</v>
      </c>
      <c r="AU10" s="17">
        <v>0.331234241543089</v>
      </c>
      <c r="AV10" s="17">
        <v>0.244767230945724</v>
      </c>
      <c r="AW10" s="17">
        <v>0.20646075888852</v>
      </c>
      <c r="AX10" s="17">
        <v>0.25206312513832002</v>
      </c>
      <c r="AY10" s="17">
        <v>0.38533793962747198</v>
      </c>
      <c r="AZ10" s="17">
        <v>0.22345194857967299</v>
      </c>
      <c r="BA10" s="17">
        <v>0.42100609529488903</v>
      </c>
      <c r="BB10" s="17">
        <v>0.36999906953418599</v>
      </c>
      <c r="BC10" s="17">
        <v>0.28468059537984403</v>
      </c>
      <c r="BD10" s="17">
        <v>0.35928305224159202</v>
      </c>
      <c r="BE10" s="17">
        <v>0.182955120146129</v>
      </c>
      <c r="BF10" s="17">
        <v>0.23210455299848401</v>
      </c>
      <c r="BG10" s="17">
        <v>0.36327659502538601</v>
      </c>
    </row>
    <row r="11" spans="2:59" x14ac:dyDescent="0.35">
      <c r="B11" s="18" t="s">
        <v>458</v>
      </c>
      <c r="C11" s="17">
        <v>0.32425534773554299</v>
      </c>
      <c r="D11" s="17">
        <v>0.36439771784405001</v>
      </c>
      <c r="E11" s="17">
        <v>0.28819529808038702</v>
      </c>
      <c r="F11" s="17"/>
      <c r="G11" s="17">
        <v>0.23042351398732699</v>
      </c>
      <c r="H11" s="17">
        <v>0.28285372193846497</v>
      </c>
      <c r="I11" s="17">
        <v>0.338905751171164</v>
      </c>
      <c r="J11" s="17">
        <v>0.330762867250815</v>
      </c>
      <c r="K11" s="17">
        <v>0.303086809776691</v>
      </c>
      <c r="L11" s="17">
        <v>0.37160184354430198</v>
      </c>
      <c r="M11" s="17"/>
      <c r="N11" s="17">
        <v>0.36550744311926298</v>
      </c>
      <c r="O11" s="17">
        <v>0.31030502479953098</v>
      </c>
      <c r="P11" s="17">
        <v>0.25747504012407302</v>
      </c>
      <c r="Q11" s="17">
        <v>0.358619016873787</v>
      </c>
      <c r="R11" s="17">
        <v>0.29647376922151403</v>
      </c>
      <c r="S11" s="17"/>
      <c r="T11" s="17">
        <v>0.34680003205492799</v>
      </c>
      <c r="U11" s="17">
        <v>0.318577835547532</v>
      </c>
      <c r="V11" s="17"/>
      <c r="W11" s="17">
        <v>0.330296192981059</v>
      </c>
      <c r="X11" s="17">
        <v>0.32404283980925702</v>
      </c>
      <c r="Y11" s="17"/>
      <c r="Z11" s="17">
        <v>0.30769071153003502</v>
      </c>
      <c r="AA11" s="17">
        <v>0.360435427401543</v>
      </c>
      <c r="AB11" s="17">
        <v>0.33770837642651502</v>
      </c>
      <c r="AC11" s="17"/>
      <c r="AD11" s="17">
        <v>0.34167955497868302</v>
      </c>
      <c r="AE11" s="17">
        <v>0.29154616608857298</v>
      </c>
      <c r="AF11" s="17"/>
      <c r="AG11" s="17">
        <v>0.321042574572315</v>
      </c>
      <c r="AH11" s="17">
        <v>0.33589995450113402</v>
      </c>
      <c r="AI11" s="17">
        <v>0.32778005519286002</v>
      </c>
      <c r="AJ11" s="17"/>
      <c r="AK11" s="17">
        <v>0.321562123416542</v>
      </c>
      <c r="AL11" s="17">
        <v>0.338165690355412</v>
      </c>
      <c r="AM11" s="17">
        <v>0.30403883694141098</v>
      </c>
      <c r="AN11" s="17"/>
      <c r="AO11" s="17">
        <v>0.30419289715828401</v>
      </c>
      <c r="AP11" s="17">
        <v>0.36199073938670701</v>
      </c>
      <c r="AQ11" s="17">
        <v>0.28748564073371302</v>
      </c>
      <c r="AR11" s="17"/>
      <c r="AS11" s="17">
        <v>0.30933939227787899</v>
      </c>
      <c r="AT11" s="17">
        <v>0.21378410892848801</v>
      </c>
      <c r="AU11" s="17">
        <v>0.36790217162457201</v>
      </c>
      <c r="AV11" s="17">
        <v>0.29118970602188998</v>
      </c>
      <c r="AW11" s="17">
        <v>0.344960089533842</v>
      </c>
      <c r="AX11" s="17">
        <v>0.28879343693811699</v>
      </c>
      <c r="AY11" s="17">
        <v>0.33334386401990201</v>
      </c>
      <c r="AZ11" s="17">
        <v>0.44253325531808801</v>
      </c>
      <c r="BA11" s="17">
        <v>0.34962521733312901</v>
      </c>
      <c r="BB11" s="17">
        <v>0.35358908597981298</v>
      </c>
      <c r="BC11" s="17">
        <v>0.33803983983096803</v>
      </c>
      <c r="BD11" s="17">
        <v>0.375621075129282</v>
      </c>
      <c r="BE11" s="17">
        <v>0.444458584109021</v>
      </c>
      <c r="BF11" s="17">
        <v>0.33716757286736598</v>
      </c>
      <c r="BG11" s="17">
        <v>0.31521385237741301</v>
      </c>
    </row>
    <row r="12" spans="2:59" x14ac:dyDescent="0.35">
      <c r="B12" s="18" t="s">
        <v>459</v>
      </c>
      <c r="C12" s="17">
        <v>0.13855274272171</v>
      </c>
      <c r="D12" s="17">
        <v>0.12347903187673499</v>
      </c>
      <c r="E12" s="17">
        <v>0.151106038740739</v>
      </c>
      <c r="F12" s="17"/>
      <c r="G12" s="17">
        <v>0.16698257724024201</v>
      </c>
      <c r="H12" s="17">
        <v>0.127119680405021</v>
      </c>
      <c r="I12" s="17">
        <v>0.14192805420565999</v>
      </c>
      <c r="J12" s="17">
        <v>0.133243723133183</v>
      </c>
      <c r="K12" s="17">
        <v>0.17644574170414501</v>
      </c>
      <c r="L12" s="17">
        <v>0.11367280985363799</v>
      </c>
      <c r="M12" s="17"/>
      <c r="N12" s="17">
        <v>0.165333885076235</v>
      </c>
      <c r="O12" s="17">
        <v>0.118706670794904</v>
      </c>
      <c r="P12" s="17">
        <v>8.7705973329866294E-2</v>
      </c>
      <c r="Q12" s="17">
        <v>0.15826799447202999</v>
      </c>
      <c r="R12" s="17">
        <v>0.15916341614820401</v>
      </c>
      <c r="S12" s="17"/>
      <c r="T12" s="17">
        <v>0.109773971874069</v>
      </c>
      <c r="U12" s="17">
        <v>0.14580020824079801</v>
      </c>
      <c r="V12" s="17"/>
      <c r="W12" s="17">
        <v>0.139346520682671</v>
      </c>
      <c r="X12" s="17">
        <v>0.142786473074141</v>
      </c>
      <c r="Y12" s="17"/>
      <c r="Z12" s="17">
        <v>0.12698412041385601</v>
      </c>
      <c r="AA12" s="17">
        <v>0.11760336555953201</v>
      </c>
      <c r="AB12" s="17">
        <v>0.15499517824289299</v>
      </c>
      <c r="AC12" s="17"/>
      <c r="AD12" s="17">
        <v>0.14486428039714699</v>
      </c>
      <c r="AE12" s="17">
        <v>0.12670455764121699</v>
      </c>
      <c r="AF12" s="17"/>
      <c r="AG12" s="17">
        <v>0.10958298118941</v>
      </c>
      <c r="AH12" s="17">
        <v>0.136609404753504</v>
      </c>
      <c r="AI12" s="17">
        <v>0.153401787890729</v>
      </c>
      <c r="AJ12" s="17"/>
      <c r="AK12" s="17">
        <v>0.139484949372359</v>
      </c>
      <c r="AL12" s="17">
        <v>0.13927363134609699</v>
      </c>
      <c r="AM12" s="17">
        <v>0.14016867313206499</v>
      </c>
      <c r="AN12" s="17"/>
      <c r="AO12" s="17">
        <v>0.102474928191279</v>
      </c>
      <c r="AP12" s="17">
        <v>0.12648754170359999</v>
      </c>
      <c r="AQ12" s="17">
        <v>0.16936641605647201</v>
      </c>
      <c r="AR12" s="17"/>
      <c r="AS12" s="17">
        <v>9.1317634082861907E-2</v>
      </c>
      <c r="AT12" s="17">
        <v>0.16066020895186001</v>
      </c>
      <c r="AU12" s="17">
        <v>4.9679464684982799E-2</v>
      </c>
      <c r="AV12" s="17">
        <v>0.177890833664997</v>
      </c>
      <c r="AW12" s="17">
        <v>0.216484432720807</v>
      </c>
      <c r="AX12" s="17">
        <v>0.18977529796388301</v>
      </c>
      <c r="AY12" s="17">
        <v>8.8798225071127501E-2</v>
      </c>
      <c r="AZ12" s="17">
        <v>0.17095261810538301</v>
      </c>
      <c r="BA12" s="17">
        <v>0.12312998218625699</v>
      </c>
      <c r="BB12" s="17">
        <v>0.166008217703141</v>
      </c>
      <c r="BC12" s="17">
        <v>8.4043111177154406E-2</v>
      </c>
      <c r="BD12" s="17">
        <v>7.4758950115243805E-2</v>
      </c>
      <c r="BE12" s="17">
        <v>0</v>
      </c>
      <c r="BF12" s="17">
        <v>0.17352518976870701</v>
      </c>
      <c r="BG12" s="17">
        <v>7.4752323539282406E-2</v>
      </c>
    </row>
    <row r="13" spans="2:59" x14ac:dyDescent="0.35">
      <c r="B13" s="18" t="s">
        <v>460</v>
      </c>
      <c r="C13" s="17">
        <v>4.7534488607807401E-2</v>
      </c>
      <c r="D13" s="17">
        <v>5.0405910516036899E-2</v>
      </c>
      <c r="E13" s="17">
        <v>4.5055357126644997E-2</v>
      </c>
      <c r="F13" s="17"/>
      <c r="G13" s="17">
        <v>4.3326683020691301E-2</v>
      </c>
      <c r="H13" s="17">
        <v>4.6504610890559198E-2</v>
      </c>
      <c r="I13" s="17">
        <v>2.4982592747449999E-2</v>
      </c>
      <c r="J13" s="17">
        <v>6.0683151615428803E-2</v>
      </c>
      <c r="K13" s="17">
        <v>5.8816267249414599E-2</v>
      </c>
      <c r="L13" s="17">
        <v>4.5429334703114999E-2</v>
      </c>
      <c r="M13" s="17"/>
      <c r="N13" s="17">
        <v>4.1809317161034497E-2</v>
      </c>
      <c r="O13" s="17">
        <v>4.8627085608618198E-2</v>
      </c>
      <c r="P13" s="17">
        <v>4.8311411432899E-2</v>
      </c>
      <c r="Q13" s="17">
        <v>4.8355740079753198E-2</v>
      </c>
      <c r="R13" s="17">
        <v>5.6590949635875201E-2</v>
      </c>
      <c r="S13" s="17"/>
      <c r="T13" s="17">
        <v>5.24347590067889E-2</v>
      </c>
      <c r="U13" s="17">
        <v>4.6300435182147E-2</v>
      </c>
      <c r="V13" s="17"/>
      <c r="W13" s="17">
        <v>4.8059823645171598E-2</v>
      </c>
      <c r="X13" s="17">
        <v>4.9855054353654699E-2</v>
      </c>
      <c r="Y13" s="17"/>
      <c r="Z13" s="17">
        <v>4.03665907045496E-2</v>
      </c>
      <c r="AA13" s="17">
        <v>5.9073894638761101E-2</v>
      </c>
      <c r="AB13" s="17">
        <v>4.3209135720313999E-2</v>
      </c>
      <c r="AC13" s="17"/>
      <c r="AD13" s="17">
        <v>4.7216775926568401E-2</v>
      </c>
      <c r="AE13" s="17">
        <v>4.8130907237199302E-2</v>
      </c>
      <c r="AF13" s="17"/>
      <c r="AG13" s="17">
        <v>3.8573344679998303E-2</v>
      </c>
      <c r="AH13" s="17">
        <v>2.0988989743079799E-2</v>
      </c>
      <c r="AI13" s="17">
        <v>7.3817493735522002E-2</v>
      </c>
      <c r="AJ13" s="17"/>
      <c r="AK13" s="17">
        <v>3.3043402539906001E-2</v>
      </c>
      <c r="AL13" s="17">
        <v>4.5917931313738801E-2</v>
      </c>
      <c r="AM13" s="17">
        <v>8.7832050217026905E-2</v>
      </c>
      <c r="AN13" s="17"/>
      <c r="AO13" s="17">
        <v>4.21978673908915E-2</v>
      </c>
      <c r="AP13" s="17">
        <v>3.3081153696251801E-2</v>
      </c>
      <c r="AQ13" s="17">
        <v>6.5652985288481194E-2</v>
      </c>
      <c r="AR13" s="17"/>
      <c r="AS13" s="17">
        <v>6.6072151903889695E-2</v>
      </c>
      <c r="AT13" s="17">
        <v>6.6638017884825304E-2</v>
      </c>
      <c r="AU13" s="17">
        <v>4.4453307420420002E-2</v>
      </c>
      <c r="AV13" s="17">
        <v>6.7086959085612602E-2</v>
      </c>
      <c r="AW13" s="17">
        <v>6.5129927952050998E-2</v>
      </c>
      <c r="AX13" s="17">
        <v>2.62640514598542E-2</v>
      </c>
      <c r="AY13" s="17">
        <v>2.09405681654658E-2</v>
      </c>
      <c r="AZ13" s="17">
        <v>4.6552790996792999E-2</v>
      </c>
      <c r="BA13" s="17">
        <v>1.1533950652981999E-2</v>
      </c>
      <c r="BB13" s="17">
        <v>3.02211384417123E-2</v>
      </c>
      <c r="BC13" s="17">
        <v>0</v>
      </c>
      <c r="BD13" s="17">
        <v>6.93354438209101E-2</v>
      </c>
      <c r="BE13" s="17">
        <v>0</v>
      </c>
      <c r="BF13" s="17">
        <v>0.21245221598240499</v>
      </c>
      <c r="BG13" s="17">
        <v>4.4209337215465598E-2</v>
      </c>
    </row>
    <row r="14" spans="2:59" x14ac:dyDescent="0.35">
      <c r="B14" s="18" t="s">
        <v>133</v>
      </c>
      <c r="C14" s="19">
        <v>0.13020923083418101</v>
      </c>
      <c r="D14" s="19">
        <v>8.8444593395086604E-2</v>
      </c>
      <c r="E14" s="19">
        <v>0.16965288640775</v>
      </c>
      <c r="F14" s="19"/>
      <c r="G14" s="19">
        <v>0.14533333953299399</v>
      </c>
      <c r="H14" s="19">
        <v>0.141395773144919</v>
      </c>
      <c r="I14" s="19">
        <v>0.141488821614913</v>
      </c>
      <c r="J14" s="19">
        <v>0.14871425318291501</v>
      </c>
      <c r="K14" s="19">
        <v>0.16349288909739701</v>
      </c>
      <c r="L14" s="19">
        <v>8.1330797929735701E-2</v>
      </c>
      <c r="M14" s="19"/>
      <c r="N14" s="19">
        <v>9.7743887410969399E-2</v>
      </c>
      <c r="O14" s="19">
        <v>0.15546582689698099</v>
      </c>
      <c r="P14" s="19">
        <v>0.138400307615518</v>
      </c>
      <c r="Q14" s="19">
        <v>0.12762448850886501</v>
      </c>
      <c r="R14" s="19">
        <v>0.15562184844840801</v>
      </c>
      <c r="S14" s="19"/>
      <c r="T14" s="19">
        <v>8.6884224105347602E-2</v>
      </c>
      <c r="U14" s="19">
        <v>0.141119929350245</v>
      </c>
      <c r="V14" s="19"/>
      <c r="W14" s="19">
        <v>8.6308839979233096E-2</v>
      </c>
      <c r="X14" s="19">
        <v>0.148661123270422</v>
      </c>
      <c r="Y14" s="19"/>
      <c r="Z14" s="19">
        <v>0.11310483359502101</v>
      </c>
      <c r="AA14" s="19">
        <v>0.14778121290490601</v>
      </c>
      <c r="AB14" s="19">
        <v>9.33943640101038E-2</v>
      </c>
      <c r="AC14" s="19"/>
      <c r="AD14" s="19">
        <v>8.4219991848740197E-2</v>
      </c>
      <c r="AE14" s="19">
        <v>0.21654144387492399</v>
      </c>
      <c r="AF14" s="19"/>
      <c r="AG14" s="19">
        <v>4.8327596612082503E-2</v>
      </c>
      <c r="AH14" s="19">
        <v>0.12979038288453101</v>
      </c>
      <c r="AI14" s="19">
        <v>0.118288232745224</v>
      </c>
      <c r="AJ14" s="19"/>
      <c r="AK14" s="19">
        <v>7.2878412623689798E-2</v>
      </c>
      <c r="AL14" s="19">
        <v>0.13151027078305699</v>
      </c>
      <c r="AM14" s="19">
        <v>0.15710040895670799</v>
      </c>
      <c r="AN14" s="19"/>
      <c r="AO14" s="19">
        <v>6.5887863636191493E-2</v>
      </c>
      <c r="AP14" s="19">
        <v>0.116435360670034</v>
      </c>
      <c r="AQ14" s="19">
        <v>0.12978487206168801</v>
      </c>
      <c r="AR14" s="19"/>
      <c r="AS14" s="19">
        <v>0.202829212066612</v>
      </c>
      <c r="AT14" s="19">
        <v>0.139422565278984</v>
      </c>
      <c r="AU14" s="19">
        <v>0.14221944056293301</v>
      </c>
      <c r="AV14" s="19">
        <v>0.11739780649534499</v>
      </c>
      <c r="AW14" s="19">
        <v>9.9474011951848296E-2</v>
      </c>
      <c r="AX14" s="19">
        <v>0.16832957101718801</v>
      </c>
      <c r="AY14" s="19">
        <v>9.7109104424901102E-2</v>
      </c>
      <c r="AZ14" s="19">
        <v>8.4206687928551405E-2</v>
      </c>
      <c r="BA14" s="19">
        <v>5.2134786516542103E-2</v>
      </c>
      <c r="BB14" s="19">
        <v>8.01824883411488E-2</v>
      </c>
      <c r="BC14" s="19">
        <v>0.13178594032970201</v>
      </c>
      <c r="BD14" s="19">
        <v>6.5519109336990899E-2</v>
      </c>
      <c r="BE14" s="19">
        <v>0.115745900786889</v>
      </c>
      <c r="BF14" s="19">
        <v>0</v>
      </c>
      <c r="BG14" s="19">
        <v>5.2234488843420399E-2</v>
      </c>
    </row>
    <row r="15" spans="2:59" x14ac:dyDescent="0.35">
      <c r="B15" s="16"/>
    </row>
    <row r="16" spans="2:59" x14ac:dyDescent="0.35">
      <c r="B16" t="s">
        <v>87</v>
      </c>
    </row>
    <row r="17" spans="2:2" x14ac:dyDescent="0.35">
      <c r="B17" t="s">
        <v>88</v>
      </c>
    </row>
    <row r="19" spans="2:2" x14ac:dyDescent="0.35">
      <c r="B19"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7" width="20.6328125" customWidth="1"/>
  </cols>
  <sheetData>
    <row r="2" spans="2:7" ht="40" customHeight="1" x14ac:dyDescent="0.35">
      <c r="D2" s="30" t="s">
        <v>196</v>
      </c>
      <c r="E2" s="26"/>
      <c r="F2" s="26"/>
      <c r="G2" s="26"/>
    </row>
    <row r="6" spans="2:7" ht="50" customHeight="1" x14ac:dyDescent="0.35">
      <c r="B6" s="20" t="s">
        <v>12</v>
      </c>
      <c r="C6" s="20" t="s">
        <v>472</v>
      </c>
      <c r="D6" s="20" t="s">
        <v>473</v>
      </c>
      <c r="E6" s="20" t="s">
        <v>474</v>
      </c>
      <c r="F6" s="20" t="s">
        <v>475</v>
      </c>
    </row>
    <row r="7" spans="2:7" x14ac:dyDescent="0.35">
      <c r="B7" s="18" t="s">
        <v>191</v>
      </c>
      <c r="C7" s="17">
        <v>9.1853030494494406E-2</v>
      </c>
      <c r="D7" s="17">
        <v>0.124752482711926</v>
      </c>
      <c r="E7" s="17">
        <v>0.103298640611868</v>
      </c>
      <c r="F7" s="17">
        <v>9.2974828816043506E-2</v>
      </c>
    </row>
    <row r="8" spans="2:7" x14ac:dyDescent="0.35">
      <c r="B8" s="18" t="s">
        <v>192</v>
      </c>
      <c r="C8" s="17">
        <v>0.112853205219185</v>
      </c>
      <c r="D8" s="17">
        <v>0.18813748111001699</v>
      </c>
      <c r="E8" s="17">
        <v>0.179617754988041</v>
      </c>
      <c r="F8" s="17">
        <v>0.137351367463387</v>
      </c>
    </row>
    <row r="9" spans="2:7" x14ac:dyDescent="0.35">
      <c r="B9" s="18" t="s">
        <v>193</v>
      </c>
      <c r="C9" s="17">
        <v>0.24300103754576599</v>
      </c>
      <c r="D9" s="17">
        <v>0.274213951073354</v>
      </c>
      <c r="E9" s="17">
        <v>0.235923215816186</v>
      </c>
      <c r="F9" s="17">
        <v>0.20046174290091601</v>
      </c>
    </row>
    <row r="10" spans="2:7" x14ac:dyDescent="0.35">
      <c r="B10" s="18" t="s">
        <v>194</v>
      </c>
      <c r="C10" s="17">
        <v>0.38162782836804998</v>
      </c>
      <c r="D10" s="17">
        <v>0.28599594191981498</v>
      </c>
      <c r="E10" s="17">
        <v>0.32578747780103201</v>
      </c>
      <c r="F10" s="17">
        <v>0.36716554883040597</v>
      </c>
    </row>
    <row r="11" spans="2:7" x14ac:dyDescent="0.35">
      <c r="B11" s="18" t="s">
        <v>195</v>
      </c>
      <c r="C11" s="17">
        <v>0.17066489837250501</v>
      </c>
      <c r="D11" s="17">
        <v>0.12690014318488901</v>
      </c>
      <c r="E11" s="17">
        <v>0.15537291078287199</v>
      </c>
      <c r="F11" s="17">
        <v>0.202046511989247</v>
      </c>
    </row>
    <row r="12" spans="2:7" x14ac:dyDescent="0.35">
      <c r="B12" s="16"/>
      <c r="C12" s="16"/>
      <c r="D12" s="16"/>
      <c r="E12" s="16"/>
      <c r="F12" s="16"/>
    </row>
    <row r="13" spans="2:7" x14ac:dyDescent="0.35">
      <c r="B13" t="s">
        <v>87</v>
      </c>
    </row>
    <row r="14" spans="2:7" x14ac:dyDescent="0.35">
      <c r="B14" t="s">
        <v>88</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9.1853030494494406E-2</v>
      </c>
      <c r="D9" s="17">
        <v>8.9555591643140794E-2</v>
      </c>
      <c r="E9" s="17">
        <v>9.4371706184551402E-2</v>
      </c>
      <c r="F9" s="17"/>
      <c r="G9" s="17">
        <v>8.8010791423188697E-2</v>
      </c>
      <c r="H9" s="17">
        <v>5.6177798296028002E-2</v>
      </c>
      <c r="I9" s="17">
        <v>7.2172456875795502E-2</v>
      </c>
      <c r="J9" s="17">
        <v>0.121434736883066</v>
      </c>
      <c r="K9" s="17">
        <v>8.7791715203422896E-2</v>
      </c>
      <c r="L9" s="17">
        <v>0.10190406135586901</v>
      </c>
      <c r="M9" s="17"/>
      <c r="N9" s="17">
        <v>0.112712739775301</v>
      </c>
      <c r="O9" s="17">
        <v>9.9552374211517997E-2</v>
      </c>
      <c r="P9" s="17">
        <v>7.6793700176149601E-2</v>
      </c>
      <c r="Q9" s="17">
        <v>7.3421024440958396E-2</v>
      </c>
      <c r="R9" s="17">
        <v>9.2866533499966E-2</v>
      </c>
      <c r="S9" s="17"/>
      <c r="T9" s="17">
        <v>7.8013153613912103E-2</v>
      </c>
      <c r="U9" s="17">
        <v>9.5338378461976001E-2</v>
      </c>
      <c r="V9" s="17"/>
      <c r="W9" s="17">
        <v>0.10511731436341</v>
      </c>
      <c r="X9" s="17">
        <v>8.2718115422893701E-2</v>
      </c>
      <c r="Y9" s="17"/>
      <c r="Z9" s="17">
        <v>6.7574367385009895E-2</v>
      </c>
      <c r="AA9" s="17">
        <v>8.1596364358220597E-2</v>
      </c>
      <c r="AB9" s="17">
        <v>0.11763119489964401</v>
      </c>
      <c r="AC9" s="17"/>
      <c r="AD9" s="17">
        <v>9.5267152809604197E-2</v>
      </c>
      <c r="AE9" s="17">
        <v>8.5443949988758594E-2</v>
      </c>
      <c r="AF9" s="17"/>
      <c r="AG9" s="17">
        <v>9.4780227485608798E-2</v>
      </c>
      <c r="AH9" s="17">
        <v>7.8760665712088604E-2</v>
      </c>
      <c r="AI9" s="17">
        <v>0.104938726747625</v>
      </c>
      <c r="AJ9" s="17"/>
      <c r="AK9" s="17">
        <v>6.8271670196915005E-2</v>
      </c>
      <c r="AL9" s="17">
        <v>9.0207407982371202E-2</v>
      </c>
      <c r="AM9" s="17">
        <v>0.164781926507789</v>
      </c>
      <c r="AN9" s="17"/>
      <c r="AO9" s="17">
        <v>8.7445453306099097E-2</v>
      </c>
      <c r="AP9" s="17">
        <v>7.1025014870707504E-2</v>
      </c>
      <c r="AQ9" s="17">
        <v>0.116267140242995</v>
      </c>
      <c r="AR9" s="17"/>
      <c r="AS9" s="17">
        <v>9.2068329995402806E-2</v>
      </c>
      <c r="AT9" s="17">
        <v>0.15717635971571201</v>
      </c>
      <c r="AU9" s="17">
        <v>7.3669304748015293E-2</v>
      </c>
      <c r="AV9" s="17">
        <v>6.4170093640336906E-2</v>
      </c>
      <c r="AW9" s="17">
        <v>0.14071423255020801</v>
      </c>
      <c r="AX9" s="17">
        <v>9.3535806045917005E-2</v>
      </c>
      <c r="AY9" s="17">
        <v>2.8173986764635801E-2</v>
      </c>
      <c r="AZ9" s="17">
        <v>0.144402727442801</v>
      </c>
      <c r="BA9" s="17">
        <v>8.3668611911389398E-2</v>
      </c>
      <c r="BB9" s="17">
        <v>0.11444114788844099</v>
      </c>
      <c r="BC9" s="17">
        <v>2.50887987497426E-2</v>
      </c>
      <c r="BD9" s="17">
        <v>6.93354438209101E-2</v>
      </c>
      <c r="BE9" s="17">
        <v>0.14784749554510199</v>
      </c>
      <c r="BF9" s="17">
        <v>0.106226107991202</v>
      </c>
      <c r="BG9" s="17">
        <v>2.94882668086364E-2</v>
      </c>
    </row>
    <row r="10" spans="2:59" x14ac:dyDescent="0.35">
      <c r="B10" s="18" t="s">
        <v>192</v>
      </c>
      <c r="C10" s="17">
        <v>0.112853205219185</v>
      </c>
      <c r="D10" s="17">
        <v>0.13759746814250101</v>
      </c>
      <c r="E10" s="17">
        <v>9.0266818245755304E-2</v>
      </c>
      <c r="F10" s="17"/>
      <c r="G10" s="17">
        <v>0.17752717877048099</v>
      </c>
      <c r="H10" s="17">
        <v>0.124128990046643</v>
      </c>
      <c r="I10" s="17">
        <v>0.141054847756412</v>
      </c>
      <c r="J10" s="17">
        <v>7.2640116932022394E-2</v>
      </c>
      <c r="K10" s="17">
        <v>9.3749161022333799E-2</v>
      </c>
      <c r="L10" s="17">
        <v>0.11266404215233</v>
      </c>
      <c r="M10" s="17"/>
      <c r="N10" s="17">
        <v>9.5588255186610696E-2</v>
      </c>
      <c r="O10" s="17">
        <v>0.170944439938297</v>
      </c>
      <c r="P10" s="17">
        <v>8.4381745177475695E-2</v>
      </c>
      <c r="Q10" s="17">
        <v>0.10995812600431</v>
      </c>
      <c r="R10" s="17">
        <v>0.10908866327083699</v>
      </c>
      <c r="S10" s="17"/>
      <c r="T10" s="17">
        <v>0.14702410997378301</v>
      </c>
      <c r="U10" s="17">
        <v>0.104247818447245</v>
      </c>
      <c r="V10" s="17"/>
      <c r="W10" s="17">
        <v>0.12779775863097101</v>
      </c>
      <c r="X10" s="17">
        <v>0.100410790341331</v>
      </c>
      <c r="Y10" s="17"/>
      <c r="Z10" s="17">
        <v>0.107966156085829</v>
      </c>
      <c r="AA10" s="17">
        <v>0.126702143187748</v>
      </c>
      <c r="AB10" s="17">
        <v>0.12760751136519</v>
      </c>
      <c r="AC10" s="17"/>
      <c r="AD10" s="17">
        <v>0.116866243847144</v>
      </c>
      <c r="AE10" s="17">
        <v>0.105319823206071</v>
      </c>
      <c r="AF10" s="17"/>
      <c r="AG10" s="17">
        <v>0.143633430747727</v>
      </c>
      <c r="AH10" s="17">
        <v>0.13400870603832099</v>
      </c>
      <c r="AI10" s="17">
        <v>9.1586063029279394E-2</v>
      </c>
      <c r="AJ10" s="17"/>
      <c r="AK10" s="17">
        <v>0.10773244680812499</v>
      </c>
      <c r="AL10" s="17">
        <v>0.114960496916147</v>
      </c>
      <c r="AM10" s="17">
        <v>0.14943944298034301</v>
      </c>
      <c r="AN10" s="17"/>
      <c r="AO10" s="17">
        <v>0.20250564155626499</v>
      </c>
      <c r="AP10" s="17">
        <v>9.7859821444109693E-2</v>
      </c>
      <c r="AQ10" s="17">
        <v>0.120207801777902</v>
      </c>
      <c r="AR10" s="17"/>
      <c r="AS10" s="17">
        <v>0.10929365535350399</v>
      </c>
      <c r="AT10" s="17">
        <v>9.9648624750140594E-2</v>
      </c>
      <c r="AU10" s="17">
        <v>5.5974675213700698E-2</v>
      </c>
      <c r="AV10" s="17">
        <v>0.112803379403103</v>
      </c>
      <c r="AW10" s="17">
        <v>0.13380641826564299</v>
      </c>
      <c r="AX10" s="17">
        <v>0.158462475148202</v>
      </c>
      <c r="AY10" s="17">
        <v>4.34203104014865E-2</v>
      </c>
      <c r="AZ10" s="17">
        <v>0.113832731251028</v>
      </c>
      <c r="BA10" s="17">
        <v>0.18266156000647099</v>
      </c>
      <c r="BB10" s="17">
        <v>0.10800476406397901</v>
      </c>
      <c r="BC10" s="17">
        <v>0.15342581403772401</v>
      </c>
      <c r="BD10" s="17">
        <v>0.13624235443145299</v>
      </c>
      <c r="BE10" s="17">
        <v>4.6341640901154099E-2</v>
      </c>
      <c r="BF10" s="17">
        <v>0.107837615283516</v>
      </c>
      <c r="BG10" s="17">
        <v>0.32661759043195998</v>
      </c>
    </row>
    <row r="11" spans="2:59" x14ac:dyDescent="0.35">
      <c r="B11" s="18" t="s">
        <v>193</v>
      </c>
      <c r="C11" s="17">
        <v>0.24300103754576599</v>
      </c>
      <c r="D11" s="17">
        <v>0.197389371701093</v>
      </c>
      <c r="E11" s="17">
        <v>0.28649320436248299</v>
      </c>
      <c r="F11" s="17"/>
      <c r="G11" s="17">
        <v>0.150381211252894</v>
      </c>
      <c r="H11" s="17">
        <v>0.31915161485157001</v>
      </c>
      <c r="I11" s="17">
        <v>0.31213985365693703</v>
      </c>
      <c r="J11" s="17">
        <v>0.23319712864411701</v>
      </c>
      <c r="K11" s="17">
        <v>0.257677249600539</v>
      </c>
      <c r="L11" s="17">
        <v>0.196659749682077</v>
      </c>
      <c r="M11" s="17"/>
      <c r="N11" s="17">
        <v>0.24562722017767</v>
      </c>
      <c r="O11" s="17">
        <v>0.19980787280614601</v>
      </c>
      <c r="P11" s="17">
        <v>0.226779031258177</v>
      </c>
      <c r="Q11" s="17">
        <v>0.28570723518899199</v>
      </c>
      <c r="R11" s="17">
        <v>0.25354522807198798</v>
      </c>
      <c r="S11" s="17"/>
      <c r="T11" s="17">
        <v>0.199006406515921</v>
      </c>
      <c r="U11" s="17">
        <v>0.25408037005450501</v>
      </c>
      <c r="V11" s="17"/>
      <c r="W11" s="17">
        <v>0.201012543420447</v>
      </c>
      <c r="X11" s="17">
        <v>0.26716919018760699</v>
      </c>
      <c r="Y11" s="17"/>
      <c r="Z11" s="17">
        <v>0.22952035267370799</v>
      </c>
      <c r="AA11" s="17">
        <v>0.21920989659715701</v>
      </c>
      <c r="AB11" s="17">
        <v>0.198918752691291</v>
      </c>
      <c r="AC11" s="17"/>
      <c r="AD11" s="17">
        <v>0.19989237832503401</v>
      </c>
      <c r="AE11" s="17">
        <v>0.32392575023612502</v>
      </c>
      <c r="AF11" s="17"/>
      <c r="AG11" s="17">
        <v>0.229223836781903</v>
      </c>
      <c r="AH11" s="17">
        <v>0.21915122980603799</v>
      </c>
      <c r="AI11" s="17">
        <v>0.25268383046653198</v>
      </c>
      <c r="AJ11" s="17"/>
      <c r="AK11" s="17">
        <v>0.15286274788774201</v>
      </c>
      <c r="AL11" s="17">
        <v>0.258380611799645</v>
      </c>
      <c r="AM11" s="17">
        <v>0.30301454746595002</v>
      </c>
      <c r="AN11" s="17"/>
      <c r="AO11" s="17">
        <v>0.165492169530047</v>
      </c>
      <c r="AP11" s="17">
        <v>0.240377471291155</v>
      </c>
      <c r="AQ11" s="17">
        <v>0.24115914576918401</v>
      </c>
      <c r="AR11" s="17"/>
      <c r="AS11" s="17">
        <v>0.37341793659878098</v>
      </c>
      <c r="AT11" s="17">
        <v>0.19363365975840099</v>
      </c>
      <c r="AU11" s="17">
        <v>0.256919778768394</v>
      </c>
      <c r="AV11" s="17">
        <v>0.24987692729356301</v>
      </c>
      <c r="AW11" s="17">
        <v>0.18276678906673099</v>
      </c>
      <c r="AX11" s="17">
        <v>0.30550239670032198</v>
      </c>
      <c r="AY11" s="17">
        <v>0.236980517278959</v>
      </c>
      <c r="AZ11" s="17">
        <v>0.17765992780246301</v>
      </c>
      <c r="BA11" s="17">
        <v>0.151927853886347</v>
      </c>
      <c r="BB11" s="17">
        <v>0.16622251639201199</v>
      </c>
      <c r="BC11" s="17">
        <v>0.20196261376892299</v>
      </c>
      <c r="BD11" s="17">
        <v>0.20862738838290501</v>
      </c>
      <c r="BE11" s="17">
        <v>0.35985961861186599</v>
      </c>
      <c r="BF11" s="17">
        <v>0.41637873836475298</v>
      </c>
      <c r="BG11" s="17">
        <v>8.7420354081218801E-2</v>
      </c>
    </row>
    <row r="12" spans="2:59" x14ac:dyDescent="0.35">
      <c r="B12" s="18" t="s">
        <v>194</v>
      </c>
      <c r="C12" s="17">
        <v>0.38162782836804998</v>
      </c>
      <c r="D12" s="17">
        <v>0.40041953911255201</v>
      </c>
      <c r="E12" s="17">
        <v>0.36363411991526501</v>
      </c>
      <c r="F12" s="17"/>
      <c r="G12" s="17">
        <v>0.41262985380099498</v>
      </c>
      <c r="H12" s="17">
        <v>0.34624059636382598</v>
      </c>
      <c r="I12" s="17">
        <v>0.33073729797317197</v>
      </c>
      <c r="J12" s="17">
        <v>0.414645907471278</v>
      </c>
      <c r="K12" s="17">
        <v>0.39215167073373303</v>
      </c>
      <c r="L12" s="17">
        <v>0.38663201903109401</v>
      </c>
      <c r="M12" s="17"/>
      <c r="N12" s="17">
        <v>0.41143675828346299</v>
      </c>
      <c r="O12" s="17">
        <v>0.34971028188166497</v>
      </c>
      <c r="P12" s="17">
        <v>0.40185277913644701</v>
      </c>
      <c r="Q12" s="17">
        <v>0.346748073713048</v>
      </c>
      <c r="R12" s="17">
        <v>0.40222952340193902</v>
      </c>
      <c r="S12" s="17"/>
      <c r="T12" s="17">
        <v>0.40215613321361598</v>
      </c>
      <c r="U12" s="17">
        <v>0.37645810856586498</v>
      </c>
      <c r="V12" s="17"/>
      <c r="W12" s="17">
        <v>0.38928580694999099</v>
      </c>
      <c r="X12" s="17">
        <v>0.37596448897279999</v>
      </c>
      <c r="Y12" s="17"/>
      <c r="Z12" s="17">
        <v>0.417765246505095</v>
      </c>
      <c r="AA12" s="17">
        <v>0.34387102863741698</v>
      </c>
      <c r="AB12" s="17">
        <v>0.400598784450514</v>
      </c>
      <c r="AC12" s="17"/>
      <c r="AD12" s="17">
        <v>0.39440789684209998</v>
      </c>
      <c r="AE12" s="17">
        <v>0.35763674657332201</v>
      </c>
      <c r="AF12" s="17"/>
      <c r="AG12" s="17">
        <v>0.37493529880173998</v>
      </c>
      <c r="AH12" s="17">
        <v>0.41663821211691399</v>
      </c>
      <c r="AI12" s="17">
        <v>0.35160866452732298</v>
      </c>
      <c r="AJ12" s="17"/>
      <c r="AK12" s="17">
        <v>0.40978760067363101</v>
      </c>
      <c r="AL12" s="17">
        <v>0.38264263888503303</v>
      </c>
      <c r="AM12" s="17">
        <v>0.30520617521729199</v>
      </c>
      <c r="AN12" s="17"/>
      <c r="AO12" s="17">
        <v>0.41113155779872701</v>
      </c>
      <c r="AP12" s="17">
        <v>0.39270387533578899</v>
      </c>
      <c r="AQ12" s="17">
        <v>0.36784220643495902</v>
      </c>
      <c r="AR12" s="17"/>
      <c r="AS12" s="17">
        <v>0.29201841704926601</v>
      </c>
      <c r="AT12" s="17">
        <v>0.39691786634051102</v>
      </c>
      <c r="AU12" s="17">
        <v>0.37437428359263603</v>
      </c>
      <c r="AV12" s="17">
        <v>0.37244660674434199</v>
      </c>
      <c r="AW12" s="17">
        <v>0.349495875654599</v>
      </c>
      <c r="AX12" s="17">
        <v>0.34862219852888299</v>
      </c>
      <c r="AY12" s="17">
        <v>0.451172288962574</v>
      </c>
      <c r="AZ12" s="17">
        <v>0.42948184962624902</v>
      </c>
      <c r="BA12" s="17">
        <v>0.46737734853393198</v>
      </c>
      <c r="BB12" s="17">
        <v>0.51567316723300605</v>
      </c>
      <c r="BC12" s="17">
        <v>0.346946751197932</v>
      </c>
      <c r="BD12" s="17">
        <v>0.36563953095290103</v>
      </c>
      <c r="BE12" s="17">
        <v>0.44595124494187899</v>
      </c>
      <c r="BF12" s="17">
        <v>0.22454033519372399</v>
      </c>
      <c r="BG12" s="17">
        <v>0.34543396580751601</v>
      </c>
    </row>
    <row r="13" spans="2:59" x14ac:dyDescent="0.35">
      <c r="B13" s="18" t="s">
        <v>195</v>
      </c>
      <c r="C13" s="19">
        <v>0.17066489837250501</v>
      </c>
      <c r="D13" s="19">
        <v>0.175038029400714</v>
      </c>
      <c r="E13" s="19">
        <v>0.16523415129194499</v>
      </c>
      <c r="F13" s="19"/>
      <c r="G13" s="19">
        <v>0.17145096475244101</v>
      </c>
      <c r="H13" s="19">
        <v>0.15430100044193301</v>
      </c>
      <c r="I13" s="19">
        <v>0.14389554373768401</v>
      </c>
      <c r="J13" s="19">
        <v>0.158082110069517</v>
      </c>
      <c r="K13" s="19">
        <v>0.16863020343997101</v>
      </c>
      <c r="L13" s="19">
        <v>0.202140127778631</v>
      </c>
      <c r="M13" s="19"/>
      <c r="N13" s="19">
        <v>0.134635026576956</v>
      </c>
      <c r="O13" s="19">
        <v>0.17998503116237399</v>
      </c>
      <c r="P13" s="19">
        <v>0.210192744251751</v>
      </c>
      <c r="Q13" s="19">
        <v>0.184165540652691</v>
      </c>
      <c r="R13" s="19">
        <v>0.14227005175526899</v>
      </c>
      <c r="S13" s="19"/>
      <c r="T13" s="19">
        <v>0.173800196682768</v>
      </c>
      <c r="U13" s="19">
        <v>0.16987532447040901</v>
      </c>
      <c r="V13" s="19"/>
      <c r="W13" s="19">
        <v>0.17678657663518099</v>
      </c>
      <c r="X13" s="19">
        <v>0.173737415075368</v>
      </c>
      <c r="Y13" s="19"/>
      <c r="Z13" s="19">
        <v>0.177173877350359</v>
      </c>
      <c r="AA13" s="19">
        <v>0.228620567219458</v>
      </c>
      <c r="AB13" s="19">
        <v>0.15524375659336101</v>
      </c>
      <c r="AC13" s="19"/>
      <c r="AD13" s="19">
        <v>0.19356632817611799</v>
      </c>
      <c r="AE13" s="19">
        <v>0.12767372999572299</v>
      </c>
      <c r="AF13" s="19"/>
      <c r="AG13" s="19">
        <v>0.157427206183021</v>
      </c>
      <c r="AH13" s="19">
        <v>0.151441186326638</v>
      </c>
      <c r="AI13" s="19">
        <v>0.199182715229241</v>
      </c>
      <c r="AJ13" s="19"/>
      <c r="AK13" s="19">
        <v>0.26134553443358599</v>
      </c>
      <c r="AL13" s="19">
        <v>0.15380884441680401</v>
      </c>
      <c r="AM13" s="19">
        <v>7.7557907828625899E-2</v>
      </c>
      <c r="AN13" s="19"/>
      <c r="AO13" s="19">
        <v>0.13342517780886201</v>
      </c>
      <c r="AP13" s="19">
        <v>0.198033817058239</v>
      </c>
      <c r="AQ13" s="19">
        <v>0.15452370577496</v>
      </c>
      <c r="AR13" s="19"/>
      <c r="AS13" s="19">
        <v>0.13320166100304601</v>
      </c>
      <c r="AT13" s="19">
        <v>0.15262348943523499</v>
      </c>
      <c r="AU13" s="19">
        <v>0.239061957677253</v>
      </c>
      <c r="AV13" s="19">
        <v>0.20070299291865501</v>
      </c>
      <c r="AW13" s="19">
        <v>0.19321668446282</v>
      </c>
      <c r="AX13" s="19">
        <v>9.3877123576676005E-2</v>
      </c>
      <c r="AY13" s="19">
        <v>0.240252896592344</v>
      </c>
      <c r="AZ13" s="19">
        <v>0.13462276387746</v>
      </c>
      <c r="BA13" s="19">
        <v>0.11436462566186099</v>
      </c>
      <c r="BB13" s="19">
        <v>9.5658404422561794E-2</v>
      </c>
      <c r="BC13" s="19">
        <v>0.27257602224567801</v>
      </c>
      <c r="BD13" s="19">
        <v>0.22015528241183099</v>
      </c>
      <c r="BE13" s="19">
        <v>0</v>
      </c>
      <c r="BF13" s="19">
        <v>0.145017203166805</v>
      </c>
      <c r="BG13" s="19">
        <v>0.211039822870669</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0.124752482711926</v>
      </c>
      <c r="D9" s="17">
        <v>0.138506684173831</v>
      </c>
      <c r="E9" s="17">
        <v>0.11245326974632699</v>
      </c>
      <c r="F9" s="17"/>
      <c r="G9" s="17">
        <v>0.110861536005009</v>
      </c>
      <c r="H9" s="17">
        <v>9.7254929209075303E-2</v>
      </c>
      <c r="I9" s="17">
        <v>0.121542919330888</v>
      </c>
      <c r="J9" s="17">
        <v>8.4060240832290301E-2</v>
      </c>
      <c r="K9" s="17">
        <v>0.115342362234559</v>
      </c>
      <c r="L9" s="17">
        <v>0.176764827711614</v>
      </c>
      <c r="M9" s="17"/>
      <c r="N9" s="17">
        <v>0.123696766199174</v>
      </c>
      <c r="O9" s="17">
        <v>0.127646923997079</v>
      </c>
      <c r="P9" s="17">
        <v>0.146575677817984</v>
      </c>
      <c r="Q9" s="17">
        <v>9.4456118521461394E-2</v>
      </c>
      <c r="R9" s="17">
        <v>0.146439280980183</v>
      </c>
      <c r="S9" s="17"/>
      <c r="T9" s="17">
        <v>0.119945077993074</v>
      </c>
      <c r="U9" s="17">
        <v>0.12596314942596501</v>
      </c>
      <c r="V9" s="17"/>
      <c r="W9" s="17">
        <v>0.12709748641483501</v>
      </c>
      <c r="X9" s="17">
        <v>0.12852425316524599</v>
      </c>
      <c r="Y9" s="17"/>
      <c r="Z9" s="17">
        <v>9.2848915901453999E-2</v>
      </c>
      <c r="AA9" s="17">
        <v>0.12506678185289799</v>
      </c>
      <c r="AB9" s="17">
        <v>0.15374423260249501</v>
      </c>
      <c r="AC9" s="17"/>
      <c r="AD9" s="17">
        <v>0.12608526780989299</v>
      </c>
      <c r="AE9" s="17">
        <v>0.12225054335494601</v>
      </c>
      <c r="AF9" s="17"/>
      <c r="AG9" s="17">
        <v>0.16727243547798701</v>
      </c>
      <c r="AH9" s="17">
        <v>9.67289918940165E-2</v>
      </c>
      <c r="AI9" s="17">
        <v>0.14394594837182501</v>
      </c>
      <c r="AJ9" s="17"/>
      <c r="AK9" s="17">
        <v>0.12578059554424401</v>
      </c>
      <c r="AL9" s="17">
        <v>0.112946912948172</v>
      </c>
      <c r="AM9" s="17">
        <v>0.20528261731722799</v>
      </c>
      <c r="AN9" s="17"/>
      <c r="AO9" s="17">
        <v>0.10619104804606801</v>
      </c>
      <c r="AP9" s="17">
        <v>0.11019789459786999</v>
      </c>
      <c r="AQ9" s="17">
        <v>0.146404445938176</v>
      </c>
      <c r="AR9" s="17"/>
      <c r="AS9" s="17">
        <v>0.101540014849181</v>
      </c>
      <c r="AT9" s="17">
        <v>0.19346124347193899</v>
      </c>
      <c r="AU9" s="17">
        <v>0.15119827827392901</v>
      </c>
      <c r="AV9" s="17">
        <v>0.11227076480968699</v>
      </c>
      <c r="AW9" s="17">
        <v>0.170434157644096</v>
      </c>
      <c r="AX9" s="17">
        <v>0.122720465987616</v>
      </c>
      <c r="AY9" s="17">
        <v>9.2038501294012906E-2</v>
      </c>
      <c r="AZ9" s="17">
        <v>0.13161846869973201</v>
      </c>
      <c r="BA9" s="17">
        <v>8.1087015052491399E-2</v>
      </c>
      <c r="BB9" s="17">
        <v>7.9804296820921605E-2</v>
      </c>
      <c r="BC9" s="17">
        <v>0.10843923279461699</v>
      </c>
      <c r="BD9" s="17">
        <v>0.13401280588018299</v>
      </c>
      <c r="BE9" s="17">
        <v>0.14784749554510199</v>
      </c>
      <c r="BF9" s="17">
        <v>0.150976576374241</v>
      </c>
      <c r="BG9" s="17">
        <v>8.9296730954648004E-2</v>
      </c>
    </row>
    <row r="10" spans="2:59" x14ac:dyDescent="0.35">
      <c r="B10" s="18" t="s">
        <v>192</v>
      </c>
      <c r="C10" s="17">
        <v>0.18813748111001699</v>
      </c>
      <c r="D10" s="17">
        <v>0.22479207696108999</v>
      </c>
      <c r="E10" s="17">
        <v>0.15476579510313099</v>
      </c>
      <c r="F10" s="17"/>
      <c r="G10" s="17">
        <v>0.16719520337535401</v>
      </c>
      <c r="H10" s="17">
        <v>0.188941967426589</v>
      </c>
      <c r="I10" s="17">
        <v>0.16339113960596899</v>
      </c>
      <c r="J10" s="17">
        <v>0.171106134776216</v>
      </c>
      <c r="K10" s="17">
        <v>0.217849254921722</v>
      </c>
      <c r="L10" s="17">
        <v>0.20072115546053401</v>
      </c>
      <c r="M10" s="17"/>
      <c r="N10" s="17">
        <v>0.19743050750164901</v>
      </c>
      <c r="O10" s="17">
        <v>0.201330326253578</v>
      </c>
      <c r="P10" s="17">
        <v>0.16889229012871301</v>
      </c>
      <c r="Q10" s="17">
        <v>0.19662454691140199</v>
      </c>
      <c r="R10" s="17">
        <v>0.158528398100617</v>
      </c>
      <c r="S10" s="17"/>
      <c r="T10" s="17">
        <v>0.235257870595002</v>
      </c>
      <c r="U10" s="17">
        <v>0.17627097715658499</v>
      </c>
      <c r="V10" s="17"/>
      <c r="W10" s="17">
        <v>0.222987969985979</v>
      </c>
      <c r="X10" s="17">
        <v>0.164458218315785</v>
      </c>
      <c r="Y10" s="17"/>
      <c r="Z10" s="17">
        <v>0.19688432651593701</v>
      </c>
      <c r="AA10" s="17">
        <v>0.15515404507050001</v>
      </c>
      <c r="AB10" s="17">
        <v>0.191699909578216</v>
      </c>
      <c r="AC10" s="17"/>
      <c r="AD10" s="17">
        <v>0.18021072615146</v>
      </c>
      <c r="AE10" s="17">
        <v>0.20301779469860401</v>
      </c>
      <c r="AF10" s="17"/>
      <c r="AG10" s="17">
        <v>0.19084221822726</v>
      </c>
      <c r="AH10" s="17">
        <v>0.20452334391115901</v>
      </c>
      <c r="AI10" s="17">
        <v>0.17915067049123801</v>
      </c>
      <c r="AJ10" s="17"/>
      <c r="AK10" s="17">
        <v>0.18804848959668799</v>
      </c>
      <c r="AL10" s="17">
        <v>0.18987953618690401</v>
      </c>
      <c r="AM10" s="17">
        <v>0.19803595835341101</v>
      </c>
      <c r="AN10" s="17"/>
      <c r="AO10" s="17">
        <v>0.21508537298198899</v>
      </c>
      <c r="AP10" s="17">
        <v>0.184049224278932</v>
      </c>
      <c r="AQ10" s="17">
        <v>0.192890884207714</v>
      </c>
      <c r="AR10" s="17"/>
      <c r="AS10" s="17">
        <v>0.169935406796103</v>
      </c>
      <c r="AT10" s="17">
        <v>0.104478312176233</v>
      </c>
      <c r="AU10" s="17">
        <v>0.148378312541359</v>
      </c>
      <c r="AV10" s="17">
        <v>0.21839637828286401</v>
      </c>
      <c r="AW10" s="17">
        <v>0.21502026023264101</v>
      </c>
      <c r="AX10" s="17">
        <v>0.15381683116011299</v>
      </c>
      <c r="AY10" s="17">
        <v>0.18223373252645</v>
      </c>
      <c r="AZ10" s="17">
        <v>0.29000205879742202</v>
      </c>
      <c r="BA10" s="17">
        <v>0.28328188671308002</v>
      </c>
      <c r="BB10" s="17">
        <v>0.184725971733953</v>
      </c>
      <c r="BC10" s="17">
        <v>0.150545955514121</v>
      </c>
      <c r="BD10" s="17">
        <v>0.167856190856151</v>
      </c>
      <c r="BE10" s="17">
        <v>0.177056272627031</v>
      </c>
      <c r="BF10" s="17">
        <v>0.23371777799595</v>
      </c>
      <c r="BG10" s="17">
        <v>0.26561908482431601</v>
      </c>
    </row>
    <row r="11" spans="2:59" x14ac:dyDescent="0.35">
      <c r="B11" s="18" t="s">
        <v>193</v>
      </c>
      <c r="C11" s="17">
        <v>0.274213951073354</v>
      </c>
      <c r="D11" s="17">
        <v>0.23953893232427501</v>
      </c>
      <c r="E11" s="17">
        <v>0.30764631991046598</v>
      </c>
      <c r="F11" s="17"/>
      <c r="G11" s="17">
        <v>0.19556312256573799</v>
      </c>
      <c r="H11" s="17">
        <v>0.32329568982489398</v>
      </c>
      <c r="I11" s="17">
        <v>0.32818857560577502</v>
      </c>
      <c r="J11" s="17">
        <v>0.28569891248729401</v>
      </c>
      <c r="K11" s="17">
        <v>0.27686545311158101</v>
      </c>
      <c r="L11" s="17">
        <v>0.23690148826474999</v>
      </c>
      <c r="M11" s="17"/>
      <c r="N11" s="17">
        <v>0.25449308116390001</v>
      </c>
      <c r="O11" s="17">
        <v>0.26122332141166799</v>
      </c>
      <c r="P11" s="17">
        <v>0.24985329452982999</v>
      </c>
      <c r="Q11" s="17">
        <v>0.29590855083202899</v>
      </c>
      <c r="R11" s="17">
        <v>0.34507698705489598</v>
      </c>
      <c r="S11" s="17"/>
      <c r="T11" s="17">
        <v>0.24869218006284699</v>
      </c>
      <c r="U11" s="17">
        <v>0.28064119413956901</v>
      </c>
      <c r="V11" s="17"/>
      <c r="W11" s="17">
        <v>0.24216816173723399</v>
      </c>
      <c r="X11" s="17">
        <v>0.29547656410798601</v>
      </c>
      <c r="Y11" s="17"/>
      <c r="Z11" s="17">
        <v>0.26332522447078099</v>
      </c>
      <c r="AA11" s="17">
        <v>0.29669995932210402</v>
      </c>
      <c r="AB11" s="17">
        <v>0.224861734952325</v>
      </c>
      <c r="AC11" s="17"/>
      <c r="AD11" s="17">
        <v>0.24809467644191199</v>
      </c>
      <c r="AE11" s="17">
        <v>0.32324574267714801</v>
      </c>
      <c r="AF11" s="17"/>
      <c r="AG11" s="17">
        <v>0.28567147503411</v>
      </c>
      <c r="AH11" s="17">
        <v>0.27503577048870997</v>
      </c>
      <c r="AI11" s="17">
        <v>0.25660542736102798</v>
      </c>
      <c r="AJ11" s="17"/>
      <c r="AK11" s="17">
        <v>0.17919061656913499</v>
      </c>
      <c r="AL11" s="17">
        <v>0.303238173076192</v>
      </c>
      <c r="AM11" s="17">
        <v>0.28337831283508103</v>
      </c>
      <c r="AN11" s="17"/>
      <c r="AO11" s="17">
        <v>0.26577004624447298</v>
      </c>
      <c r="AP11" s="17">
        <v>0.28800725867690702</v>
      </c>
      <c r="AQ11" s="17">
        <v>0.243860704791449</v>
      </c>
      <c r="AR11" s="17"/>
      <c r="AS11" s="17">
        <v>0.39477370306919801</v>
      </c>
      <c r="AT11" s="17">
        <v>0.207093410670146</v>
      </c>
      <c r="AU11" s="17">
        <v>0.272082725157548</v>
      </c>
      <c r="AV11" s="17">
        <v>0.25787755633913401</v>
      </c>
      <c r="AW11" s="17">
        <v>0.20260003397252399</v>
      </c>
      <c r="AX11" s="17">
        <v>0.33252914920225402</v>
      </c>
      <c r="AY11" s="17">
        <v>0.27255769693625198</v>
      </c>
      <c r="AZ11" s="17">
        <v>0.19604526251850901</v>
      </c>
      <c r="BA11" s="17">
        <v>0.21665449033234699</v>
      </c>
      <c r="BB11" s="17">
        <v>0.22528465936486</v>
      </c>
      <c r="BC11" s="17">
        <v>0.28175873537034701</v>
      </c>
      <c r="BD11" s="17">
        <v>0.27024111989814897</v>
      </c>
      <c r="BE11" s="17">
        <v>0.33469004475345399</v>
      </c>
      <c r="BF11" s="17">
        <v>0.18423071877802899</v>
      </c>
      <c r="BG11" s="17">
        <v>0.32336355981234399</v>
      </c>
    </row>
    <row r="12" spans="2:59" x14ac:dyDescent="0.35">
      <c r="B12" s="18" t="s">
        <v>194</v>
      </c>
      <c r="C12" s="17">
        <v>0.28599594191981498</v>
      </c>
      <c r="D12" s="17">
        <v>0.28351448355086001</v>
      </c>
      <c r="E12" s="17">
        <v>0.28742595904156099</v>
      </c>
      <c r="F12" s="17"/>
      <c r="G12" s="17">
        <v>0.39617537239636702</v>
      </c>
      <c r="H12" s="17">
        <v>0.25398602763898898</v>
      </c>
      <c r="I12" s="17">
        <v>0.27251879297314902</v>
      </c>
      <c r="J12" s="17">
        <v>0.30718026237193602</v>
      </c>
      <c r="K12" s="17">
        <v>0.27629508048844098</v>
      </c>
      <c r="L12" s="17">
        <v>0.26629271654112702</v>
      </c>
      <c r="M12" s="17"/>
      <c r="N12" s="17">
        <v>0.30162624582523401</v>
      </c>
      <c r="O12" s="17">
        <v>0.25572279070913001</v>
      </c>
      <c r="P12" s="17">
        <v>0.29800550063139802</v>
      </c>
      <c r="Q12" s="17">
        <v>0.29684186694477099</v>
      </c>
      <c r="R12" s="17">
        <v>0.25690892750885602</v>
      </c>
      <c r="S12" s="17"/>
      <c r="T12" s="17">
        <v>0.26552227463297501</v>
      </c>
      <c r="U12" s="17">
        <v>0.29115190214119502</v>
      </c>
      <c r="V12" s="17"/>
      <c r="W12" s="17">
        <v>0.273970308338779</v>
      </c>
      <c r="X12" s="17">
        <v>0.28505650476135203</v>
      </c>
      <c r="Y12" s="17"/>
      <c r="Z12" s="17">
        <v>0.30844196619972802</v>
      </c>
      <c r="AA12" s="17">
        <v>0.29315961754744102</v>
      </c>
      <c r="AB12" s="17">
        <v>0.28917006796781303</v>
      </c>
      <c r="AC12" s="17"/>
      <c r="AD12" s="17">
        <v>0.29998226125244298</v>
      </c>
      <c r="AE12" s="17">
        <v>0.25974045418142</v>
      </c>
      <c r="AF12" s="17"/>
      <c r="AG12" s="17">
        <v>0.27859758519939198</v>
      </c>
      <c r="AH12" s="17">
        <v>0.29621645442774303</v>
      </c>
      <c r="AI12" s="17">
        <v>0.28223313910648301</v>
      </c>
      <c r="AJ12" s="17"/>
      <c r="AK12" s="17">
        <v>0.34008500230835298</v>
      </c>
      <c r="AL12" s="17">
        <v>0.266538040095956</v>
      </c>
      <c r="AM12" s="17">
        <v>0.24653797826329699</v>
      </c>
      <c r="AN12" s="17"/>
      <c r="AO12" s="17">
        <v>0.26463809073369499</v>
      </c>
      <c r="AP12" s="17">
        <v>0.285269361518243</v>
      </c>
      <c r="AQ12" s="17">
        <v>0.29552059307108303</v>
      </c>
      <c r="AR12" s="17"/>
      <c r="AS12" s="17">
        <v>0.23090693688993</v>
      </c>
      <c r="AT12" s="17">
        <v>0.34234003326368201</v>
      </c>
      <c r="AU12" s="17">
        <v>0.30105770721132202</v>
      </c>
      <c r="AV12" s="17">
        <v>0.31892636951511599</v>
      </c>
      <c r="AW12" s="17">
        <v>0.20530918903822501</v>
      </c>
      <c r="AX12" s="17">
        <v>0.34567181427311799</v>
      </c>
      <c r="AY12" s="17">
        <v>0.259674349624817</v>
      </c>
      <c r="AZ12" s="17">
        <v>0.30378870378535999</v>
      </c>
      <c r="BA12" s="17">
        <v>0.33981286941786198</v>
      </c>
      <c r="BB12" s="17">
        <v>0.39095798447186803</v>
      </c>
      <c r="BC12" s="17">
        <v>0.22624988050373099</v>
      </c>
      <c r="BD12" s="17">
        <v>0.30232078266682899</v>
      </c>
      <c r="BE12" s="17">
        <v>0.27048293121393002</v>
      </c>
      <c r="BF12" s="17">
        <v>0.33080819206801398</v>
      </c>
      <c r="BG12" s="17">
        <v>0.121313070513731</v>
      </c>
    </row>
    <row r="13" spans="2:59" x14ac:dyDescent="0.35">
      <c r="B13" s="18" t="s">
        <v>195</v>
      </c>
      <c r="C13" s="19">
        <v>0.12690014318488901</v>
      </c>
      <c r="D13" s="19">
        <v>0.113647822989944</v>
      </c>
      <c r="E13" s="19">
        <v>0.137708656198514</v>
      </c>
      <c r="F13" s="19"/>
      <c r="G13" s="19">
        <v>0.130204765657532</v>
      </c>
      <c r="H13" s="19">
        <v>0.13652138590045201</v>
      </c>
      <c r="I13" s="19">
        <v>0.114358572484219</v>
      </c>
      <c r="J13" s="19">
        <v>0.151954449532265</v>
      </c>
      <c r="K13" s="19">
        <v>0.113647849243697</v>
      </c>
      <c r="L13" s="19">
        <v>0.119319812021975</v>
      </c>
      <c r="M13" s="19"/>
      <c r="N13" s="19">
        <v>0.122753399310044</v>
      </c>
      <c r="O13" s="19">
        <v>0.15407663762854601</v>
      </c>
      <c r="P13" s="19">
        <v>0.136673236892076</v>
      </c>
      <c r="Q13" s="19">
        <v>0.116168916790336</v>
      </c>
      <c r="R13" s="19">
        <v>9.3046406355448405E-2</v>
      </c>
      <c r="S13" s="19"/>
      <c r="T13" s="19">
        <v>0.13058259671610101</v>
      </c>
      <c r="U13" s="19">
        <v>0.125972777136686</v>
      </c>
      <c r="V13" s="19"/>
      <c r="W13" s="19">
        <v>0.133776073523174</v>
      </c>
      <c r="X13" s="19">
        <v>0.12648445964963101</v>
      </c>
      <c r="Y13" s="19"/>
      <c r="Z13" s="19">
        <v>0.1384995669121</v>
      </c>
      <c r="AA13" s="19">
        <v>0.12991959620705701</v>
      </c>
      <c r="AB13" s="19">
        <v>0.14052405489915001</v>
      </c>
      <c r="AC13" s="19"/>
      <c r="AD13" s="19">
        <v>0.14562706834429101</v>
      </c>
      <c r="AE13" s="19">
        <v>9.17454650878817E-2</v>
      </c>
      <c r="AF13" s="19"/>
      <c r="AG13" s="19">
        <v>7.7616286061251205E-2</v>
      </c>
      <c r="AH13" s="19">
        <v>0.12749543927837201</v>
      </c>
      <c r="AI13" s="19">
        <v>0.13806481466942599</v>
      </c>
      <c r="AJ13" s="19"/>
      <c r="AK13" s="19">
        <v>0.16689529598158001</v>
      </c>
      <c r="AL13" s="19">
        <v>0.127397337692776</v>
      </c>
      <c r="AM13" s="19">
        <v>6.6765133230982196E-2</v>
      </c>
      <c r="AN13" s="19"/>
      <c r="AO13" s="19">
        <v>0.148315441993775</v>
      </c>
      <c r="AP13" s="19">
        <v>0.13247626092804801</v>
      </c>
      <c r="AQ13" s="19">
        <v>0.121323371991579</v>
      </c>
      <c r="AR13" s="19"/>
      <c r="AS13" s="19">
        <v>0.102843938395588</v>
      </c>
      <c r="AT13" s="19">
        <v>0.15262700041800001</v>
      </c>
      <c r="AU13" s="19">
        <v>0.127282976815841</v>
      </c>
      <c r="AV13" s="19">
        <v>9.2528931053198399E-2</v>
      </c>
      <c r="AW13" s="19">
        <v>0.20663635911251399</v>
      </c>
      <c r="AX13" s="19">
        <v>4.5261739376899097E-2</v>
      </c>
      <c r="AY13" s="19">
        <v>0.19349571961846701</v>
      </c>
      <c r="AZ13" s="19">
        <v>7.85455061989766E-2</v>
      </c>
      <c r="BA13" s="19">
        <v>7.9163738484219204E-2</v>
      </c>
      <c r="BB13" s="19">
        <v>0.11922708760839799</v>
      </c>
      <c r="BC13" s="19">
        <v>0.23300619581718399</v>
      </c>
      <c r="BD13" s="19">
        <v>0.12556910069868901</v>
      </c>
      <c r="BE13" s="19">
        <v>6.9923255860482897E-2</v>
      </c>
      <c r="BF13" s="19">
        <v>0.10026673478376601</v>
      </c>
      <c r="BG13" s="19">
        <v>0.20040755389496101</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0.103298640611868</v>
      </c>
      <c r="D9" s="17">
        <v>0.117403907110167</v>
      </c>
      <c r="E9" s="17">
        <v>9.0583994750479194E-2</v>
      </c>
      <c r="F9" s="17"/>
      <c r="G9" s="17">
        <v>7.8367395632459105E-2</v>
      </c>
      <c r="H9" s="17">
        <v>8.0961505473638701E-2</v>
      </c>
      <c r="I9" s="17">
        <v>9.90622342960603E-2</v>
      </c>
      <c r="J9" s="17">
        <v>9.3372170848313105E-2</v>
      </c>
      <c r="K9" s="17">
        <v>0.109623946659759</v>
      </c>
      <c r="L9" s="17">
        <v>0.126002078344639</v>
      </c>
      <c r="M9" s="17"/>
      <c r="N9" s="17">
        <v>0.12712715085412801</v>
      </c>
      <c r="O9" s="17">
        <v>9.7200201116603602E-2</v>
      </c>
      <c r="P9" s="17">
        <v>9.0378329341821495E-2</v>
      </c>
      <c r="Q9" s="17">
        <v>8.7498741778284206E-2</v>
      </c>
      <c r="R9" s="17">
        <v>0.112344615770228</v>
      </c>
      <c r="S9" s="17"/>
      <c r="T9" s="17">
        <v>8.4714446355604198E-2</v>
      </c>
      <c r="U9" s="17">
        <v>0.10797876777175899</v>
      </c>
      <c r="V9" s="17"/>
      <c r="W9" s="17">
        <v>9.7570037267276005E-2</v>
      </c>
      <c r="X9" s="17">
        <v>0.10954549351587101</v>
      </c>
      <c r="Y9" s="17"/>
      <c r="Z9" s="17">
        <v>6.65943033199137E-2</v>
      </c>
      <c r="AA9" s="17">
        <v>0.108174410334094</v>
      </c>
      <c r="AB9" s="17">
        <v>0.126431769984999</v>
      </c>
      <c r="AC9" s="17"/>
      <c r="AD9" s="17">
        <v>0.10224550398523601</v>
      </c>
      <c r="AE9" s="17">
        <v>0.105275616478772</v>
      </c>
      <c r="AF9" s="17"/>
      <c r="AG9" s="17">
        <v>0.13363315182435001</v>
      </c>
      <c r="AH9" s="17">
        <v>8.7463139091980696E-2</v>
      </c>
      <c r="AI9" s="17">
        <v>0.11269950802668199</v>
      </c>
      <c r="AJ9" s="17"/>
      <c r="AK9" s="17">
        <v>0.106038687595258</v>
      </c>
      <c r="AL9" s="17">
        <v>8.9265089301976297E-2</v>
      </c>
      <c r="AM9" s="17">
        <v>0.181439787940987</v>
      </c>
      <c r="AN9" s="17"/>
      <c r="AO9" s="17">
        <v>5.5879112783109502E-2</v>
      </c>
      <c r="AP9" s="17">
        <v>9.0241790271235994E-2</v>
      </c>
      <c r="AQ9" s="17">
        <v>0.125259762425176</v>
      </c>
      <c r="AR9" s="17"/>
      <c r="AS9" s="17">
        <v>7.5349525877985699E-2</v>
      </c>
      <c r="AT9" s="17">
        <v>0.139152260423475</v>
      </c>
      <c r="AU9" s="17">
        <v>0.197519171917483</v>
      </c>
      <c r="AV9" s="17">
        <v>6.3121902113364506E-2</v>
      </c>
      <c r="AW9" s="17">
        <v>0.157961244269263</v>
      </c>
      <c r="AX9" s="17">
        <v>0.131388733673134</v>
      </c>
      <c r="AY9" s="17">
        <v>6.5975514461138599E-2</v>
      </c>
      <c r="AZ9" s="17">
        <v>0.143374008361393</v>
      </c>
      <c r="BA9" s="17">
        <v>9.8800465535776899E-2</v>
      </c>
      <c r="BB9" s="17">
        <v>6.8615476484681498E-2</v>
      </c>
      <c r="BC9" s="17">
        <v>5.0614832701486999E-2</v>
      </c>
      <c r="BD9" s="17">
        <v>0.13209209231217001</v>
      </c>
      <c r="BE9" s="17">
        <v>0.115646961807415</v>
      </c>
      <c r="BF9" s="17">
        <v>0.106226107991202</v>
      </c>
      <c r="BG9" s="17">
        <v>0</v>
      </c>
    </row>
    <row r="10" spans="2:59" x14ac:dyDescent="0.35">
      <c r="B10" s="18" t="s">
        <v>192</v>
      </c>
      <c r="C10" s="17">
        <v>0.179617754988041</v>
      </c>
      <c r="D10" s="17">
        <v>0.218957010177601</v>
      </c>
      <c r="E10" s="17">
        <v>0.14370998683196501</v>
      </c>
      <c r="F10" s="17"/>
      <c r="G10" s="17">
        <v>0.189377392778806</v>
      </c>
      <c r="H10" s="17">
        <v>0.22286152640863399</v>
      </c>
      <c r="I10" s="17">
        <v>0.17197442183638501</v>
      </c>
      <c r="J10" s="17">
        <v>0.14192538236605601</v>
      </c>
      <c r="K10" s="17">
        <v>0.19882048814749601</v>
      </c>
      <c r="L10" s="17">
        <v>0.17534858963780001</v>
      </c>
      <c r="M10" s="17"/>
      <c r="N10" s="17">
        <v>0.16356994776334199</v>
      </c>
      <c r="O10" s="17">
        <v>0.222786069031328</v>
      </c>
      <c r="P10" s="17">
        <v>0.213455335917449</v>
      </c>
      <c r="Q10" s="17">
        <v>0.14599027132466</v>
      </c>
      <c r="R10" s="17">
        <v>0.15093534001232001</v>
      </c>
      <c r="S10" s="17"/>
      <c r="T10" s="17">
        <v>0.21948525429320001</v>
      </c>
      <c r="U10" s="17">
        <v>0.16957777350043399</v>
      </c>
      <c r="V10" s="17"/>
      <c r="W10" s="17">
        <v>0.21384239320140799</v>
      </c>
      <c r="X10" s="17">
        <v>0.154434758341462</v>
      </c>
      <c r="Y10" s="17"/>
      <c r="Z10" s="17">
        <v>0.19052081291867301</v>
      </c>
      <c r="AA10" s="17">
        <v>0.17809444241769501</v>
      </c>
      <c r="AB10" s="17">
        <v>0.18614892349186099</v>
      </c>
      <c r="AC10" s="17"/>
      <c r="AD10" s="17">
        <v>0.185127356433476</v>
      </c>
      <c r="AE10" s="17">
        <v>0.169274985760929</v>
      </c>
      <c r="AF10" s="17"/>
      <c r="AG10" s="17">
        <v>0.17986824836733001</v>
      </c>
      <c r="AH10" s="17">
        <v>0.18356774719817501</v>
      </c>
      <c r="AI10" s="17">
        <v>0.18281064930877999</v>
      </c>
      <c r="AJ10" s="17"/>
      <c r="AK10" s="17">
        <v>0.140617879152687</v>
      </c>
      <c r="AL10" s="17">
        <v>0.20238080693454299</v>
      </c>
      <c r="AM10" s="17">
        <v>0.189793724967495</v>
      </c>
      <c r="AN10" s="17"/>
      <c r="AO10" s="17">
        <v>0.218398353287793</v>
      </c>
      <c r="AP10" s="17">
        <v>0.186514940462428</v>
      </c>
      <c r="AQ10" s="17">
        <v>0.171200913376785</v>
      </c>
      <c r="AR10" s="17"/>
      <c r="AS10" s="17">
        <v>9.2785295562607895E-2</v>
      </c>
      <c r="AT10" s="17">
        <v>0.18717574819236499</v>
      </c>
      <c r="AU10" s="17">
        <v>0.11710338763275201</v>
      </c>
      <c r="AV10" s="17">
        <v>0.163157629365695</v>
      </c>
      <c r="AW10" s="17">
        <v>0.23175718357948499</v>
      </c>
      <c r="AX10" s="17">
        <v>0.14428649169371999</v>
      </c>
      <c r="AY10" s="17">
        <v>0.115074854473372</v>
      </c>
      <c r="AZ10" s="17">
        <v>0.28521696652219702</v>
      </c>
      <c r="BA10" s="17">
        <v>0.246994581196048</v>
      </c>
      <c r="BB10" s="17">
        <v>0.23310608531594401</v>
      </c>
      <c r="BC10" s="17">
        <v>0.227462932766473</v>
      </c>
      <c r="BD10" s="17">
        <v>0.31457168761898102</v>
      </c>
      <c r="BE10" s="17">
        <v>0.216353771398338</v>
      </c>
      <c r="BF10" s="17">
        <v>0.18085169662303299</v>
      </c>
      <c r="BG10" s="17">
        <v>0.33481206522035001</v>
      </c>
    </row>
    <row r="11" spans="2:59" x14ac:dyDescent="0.35">
      <c r="B11" s="18" t="s">
        <v>193</v>
      </c>
      <c r="C11" s="17">
        <v>0.235923215816186</v>
      </c>
      <c r="D11" s="17">
        <v>0.20462697049949599</v>
      </c>
      <c r="E11" s="17">
        <v>0.26605022550330698</v>
      </c>
      <c r="F11" s="17"/>
      <c r="G11" s="17">
        <v>0.179606575046385</v>
      </c>
      <c r="H11" s="17">
        <v>0.243504655514312</v>
      </c>
      <c r="I11" s="17">
        <v>0.29388588346466399</v>
      </c>
      <c r="J11" s="17">
        <v>0.24089096142479999</v>
      </c>
      <c r="K11" s="17">
        <v>0.261574366843282</v>
      </c>
      <c r="L11" s="17">
        <v>0.19879824484290601</v>
      </c>
      <c r="M11" s="17"/>
      <c r="N11" s="17">
        <v>0.23311842798596899</v>
      </c>
      <c r="O11" s="17">
        <v>0.209371397519164</v>
      </c>
      <c r="P11" s="17">
        <v>0.188586772148611</v>
      </c>
      <c r="Q11" s="17">
        <v>0.27588246534685501</v>
      </c>
      <c r="R11" s="17">
        <v>0.29262811213582601</v>
      </c>
      <c r="S11" s="17"/>
      <c r="T11" s="17">
        <v>0.22281660325723701</v>
      </c>
      <c r="U11" s="17">
        <v>0.23922390308653299</v>
      </c>
      <c r="V11" s="17"/>
      <c r="W11" s="17">
        <v>0.21641506292753801</v>
      </c>
      <c r="X11" s="17">
        <v>0.24607330066547001</v>
      </c>
      <c r="Y11" s="17"/>
      <c r="Z11" s="17">
        <v>0.20452899700815799</v>
      </c>
      <c r="AA11" s="17">
        <v>0.232502814049243</v>
      </c>
      <c r="AB11" s="17">
        <v>0.20519385133981699</v>
      </c>
      <c r="AC11" s="17"/>
      <c r="AD11" s="17">
        <v>0.201883306297964</v>
      </c>
      <c r="AE11" s="17">
        <v>0.29982383224832698</v>
      </c>
      <c r="AF11" s="17"/>
      <c r="AG11" s="17">
        <v>0.24673258828692701</v>
      </c>
      <c r="AH11" s="17">
        <v>0.257901660283826</v>
      </c>
      <c r="AI11" s="17">
        <v>0.19471858932247199</v>
      </c>
      <c r="AJ11" s="17"/>
      <c r="AK11" s="17">
        <v>0.15885331065333699</v>
      </c>
      <c r="AL11" s="17">
        <v>0.25177355711122001</v>
      </c>
      <c r="AM11" s="17">
        <v>0.26053648627075698</v>
      </c>
      <c r="AN11" s="17"/>
      <c r="AO11" s="17">
        <v>0.22814950479548601</v>
      </c>
      <c r="AP11" s="17">
        <v>0.24404841685299</v>
      </c>
      <c r="AQ11" s="17">
        <v>0.213906834565081</v>
      </c>
      <c r="AR11" s="17"/>
      <c r="AS11" s="17">
        <v>0.37864883720665699</v>
      </c>
      <c r="AT11" s="17">
        <v>0.206420442950596</v>
      </c>
      <c r="AU11" s="17">
        <v>0.206999385926603</v>
      </c>
      <c r="AV11" s="17">
        <v>0.197456336981016</v>
      </c>
      <c r="AW11" s="17">
        <v>0.18386672035059201</v>
      </c>
      <c r="AX11" s="17">
        <v>0.23655345299730701</v>
      </c>
      <c r="AY11" s="17">
        <v>0.21475814282107</v>
      </c>
      <c r="AZ11" s="17">
        <v>0.16219182997723999</v>
      </c>
      <c r="BA11" s="17">
        <v>0.21124120469903199</v>
      </c>
      <c r="BB11" s="17">
        <v>0.13329674649272699</v>
      </c>
      <c r="BC11" s="17">
        <v>0.19184750308722201</v>
      </c>
      <c r="BD11" s="17">
        <v>0.198829765030545</v>
      </c>
      <c r="BE11" s="17">
        <v>0.44222283212903302</v>
      </c>
      <c r="BF11" s="17">
        <v>0.31783572399858301</v>
      </c>
      <c r="BG11" s="17">
        <v>0.28725364944215398</v>
      </c>
    </row>
    <row r="12" spans="2:59" x14ac:dyDescent="0.35">
      <c r="B12" s="18" t="s">
        <v>194</v>
      </c>
      <c r="C12" s="17">
        <v>0.32578747780103201</v>
      </c>
      <c r="D12" s="17">
        <v>0.32026290337330299</v>
      </c>
      <c r="E12" s="17">
        <v>0.32815641526614903</v>
      </c>
      <c r="F12" s="17"/>
      <c r="G12" s="17">
        <v>0.42412012912984598</v>
      </c>
      <c r="H12" s="17">
        <v>0.30703670001059102</v>
      </c>
      <c r="I12" s="17">
        <v>0.29508289088780798</v>
      </c>
      <c r="J12" s="17">
        <v>0.33679495288662498</v>
      </c>
      <c r="K12" s="17">
        <v>0.27356667069852197</v>
      </c>
      <c r="L12" s="17">
        <v>0.34615096683917701</v>
      </c>
      <c r="M12" s="17"/>
      <c r="N12" s="17">
        <v>0.34236457939014198</v>
      </c>
      <c r="O12" s="17">
        <v>0.27582980038748001</v>
      </c>
      <c r="P12" s="17">
        <v>0.33714038778325101</v>
      </c>
      <c r="Q12" s="17">
        <v>0.33998212510276099</v>
      </c>
      <c r="R12" s="17">
        <v>0.32394975026945499</v>
      </c>
      <c r="S12" s="17"/>
      <c r="T12" s="17">
        <v>0.318874545671398</v>
      </c>
      <c r="U12" s="17">
        <v>0.32752838735935103</v>
      </c>
      <c r="V12" s="17"/>
      <c r="W12" s="17">
        <v>0.29012434723568298</v>
      </c>
      <c r="X12" s="17">
        <v>0.34504923928688702</v>
      </c>
      <c r="Y12" s="17"/>
      <c r="Z12" s="17">
        <v>0.352692136057704</v>
      </c>
      <c r="AA12" s="17">
        <v>0.30645349572694702</v>
      </c>
      <c r="AB12" s="17">
        <v>0.34179776712632398</v>
      </c>
      <c r="AC12" s="17"/>
      <c r="AD12" s="17">
        <v>0.32654218114431399</v>
      </c>
      <c r="AE12" s="17">
        <v>0.324370728769038</v>
      </c>
      <c r="AF12" s="17"/>
      <c r="AG12" s="17">
        <v>0.32495815288996299</v>
      </c>
      <c r="AH12" s="17">
        <v>0.34133450751811301</v>
      </c>
      <c r="AI12" s="17">
        <v>0.315690373112609</v>
      </c>
      <c r="AJ12" s="17"/>
      <c r="AK12" s="17">
        <v>0.34539121306564002</v>
      </c>
      <c r="AL12" s="17">
        <v>0.326323982446038</v>
      </c>
      <c r="AM12" s="17">
        <v>0.27869607229061599</v>
      </c>
      <c r="AN12" s="17"/>
      <c r="AO12" s="17">
        <v>0.28213202498189299</v>
      </c>
      <c r="AP12" s="17">
        <v>0.31295381280878198</v>
      </c>
      <c r="AQ12" s="17">
        <v>0.35286499553791101</v>
      </c>
      <c r="AR12" s="17"/>
      <c r="AS12" s="17">
        <v>0.312011829565294</v>
      </c>
      <c r="AT12" s="17">
        <v>0.28857732970477201</v>
      </c>
      <c r="AU12" s="17">
        <v>0.33234926313832702</v>
      </c>
      <c r="AV12" s="17">
        <v>0.42526229530383702</v>
      </c>
      <c r="AW12" s="17">
        <v>0.25689270275573201</v>
      </c>
      <c r="AX12" s="17">
        <v>0.36748933229303699</v>
      </c>
      <c r="AY12" s="17">
        <v>0.42470270401894</v>
      </c>
      <c r="AZ12" s="17">
        <v>0.291796460390709</v>
      </c>
      <c r="BA12" s="17">
        <v>0.36380001008492402</v>
      </c>
      <c r="BB12" s="17">
        <v>0.390189916130259</v>
      </c>
      <c r="BC12" s="17">
        <v>0.30142023973835103</v>
      </c>
      <c r="BD12" s="17">
        <v>0.21470189655488101</v>
      </c>
      <c r="BE12" s="17">
        <v>0.14879716977513899</v>
      </c>
      <c r="BF12" s="17">
        <v>0.25006926822037601</v>
      </c>
      <c r="BG12" s="17">
        <v>0.153108146243424</v>
      </c>
    </row>
    <row r="13" spans="2:59" x14ac:dyDescent="0.35">
      <c r="B13" s="18" t="s">
        <v>195</v>
      </c>
      <c r="C13" s="19">
        <v>0.15537291078287199</v>
      </c>
      <c r="D13" s="19">
        <v>0.13874920883943301</v>
      </c>
      <c r="E13" s="19">
        <v>0.171499377648099</v>
      </c>
      <c r="F13" s="19"/>
      <c r="G13" s="19">
        <v>0.12852850741250399</v>
      </c>
      <c r="H13" s="19">
        <v>0.14563561259282401</v>
      </c>
      <c r="I13" s="19">
        <v>0.13999456951508299</v>
      </c>
      <c r="J13" s="19">
        <v>0.18701653247420599</v>
      </c>
      <c r="K13" s="19">
        <v>0.15641452765093999</v>
      </c>
      <c r="L13" s="19">
        <v>0.153700120335478</v>
      </c>
      <c r="M13" s="19"/>
      <c r="N13" s="19">
        <v>0.13381989400642</v>
      </c>
      <c r="O13" s="19">
        <v>0.194812531945424</v>
      </c>
      <c r="P13" s="19">
        <v>0.170439174808867</v>
      </c>
      <c r="Q13" s="19">
        <v>0.15064639644743899</v>
      </c>
      <c r="R13" s="19">
        <v>0.12014218181217</v>
      </c>
      <c r="S13" s="19"/>
      <c r="T13" s="19">
        <v>0.15410915042256099</v>
      </c>
      <c r="U13" s="19">
        <v>0.155691168281924</v>
      </c>
      <c r="V13" s="19"/>
      <c r="W13" s="19">
        <v>0.18204815936809601</v>
      </c>
      <c r="X13" s="19">
        <v>0.14489720819031099</v>
      </c>
      <c r="Y13" s="19"/>
      <c r="Z13" s="19">
        <v>0.18566375069555199</v>
      </c>
      <c r="AA13" s="19">
        <v>0.17477483747202099</v>
      </c>
      <c r="AB13" s="19">
        <v>0.14042768805699901</v>
      </c>
      <c r="AC13" s="19"/>
      <c r="AD13" s="19">
        <v>0.18420165213900999</v>
      </c>
      <c r="AE13" s="19">
        <v>0.10125483674293299</v>
      </c>
      <c r="AF13" s="19"/>
      <c r="AG13" s="19">
        <v>0.11480785863143</v>
      </c>
      <c r="AH13" s="19">
        <v>0.12973294590790599</v>
      </c>
      <c r="AI13" s="19">
        <v>0.19408088022945699</v>
      </c>
      <c r="AJ13" s="19"/>
      <c r="AK13" s="19">
        <v>0.249098909533079</v>
      </c>
      <c r="AL13" s="19">
        <v>0.130256564206223</v>
      </c>
      <c r="AM13" s="19">
        <v>8.9533928530144205E-2</v>
      </c>
      <c r="AN13" s="19"/>
      <c r="AO13" s="19">
        <v>0.21544100415171899</v>
      </c>
      <c r="AP13" s="19">
        <v>0.16624103960456299</v>
      </c>
      <c r="AQ13" s="19">
        <v>0.13676749409504599</v>
      </c>
      <c r="AR13" s="19"/>
      <c r="AS13" s="19">
        <v>0.14120451178745599</v>
      </c>
      <c r="AT13" s="19">
        <v>0.17867421872879199</v>
      </c>
      <c r="AU13" s="19">
        <v>0.14602879138483399</v>
      </c>
      <c r="AV13" s="19">
        <v>0.15100183623608701</v>
      </c>
      <c r="AW13" s="19">
        <v>0.16952214904492899</v>
      </c>
      <c r="AX13" s="19">
        <v>0.120281989342801</v>
      </c>
      <c r="AY13" s="19">
        <v>0.17948878422548001</v>
      </c>
      <c r="AZ13" s="19">
        <v>0.117420734748461</v>
      </c>
      <c r="BA13" s="19">
        <v>7.9163738484219204E-2</v>
      </c>
      <c r="BB13" s="19">
        <v>0.174791775576388</v>
      </c>
      <c r="BC13" s="19">
        <v>0.22865449170646701</v>
      </c>
      <c r="BD13" s="19">
        <v>0.13980455848342199</v>
      </c>
      <c r="BE13" s="19">
        <v>7.6979264890075394E-2</v>
      </c>
      <c r="BF13" s="19">
        <v>0.145017203166805</v>
      </c>
      <c r="BG13" s="19">
        <v>0.22482613909407201</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G18"/>
  <sheetViews>
    <sheetView showGridLines="0" workbookViewId="0">
      <pane xSplit="2" topLeftCell="C1" activePane="topRight" state="frozen"/>
      <selection pane="topRight" activeCell="B18" sqref="B1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x14ac:dyDescent="0.35">
      <c r="B9" s="18" t="s">
        <v>191</v>
      </c>
      <c r="C9" s="17">
        <v>9.2974828816043506E-2</v>
      </c>
      <c r="D9" s="17">
        <v>9.9305115878900299E-2</v>
      </c>
      <c r="E9" s="17">
        <v>8.74606863175445E-2</v>
      </c>
      <c r="F9" s="17"/>
      <c r="G9" s="17">
        <v>9.5669736473683598E-2</v>
      </c>
      <c r="H9" s="17">
        <v>6.5130614060836006E-2</v>
      </c>
      <c r="I9" s="17">
        <v>8.2629296722557796E-2</v>
      </c>
      <c r="J9" s="17">
        <v>0.11022446318663599</v>
      </c>
      <c r="K9" s="17">
        <v>0.100461214891511</v>
      </c>
      <c r="L9" s="17">
        <v>9.3849082503089404E-2</v>
      </c>
      <c r="M9" s="17"/>
      <c r="N9" s="17">
        <v>0.107055610272901</v>
      </c>
      <c r="O9" s="17">
        <v>8.8121017366276103E-2</v>
      </c>
      <c r="P9" s="17">
        <v>9.1017627239829604E-2</v>
      </c>
      <c r="Q9" s="17">
        <v>8.2861684896795407E-2</v>
      </c>
      <c r="R9" s="17">
        <v>9.1839149725766497E-2</v>
      </c>
      <c r="S9" s="17"/>
      <c r="T9" s="17">
        <v>7.8046587645266702E-2</v>
      </c>
      <c r="U9" s="17">
        <v>9.6734263634112E-2</v>
      </c>
      <c r="V9" s="17"/>
      <c r="W9" s="17">
        <v>0.101551840531466</v>
      </c>
      <c r="X9" s="17">
        <v>8.82363730081972E-2</v>
      </c>
      <c r="Y9" s="17"/>
      <c r="Z9" s="17">
        <v>7.8504060667063294E-2</v>
      </c>
      <c r="AA9" s="17">
        <v>0.106612826174421</v>
      </c>
      <c r="AB9" s="17">
        <v>9.3569924180520694E-2</v>
      </c>
      <c r="AC9" s="17"/>
      <c r="AD9" s="17">
        <v>9.4877175865832705E-2</v>
      </c>
      <c r="AE9" s="17">
        <v>8.9403692732843196E-2</v>
      </c>
      <c r="AF9" s="17"/>
      <c r="AG9" s="17">
        <v>9.0732645913477197E-2</v>
      </c>
      <c r="AH9" s="17">
        <v>7.7273451161077505E-2</v>
      </c>
      <c r="AI9" s="17">
        <v>0.113192795315895</v>
      </c>
      <c r="AJ9" s="17"/>
      <c r="AK9" s="17">
        <v>6.9272734128550006E-2</v>
      </c>
      <c r="AL9" s="17">
        <v>8.9105102334098199E-2</v>
      </c>
      <c r="AM9" s="17">
        <v>0.176740768509902</v>
      </c>
      <c r="AN9" s="17"/>
      <c r="AO9" s="17">
        <v>8.4370671487449103E-2</v>
      </c>
      <c r="AP9" s="17">
        <v>6.2890932270686803E-2</v>
      </c>
      <c r="AQ9" s="17">
        <v>0.13238967683969399</v>
      </c>
      <c r="AR9" s="17"/>
      <c r="AS9" s="17">
        <v>2.30445130298415E-2</v>
      </c>
      <c r="AT9" s="17">
        <v>0.133001629684702</v>
      </c>
      <c r="AU9" s="17">
        <v>0.10896561250761</v>
      </c>
      <c r="AV9" s="17">
        <v>8.1634698920437801E-2</v>
      </c>
      <c r="AW9" s="17">
        <v>0.13524283012386801</v>
      </c>
      <c r="AX9" s="17">
        <v>0.12623477603601699</v>
      </c>
      <c r="AY9" s="17">
        <v>3.4061788656612399E-2</v>
      </c>
      <c r="AZ9" s="17">
        <v>0.14795607475544201</v>
      </c>
      <c r="BA9" s="17">
        <v>0.15740274750563299</v>
      </c>
      <c r="BB9" s="17">
        <v>9.0646677075624293E-2</v>
      </c>
      <c r="BC9" s="17">
        <v>5.7094458845917399E-2</v>
      </c>
      <c r="BD9" s="17">
        <v>5.0916185213109498E-2</v>
      </c>
      <c r="BE9" s="17">
        <v>0.115646961807415</v>
      </c>
      <c r="BF9" s="17">
        <v>4.4750468383038797E-2</v>
      </c>
      <c r="BG9" s="17">
        <v>6.4878145755536701E-2</v>
      </c>
    </row>
    <row r="10" spans="2:59" x14ac:dyDescent="0.35">
      <c r="B10" s="18" t="s">
        <v>192</v>
      </c>
      <c r="C10" s="17">
        <v>0.137351367463387</v>
      </c>
      <c r="D10" s="17">
        <v>0.16354052796955099</v>
      </c>
      <c r="E10" s="17">
        <v>0.113519867923933</v>
      </c>
      <c r="F10" s="17"/>
      <c r="G10" s="17">
        <v>0.160955129710318</v>
      </c>
      <c r="H10" s="17">
        <v>0.15784963662169901</v>
      </c>
      <c r="I10" s="17">
        <v>0.15265393832702001</v>
      </c>
      <c r="J10" s="17">
        <v>0.10297145626849601</v>
      </c>
      <c r="K10" s="17">
        <v>0.12390425208688199</v>
      </c>
      <c r="L10" s="17">
        <v>0.14471128762340299</v>
      </c>
      <c r="M10" s="17"/>
      <c r="N10" s="17">
        <v>0.12417957050198999</v>
      </c>
      <c r="O10" s="17">
        <v>0.169672792025785</v>
      </c>
      <c r="P10" s="17">
        <v>0.116694613495223</v>
      </c>
      <c r="Q10" s="17">
        <v>0.15242606583308599</v>
      </c>
      <c r="R10" s="17">
        <v>0.117545440029645</v>
      </c>
      <c r="S10" s="17"/>
      <c r="T10" s="17">
        <v>0.15594897010827599</v>
      </c>
      <c r="U10" s="17">
        <v>0.13266786361883101</v>
      </c>
      <c r="V10" s="17"/>
      <c r="W10" s="17">
        <v>0.12979864155816501</v>
      </c>
      <c r="X10" s="17">
        <v>0.14582829780134801</v>
      </c>
      <c r="Y10" s="17"/>
      <c r="Z10" s="17">
        <v>0.126096956687794</v>
      </c>
      <c r="AA10" s="17">
        <v>0.13282466248208999</v>
      </c>
      <c r="AB10" s="17">
        <v>0.139343553214102</v>
      </c>
      <c r="AC10" s="17"/>
      <c r="AD10" s="17">
        <v>0.123902593026671</v>
      </c>
      <c r="AE10" s="17">
        <v>0.16259776173781801</v>
      </c>
      <c r="AF10" s="17"/>
      <c r="AG10" s="17">
        <v>0.17337391403271599</v>
      </c>
      <c r="AH10" s="17">
        <v>0.14501863721847899</v>
      </c>
      <c r="AI10" s="17">
        <v>0.121162594541508</v>
      </c>
      <c r="AJ10" s="17"/>
      <c r="AK10" s="17">
        <v>0.12084920224212101</v>
      </c>
      <c r="AL10" s="17">
        <v>0.127320496745046</v>
      </c>
      <c r="AM10" s="17">
        <v>0.20090542821719501</v>
      </c>
      <c r="AN10" s="17"/>
      <c r="AO10" s="17">
        <v>0.16280238386646101</v>
      </c>
      <c r="AP10" s="17">
        <v>0.125049685982631</v>
      </c>
      <c r="AQ10" s="17">
        <v>0.14608328675061999</v>
      </c>
      <c r="AR10" s="17"/>
      <c r="AS10" s="17">
        <v>0.17953849169181901</v>
      </c>
      <c r="AT10" s="17">
        <v>0.110494508199015</v>
      </c>
      <c r="AU10" s="17">
        <v>0.113487882506304</v>
      </c>
      <c r="AV10" s="17">
        <v>0.13027130348768301</v>
      </c>
      <c r="AW10" s="17">
        <v>0.18385042904011101</v>
      </c>
      <c r="AX10" s="17">
        <v>0.125955897244757</v>
      </c>
      <c r="AY10" s="17">
        <v>0.104390756417105</v>
      </c>
      <c r="AZ10" s="17">
        <v>0.15825340301892599</v>
      </c>
      <c r="BA10" s="17">
        <v>0.14938984326322899</v>
      </c>
      <c r="BB10" s="17">
        <v>0.121879409063016</v>
      </c>
      <c r="BC10" s="17">
        <v>0.13383172013446901</v>
      </c>
      <c r="BD10" s="17">
        <v>0.142702978262299</v>
      </c>
      <c r="BE10" s="17">
        <v>0.13747985748368199</v>
      </c>
      <c r="BF10" s="17">
        <v>4.41692598532476E-2</v>
      </c>
      <c r="BG10" s="17">
        <v>0.162705074611912</v>
      </c>
    </row>
    <row r="11" spans="2:59" x14ac:dyDescent="0.35">
      <c r="B11" s="18" t="s">
        <v>193</v>
      </c>
      <c r="C11" s="17">
        <v>0.20046174290091601</v>
      </c>
      <c r="D11" s="17">
        <v>0.17354621970506601</v>
      </c>
      <c r="E11" s="17">
        <v>0.22636165157657001</v>
      </c>
      <c r="F11" s="17"/>
      <c r="G11" s="17">
        <v>0.16791668221004899</v>
      </c>
      <c r="H11" s="17">
        <v>0.243449184003872</v>
      </c>
      <c r="I11" s="17">
        <v>0.288741074784228</v>
      </c>
      <c r="J11" s="17">
        <v>0.195240790868902</v>
      </c>
      <c r="K11" s="17">
        <v>0.20631226236764</v>
      </c>
      <c r="L11" s="17">
        <v>0.14314172155157701</v>
      </c>
      <c r="M11" s="17"/>
      <c r="N11" s="17">
        <v>0.189453610629358</v>
      </c>
      <c r="O11" s="17">
        <v>0.17759969078027099</v>
      </c>
      <c r="P11" s="17">
        <v>0.19319551671812901</v>
      </c>
      <c r="Q11" s="17">
        <v>0.22084175633449299</v>
      </c>
      <c r="R11" s="17">
        <v>0.23906404067147799</v>
      </c>
      <c r="S11" s="17"/>
      <c r="T11" s="17">
        <v>0.138897148114387</v>
      </c>
      <c r="U11" s="17">
        <v>0.21596578510877101</v>
      </c>
      <c r="V11" s="17"/>
      <c r="W11" s="17">
        <v>0.17936018361183501</v>
      </c>
      <c r="X11" s="17">
        <v>0.21025138503111801</v>
      </c>
      <c r="Y11" s="17"/>
      <c r="Z11" s="17">
        <v>0.16954519089048001</v>
      </c>
      <c r="AA11" s="17">
        <v>0.193024560089498</v>
      </c>
      <c r="AB11" s="17">
        <v>0.18913821668169101</v>
      </c>
      <c r="AC11" s="17"/>
      <c r="AD11" s="17">
        <v>0.167385752653471</v>
      </c>
      <c r="AE11" s="17">
        <v>0.26255286464093902</v>
      </c>
      <c r="AF11" s="17"/>
      <c r="AG11" s="17">
        <v>0.19729199886388599</v>
      </c>
      <c r="AH11" s="17">
        <v>0.20525195494273299</v>
      </c>
      <c r="AI11" s="17">
        <v>0.182884137162346</v>
      </c>
      <c r="AJ11" s="17"/>
      <c r="AK11" s="17">
        <v>0.118935247371911</v>
      </c>
      <c r="AL11" s="17">
        <v>0.23438397213975301</v>
      </c>
      <c r="AM11" s="17">
        <v>0.193633120051174</v>
      </c>
      <c r="AN11" s="17"/>
      <c r="AO11" s="17">
        <v>0.125212687610747</v>
      </c>
      <c r="AP11" s="17">
        <v>0.20020880723207801</v>
      </c>
      <c r="AQ11" s="17">
        <v>0.20053406295872001</v>
      </c>
      <c r="AR11" s="17"/>
      <c r="AS11" s="17">
        <v>0.33521121031609702</v>
      </c>
      <c r="AT11" s="17">
        <v>0.214441721473904</v>
      </c>
      <c r="AU11" s="17">
        <v>0.17389824152292499</v>
      </c>
      <c r="AV11" s="17">
        <v>0.153891861217237</v>
      </c>
      <c r="AW11" s="17">
        <v>0.14753937470919301</v>
      </c>
      <c r="AX11" s="17">
        <v>0.203328492545685</v>
      </c>
      <c r="AY11" s="17">
        <v>0.26474865409920301</v>
      </c>
      <c r="AZ11" s="17">
        <v>0.12614369497457201</v>
      </c>
      <c r="BA11" s="17">
        <v>6.5131125768414996E-2</v>
      </c>
      <c r="BB11" s="17">
        <v>0.13917641620266899</v>
      </c>
      <c r="BC11" s="17">
        <v>0.21161386322567399</v>
      </c>
      <c r="BD11" s="17">
        <v>0.21623866198942199</v>
      </c>
      <c r="BE11" s="17">
        <v>0.34501011303859502</v>
      </c>
      <c r="BF11" s="17">
        <v>0.24652602382637001</v>
      </c>
      <c r="BG11" s="17">
        <v>5.4592966119780699E-2</v>
      </c>
    </row>
    <row r="12" spans="2:59" x14ac:dyDescent="0.35">
      <c r="B12" s="18" t="s">
        <v>194</v>
      </c>
      <c r="C12" s="17">
        <v>0.36716554883040597</v>
      </c>
      <c r="D12" s="17">
        <v>0.374027010700964</v>
      </c>
      <c r="E12" s="17">
        <v>0.36022627078648201</v>
      </c>
      <c r="F12" s="17"/>
      <c r="G12" s="17">
        <v>0.43588674296255397</v>
      </c>
      <c r="H12" s="17">
        <v>0.37090270466763903</v>
      </c>
      <c r="I12" s="17">
        <v>0.29317468626007698</v>
      </c>
      <c r="J12" s="17">
        <v>0.383870793984537</v>
      </c>
      <c r="K12" s="17">
        <v>0.35481179182766898</v>
      </c>
      <c r="L12" s="17">
        <v>0.38104938502003799</v>
      </c>
      <c r="M12" s="17"/>
      <c r="N12" s="17">
        <v>0.41696445006666999</v>
      </c>
      <c r="O12" s="17">
        <v>0.33743495933512901</v>
      </c>
      <c r="P12" s="17">
        <v>0.367136169161352</v>
      </c>
      <c r="Q12" s="17">
        <v>0.33115741044002001</v>
      </c>
      <c r="R12" s="17">
        <v>0.37371144337316398</v>
      </c>
      <c r="S12" s="17"/>
      <c r="T12" s="17">
        <v>0.42360460706562503</v>
      </c>
      <c r="U12" s="17">
        <v>0.35295228966603598</v>
      </c>
      <c r="V12" s="17"/>
      <c r="W12" s="17">
        <v>0.38658718346759702</v>
      </c>
      <c r="X12" s="17">
        <v>0.35267406776280402</v>
      </c>
      <c r="Y12" s="17"/>
      <c r="Z12" s="17">
        <v>0.43377705307869202</v>
      </c>
      <c r="AA12" s="17">
        <v>0.31471221237288299</v>
      </c>
      <c r="AB12" s="17">
        <v>0.35699513020243401</v>
      </c>
      <c r="AC12" s="17"/>
      <c r="AD12" s="17">
        <v>0.39062283576331802</v>
      </c>
      <c r="AE12" s="17">
        <v>0.32313091078190498</v>
      </c>
      <c r="AF12" s="17"/>
      <c r="AG12" s="17">
        <v>0.370525211536468</v>
      </c>
      <c r="AH12" s="17">
        <v>0.38083115878106799</v>
      </c>
      <c r="AI12" s="17">
        <v>0.35640468558413702</v>
      </c>
      <c r="AJ12" s="17"/>
      <c r="AK12" s="17">
        <v>0.39475763206289799</v>
      </c>
      <c r="AL12" s="17">
        <v>0.36801909462986998</v>
      </c>
      <c r="AM12" s="17">
        <v>0.32240159503446197</v>
      </c>
      <c r="AN12" s="17"/>
      <c r="AO12" s="17">
        <v>0.39818151542468</v>
      </c>
      <c r="AP12" s="17">
        <v>0.384398138622285</v>
      </c>
      <c r="AQ12" s="17">
        <v>0.348179112808222</v>
      </c>
      <c r="AR12" s="17"/>
      <c r="AS12" s="17">
        <v>0.26746237051571697</v>
      </c>
      <c r="AT12" s="17">
        <v>0.377986287601422</v>
      </c>
      <c r="AU12" s="17">
        <v>0.35930106375651</v>
      </c>
      <c r="AV12" s="17">
        <v>0.47826014049320398</v>
      </c>
      <c r="AW12" s="17">
        <v>0.32117865594304201</v>
      </c>
      <c r="AX12" s="17">
        <v>0.419131476191139</v>
      </c>
      <c r="AY12" s="17">
        <v>0.29058789619734299</v>
      </c>
      <c r="AZ12" s="17">
        <v>0.407172570421026</v>
      </c>
      <c r="BA12" s="17">
        <v>0.49657209344431302</v>
      </c>
      <c r="BB12" s="17">
        <v>0.42756445571796398</v>
      </c>
      <c r="BC12" s="17">
        <v>0.236026738167324</v>
      </c>
      <c r="BD12" s="17">
        <v>0.31434622872680301</v>
      </c>
      <c r="BE12" s="17">
        <v>0.32298915375565201</v>
      </c>
      <c r="BF12" s="17">
        <v>0.39443479861519398</v>
      </c>
      <c r="BG12" s="17">
        <v>0.418069436731759</v>
      </c>
    </row>
    <row r="13" spans="2:59" x14ac:dyDescent="0.35">
      <c r="B13" s="18" t="s">
        <v>195</v>
      </c>
      <c r="C13" s="19">
        <v>0.202046511989247</v>
      </c>
      <c r="D13" s="19">
        <v>0.18958112574552</v>
      </c>
      <c r="E13" s="19">
        <v>0.212431523395471</v>
      </c>
      <c r="F13" s="19"/>
      <c r="G13" s="19">
        <v>0.13957170864339499</v>
      </c>
      <c r="H13" s="19">
        <v>0.16266786064595401</v>
      </c>
      <c r="I13" s="19">
        <v>0.182801003906117</v>
      </c>
      <c r="J13" s="19">
        <v>0.207692495691428</v>
      </c>
      <c r="K13" s="19">
        <v>0.21451047882629901</v>
      </c>
      <c r="L13" s="19">
        <v>0.237248523301892</v>
      </c>
      <c r="M13" s="19"/>
      <c r="N13" s="19">
        <v>0.16234675852908001</v>
      </c>
      <c r="O13" s="19">
        <v>0.22717154049253899</v>
      </c>
      <c r="P13" s="19">
        <v>0.23195607338546601</v>
      </c>
      <c r="Q13" s="19">
        <v>0.212713082495605</v>
      </c>
      <c r="R13" s="19">
        <v>0.17783992619994701</v>
      </c>
      <c r="S13" s="19"/>
      <c r="T13" s="19">
        <v>0.203502687066446</v>
      </c>
      <c r="U13" s="19">
        <v>0.20167979797225</v>
      </c>
      <c r="V13" s="19"/>
      <c r="W13" s="19">
        <v>0.20270215083093801</v>
      </c>
      <c r="X13" s="19">
        <v>0.20300987639653201</v>
      </c>
      <c r="Y13" s="19"/>
      <c r="Z13" s="19">
        <v>0.192076738675972</v>
      </c>
      <c r="AA13" s="19">
        <v>0.25282573888110799</v>
      </c>
      <c r="AB13" s="19">
        <v>0.220953175721252</v>
      </c>
      <c r="AC13" s="19"/>
      <c r="AD13" s="19">
        <v>0.22321164269070801</v>
      </c>
      <c r="AE13" s="19">
        <v>0.162314770106496</v>
      </c>
      <c r="AF13" s="19"/>
      <c r="AG13" s="19">
        <v>0.16807622965345401</v>
      </c>
      <c r="AH13" s="19">
        <v>0.191624797896642</v>
      </c>
      <c r="AI13" s="19">
        <v>0.22635578739611401</v>
      </c>
      <c r="AJ13" s="19"/>
      <c r="AK13" s="19">
        <v>0.29618518419452</v>
      </c>
      <c r="AL13" s="19">
        <v>0.18117133415123199</v>
      </c>
      <c r="AM13" s="19">
        <v>0.106319088187267</v>
      </c>
      <c r="AN13" s="19"/>
      <c r="AO13" s="19">
        <v>0.22943274161066299</v>
      </c>
      <c r="AP13" s="19">
        <v>0.22745243589232</v>
      </c>
      <c r="AQ13" s="19">
        <v>0.17281386064274401</v>
      </c>
      <c r="AR13" s="19"/>
      <c r="AS13" s="19">
        <v>0.19474341444652499</v>
      </c>
      <c r="AT13" s="19">
        <v>0.16407585304095701</v>
      </c>
      <c r="AU13" s="19">
        <v>0.244347199706651</v>
      </c>
      <c r="AV13" s="19">
        <v>0.15594199588143801</v>
      </c>
      <c r="AW13" s="19">
        <v>0.21218871018378599</v>
      </c>
      <c r="AX13" s="19">
        <v>0.12534935798240299</v>
      </c>
      <c r="AY13" s="19">
        <v>0.30621090462973699</v>
      </c>
      <c r="AZ13" s="19">
        <v>0.160474256830034</v>
      </c>
      <c r="BA13" s="19">
        <v>0.13150419001840899</v>
      </c>
      <c r="BB13" s="19">
        <v>0.22073304194072699</v>
      </c>
      <c r="BC13" s="19">
        <v>0.36143321962661601</v>
      </c>
      <c r="BD13" s="19">
        <v>0.27579594580836703</v>
      </c>
      <c r="BE13" s="19">
        <v>7.8873913914655994E-2</v>
      </c>
      <c r="BF13" s="19">
        <v>0.27011944932214899</v>
      </c>
      <c r="BG13" s="19">
        <v>0.29975437678101202</v>
      </c>
    </row>
    <row r="14" spans="2:59" x14ac:dyDescent="0.35">
      <c r="B14" s="16"/>
    </row>
    <row r="15" spans="2:59" x14ac:dyDescent="0.35">
      <c r="B15" t="s">
        <v>87</v>
      </c>
    </row>
    <row r="16" spans="2:59" x14ac:dyDescent="0.35">
      <c r="B16" t="s">
        <v>88</v>
      </c>
    </row>
    <row r="18" spans="2:2" x14ac:dyDescent="0.35">
      <c r="B18"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G3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 min="23" max="24" width="10.6328125" customWidth="1"/>
    <col min="25" max="25" width="2.1796875" customWidth="1"/>
    <col min="26" max="28" width="10.6328125" customWidth="1"/>
    <col min="29" max="29" width="2.1796875" customWidth="1"/>
    <col min="30" max="31" width="10.6328125" customWidth="1"/>
    <col min="32" max="32" width="2.1796875" customWidth="1"/>
    <col min="33" max="35" width="10.6328125" customWidth="1"/>
    <col min="36" max="36" width="2.1796875" customWidth="1"/>
    <col min="37" max="39" width="10.6328125" customWidth="1"/>
    <col min="40" max="40" width="2.1796875" customWidth="1"/>
    <col min="41" max="43" width="10.6328125" customWidth="1"/>
    <col min="44" max="44" width="2.1796875" customWidth="1"/>
    <col min="45" max="59" width="10.6328125" customWidth="1"/>
    <col min="60" max="60" width="2.1796875" customWidth="1"/>
  </cols>
  <sheetData>
    <row r="2" spans="2:59" ht="40" customHeight="1" x14ac:dyDescent="0.3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row>
    <row r="5" spans="2:59" ht="30" customHeight="1" x14ac:dyDescent="0.35">
      <c r="B5" s="15"/>
      <c r="C5" s="15"/>
      <c r="D5" s="29" t="s">
        <v>54</v>
      </c>
      <c r="E5" s="29"/>
      <c r="F5" s="15"/>
      <c r="G5" s="29" t="s">
        <v>55</v>
      </c>
      <c r="H5" s="29"/>
      <c r="I5" s="29"/>
      <c r="J5" s="29"/>
      <c r="K5" s="29"/>
      <c r="L5" s="29"/>
      <c r="M5" s="15"/>
      <c r="N5" s="29" t="s">
        <v>56</v>
      </c>
      <c r="O5" s="29"/>
      <c r="P5" s="29"/>
      <c r="Q5" s="29"/>
      <c r="R5" s="29"/>
      <c r="S5" s="15"/>
      <c r="T5" s="29" t="s">
        <v>57</v>
      </c>
      <c r="U5" s="29"/>
      <c r="V5" s="15"/>
      <c r="W5" s="29" t="s">
        <v>58</v>
      </c>
      <c r="X5" s="29"/>
      <c r="Y5" s="15"/>
      <c r="Z5" s="29" t="s">
        <v>59</v>
      </c>
      <c r="AA5" s="29"/>
      <c r="AB5" s="29"/>
      <c r="AC5" s="15"/>
      <c r="AD5" s="29" t="s">
        <v>60</v>
      </c>
      <c r="AE5" s="29"/>
      <c r="AF5" s="15"/>
      <c r="AG5" s="29" t="s">
        <v>61</v>
      </c>
      <c r="AH5" s="29"/>
      <c r="AI5" s="29"/>
      <c r="AJ5" s="15"/>
      <c r="AK5" s="29" t="s">
        <v>62</v>
      </c>
      <c r="AL5" s="29"/>
      <c r="AM5" s="29"/>
      <c r="AN5" s="15"/>
      <c r="AO5" s="29" t="s">
        <v>63</v>
      </c>
      <c r="AP5" s="29"/>
      <c r="AQ5" s="29"/>
      <c r="AR5" s="15"/>
      <c r="AS5" s="29" t="s">
        <v>64</v>
      </c>
      <c r="AT5" s="29"/>
      <c r="AU5" s="29"/>
      <c r="AV5" s="29"/>
      <c r="AW5" s="29"/>
      <c r="AX5" s="29"/>
      <c r="AY5" s="29"/>
      <c r="AZ5" s="29"/>
      <c r="BA5" s="29"/>
      <c r="BB5" s="29"/>
      <c r="BC5" s="29"/>
      <c r="BD5" s="29"/>
      <c r="BE5" s="29"/>
      <c r="BF5" s="29"/>
      <c r="BG5" s="29"/>
    </row>
    <row r="6" spans="2:59" ht="29" x14ac:dyDescent="0.35">
      <c r="B6" t="s">
        <v>12</v>
      </c>
      <c r="C6" s="9" t="s">
        <v>13</v>
      </c>
      <c r="D6" s="12" t="s">
        <v>14</v>
      </c>
      <c r="E6" s="12" t="s">
        <v>15</v>
      </c>
      <c r="G6" s="12" t="s">
        <v>18</v>
      </c>
      <c r="H6" s="12" t="s">
        <v>19</v>
      </c>
      <c r="I6" s="12" t="s">
        <v>20</v>
      </c>
      <c r="J6" s="12" t="s">
        <v>21</v>
      </c>
      <c r="K6" s="12" t="s">
        <v>22</v>
      </c>
      <c r="L6" s="12" t="s">
        <v>23</v>
      </c>
      <c r="N6" s="12" t="s">
        <v>24</v>
      </c>
      <c r="O6" s="12" t="s">
        <v>25</v>
      </c>
      <c r="P6" s="12" t="s">
        <v>26</v>
      </c>
      <c r="Q6" s="12" t="s">
        <v>27</v>
      </c>
      <c r="R6" s="12" t="s">
        <v>28</v>
      </c>
      <c r="T6" s="12" t="s">
        <v>29</v>
      </c>
      <c r="U6" s="12" t="s">
        <v>30</v>
      </c>
      <c r="W6" s="12" t="s">
        <v>31</v>
      </c>
      <c r="X6" s="12" t="s">
        <v>32</v>
      </c>
      <c r="Z6" s="12" t="s">
        <v>33</v>
      </c>
      <c r="AA6" s="12" t="s">
        <v>34</v>
      </c>
      <c r="AB6" s="12" t="s">
        <v>35</v>
      </c>
      <c r="AD6" s="12" t="s">
        <v>31</v>
      </c>
      <c r="AE6" s="12" t="s">
        <v>32</v>
      </c>
      <c r="AG6" s="12" t="s">
        <v>36</v>
      </c>
      <c r="AH6" s="12" t="s">
        <v>37</v>
      </c>
      <c r="AI6" s="12" t="s">
        <v>38</v>
      </c>
      <c r="AK6" s="12" t="s">
        <v>36</v>
      </c>
      <c r="AL6" s="12" t="s">
        <v>37</v>
      </c>
      <c r="AM6" s="12" t="s">
        <v>38</v>
      </c>
      <c r="AO6" s="12" t="s">
        <v>36</v>
      </c>
      <c r="AP6" s="12" t="s">
        <v>37</v>
      </c>
      <c r="AQ6" s="12" t="s">
        <v>38</v>
      </c>
      <c r="AS6" s="12" t="s">
        <v>39</v>
      </c>
      <c r="AT6" s="12" t="s">
        <v>40</v>
      </c>
      <c r="AU6" s="12" t="s">
        <v>41</v>
      </c>
      <c r="AV6" s="12" t="s">
        <v>42</v>
      </c>
      <c r="AW6" s="12" t="s">
        <v>43</v>
      </c>
      <c r="AX6" s="12" t="s">
        <v>44</v>
      </c>
      <c r="AY6" s="12" t="s">
        <v>45</v>
      </c>
      <c r="AZ6" s="12" t="s">
        <v>46</v>
      </c>
      <c r="BA6" s="12" t="s">
        <v>47</v>
      </c>
      <c r="BB6" s="12" t="s">
        <v>48</v>
      </c>
      <c r="BC6" s="12" t="s">
        <v>49</v>
      </c>
      <c r="BD6" s="12" t="s">
        <v>50</v>
      </c>
      <c r="BE6" s="12" t="s">
        <v>51</v>
      </c>
      <c r="BF6" s="12" t="s">
        <v>52</v>
      </c>
      <c r="BG6" s="12" t="s">
        <v>53</v>
      </c>
    </row>
    <row r="7" spans="2:59" ht="30" customHeight="1" x14ac:dyDescent="0.35">
      <c r="B7" s="10" t="s">
        <v>16</v>
      </c>
      <c r="C7" s="10">
        <v>1024</v>
      </c>
      <c r="D7" s="10">
        <v>523</v>
      </c>
      <c r="E7" s="10">
        <v>499</v>
      </c>
      <c r="F7" s="10"/>
      <c r="G7" s="10">
        <v>185</v>
      </c>
      <c r="H7" s="10">
        <v>153</v>
      </c>
      <c r="I7" s="10">
        <v>148</v>
      </c>
      <c r="J7" s="10">
        <v>180</v>
      </c>
      <c r="K7" s="10">
        <v>149</v>
      </c>
      <c r="L7" s="10">
        <v>209</v>
      </c>
      <c r="M7" s="10"/>
      <c r="N7" s="10">
        <v>245</v>
      </c>
      <c r="O7" s="10">
        <v>225</v>
      </c>
      <c r="P7" s="10">
        <v>148</v>
      </c>
      <c r="Q7" s="10">
        <v>227</v>
      </c>
      <c r="R7" s="10">
        <v>179</v>
      </c>
      <c r="S7" s="10"/>
      <c r="T7" s="10">
        <v>321</v>
      </c>
      <c r="U7" s="10">
        <v>703</v>
      </c>
      <c r="V7" s="10"/>
      <c r="W7" s="10">
        <v>407</v>
      </c>
      <c r="X7" s="10">
        <v>553</v>
      </c>
      <c r="Y7" s="10"/>
      <c r="Z7" s="10">
        <v>347</v>
      </c>
      <c r="AA7" s="10">
        <v>208</v>
      </c>
      <c r="AB7" s="10">
        <v>352</v>
      </c>
      <c r="AC7" s="10"/>
      <c r="AD7" s="10">
        <v>690</v>
      </c>
      <c r="AE7" s="10">
        <v>334</v>
      </c>
      <c r="AF7" s="10"/>
      <c r="AG7" s="10">
        <v>116</v>
      </c>
      <c r="AH7" s="10">
        <v>405</v>
      </c>
      <c r="AI7" s="10">
        <v>448</v>
      </c>
      <c r="AJ7" s="10"/>
      <c r="AK7" s="10">
        <v>303</v>
      </c>
      <c r="AL7" s="10">
        <v>520</v>
      </c>
      <c r="AM7" s="10">
        <v>149</v>
      </c>
      <c r="AN7" s="10"/>
      <c r="AO7" s="10">
        <v>70</v>
      </c>
      <c r="AP7" s="10">
        <v>495</v>
      </c>
      <c r="AQ7" s="10">
        <v>416</v>
      </c>
      <c r="AR7" s="10"/>
      <c r="AS7" s="10">
        <v>94</v>
      </c>
      <c r="AT7" s="10">
        <v>84</v>
      </c>
      <c r="AU7" s="10">
        <v>74</v>
      </c>
      <c r="AV7" s="10">
        <v>111</v>
      </c>
      <c r="AW7" s="10">
        <v>101</v>
      </c>
      <c r="AX7" s="10">
        <v>87</v>
      </c>
      <c r="AY7" s="10">
        <v>83</v>
      </c>
      <c r="AZ7" s="10">
        <v>66</v>
      </c>
      <c r="BA7" s="10">
        <v>45</v>
      </c>
      <c r="BB7" s="10">
        <v>58</v>
      </c>
      <c r="BC7" s="10">
        <v>49</v>
      </c>
      <c r="BD7" s="10">
        <v>40</v>
      </c>
      <c r="BE7" s="10">
        <v>15</v>
      </c>
      <c r="BF7" s="10">
        <v>15</v>
      </c>
      <c r="BG7" s="10">
        <v>28</v>
      </c>
    </row>
    <row r="8" spans="2:59" ht="30" customHeight="1" x14ac:dyDescent="0.35">
      <c r="B8" s="11" t="s">
        <v>17</v>
      </c>
      <c r="C8" s="11">
        <v>1024</v>
      </c>
      <c r="D8" s="11">
        <v>493</v>
      </c>
      <c r="E8" s="11">
        <v>529</v>
      </c>
      <c r="F8" s="11"/>
      <c r="G8" s="11">
        <v>85</v>
      </c>
      <c r="H8" s="11">
        <v>129</v>
      </c>
      <c r="I8" s="11">
        <v>154</v>
      </c>
      <c r="J8" s="11">
        <v>196</v>
      </c>
      <c r="K8" s="11">
        <v>176</v>
      </c>
      <c r="L8" s="11">
        <v>285</v>
      </c>
      <c r="M8" s="11"/>
      <c r="N8" s="11">
        <v>275</v>
      </c>
      <c r="O8" s="11">
        <v>200</v>
      </c>
      <c r="P8" s="11">
        <v>203</v>
      </c>
      <c r="Q8" s="11">
        <v>235</v>
      </c>
      <c r="R8" s="11">
        <v>111</v>
      </c>
      <c r="S8" s="11"/>
      <c r="T8" s="11">
        <v>206</v>
      </c>
      <c r="U8" s="11">
        <v>818</v>
      </c>
      <c r="V8" s="11"/>
      <c r="W8" s="11">
        <v>372</v>
      </c>
      <c r="X8" s="11">
        <v>590</v>
      </c>
      <c r="Y8" s="11"/>
      <c r="Z8" s="11">
        <v>333</v>
      </c>
      <c r="AA8" s="11">
        <v>201</v>
      </c>
      <c r="AB8" s="11">
        <v>372</v>
      </c>
      <c r="AC8" s="11"/>
      <c r="AD8" s="11">
        <v>668</v>
      </c>
      <c r="AE8" s="11">
        <v>356</v>
      </c>
      <c r="AF8" s="11"/>
      <c r="AG8" s="11">
        <v>120</v>
      </c>
      <c r="AH8" s="11">
        <v>400</v>
      </c>
      <c r="AI8" s="11">
        <v>456</v>
      </c>
      <c r="AJ8" s="11"/>
      <c r="AK8" s="11">
        <v>295</v>
      </c>
      <c r="AL8" s="11">
        <v>532</v>
      </c>
      <c r="AM8" s="11">
        <v>149</v>
      </c>
      <c r="AN8" s="11"/>
      <c r="AO8" s="11">
        <v>69</v>
      </c>
      <c r="AP8" s="11">
        <v>496</v>
      </c>
      <c r="AQ8" s="11">
        <v>419</v>
      </c>
      <c r="AR8" s="11"/>
      <c r="AS8" s="11">
        <v>97</v>
      </c>
      <c r="AT8" s="11">
        <v>79</v>
      </c>
      <c r="AU8" s="11">
        <v>76</v>
      </c>
      <c r="AV8" s="11">
        <v>123</v>
      </c>
      <c r="AW8" s="11">
        <v>102</v>
      </c>
      <c r="AX8" s="11">
        <v>85</v>
      </c>
      <c r="AY8" s="11">
        <v>93</v>
      </c>
      <c r="AZ8" s="11">
        <v>75</v>
      </c>
      <c r="BA8" s="11">
        <v>45</v>
      </c>
      <c r="BB8" s="11">
        <v>60</v>
      </c>
      <c r="BC8" s="11">
        <v>47</v>
      </c>
      <c r="BD8" s="11">
        <v>35</v>
      </c>
      <c r="BE8" s="11">
        <v>11</v>
      </c>
      <c r="BF8" s="11">
        <v>12</v>
      </c>
      <c r="BG8" s="11">
        <v>17</v>
      </c>
    </row>
    <row r="9" spans="2:59" ht="29" x14ac:dyDescent="0.35">
      <c r="B9" s="18" t="s">
        <v>480</v>
      </c>
      <c r="C9" s="17">
        <v>0.40121564917707297</v>
      </c>
      <c r="D9" s="17">
        <v>0.39993465976812498</v>
      </c>
      <c r="E9" s="17">
        <v>0.402002019137221</v>
      </c>
      <c r="F9" s="17"/>
      <c r="G9" s="17">
        <v>0.33474198526300403</v>
      </c>
      <c r="H9" s="17">
        <v>0.31765149415232902</v>
      </c>
      <c r="I9" s="17">
        <v>0.32710677580359598</v>
      </c>
      <c r="J9" s="17">
        <v>0.37747390634877898</v>
      </c>
      <c r="K9" s="17">
        <v>0.442817399412054</v>
      </c>
      <c r="L9" s="17">
        <v>0.48931804959417602</v>
      </c>
      <c r="M9" s="17"/>
      <c r="N9" s="17">
        <v>0.44906010641875199</v>
      </c>
      <c r="O9" s="17">
        <v>0.39090913606163702</v>
      </c>
      <c r="P9" s="17">
        <v>0.41896278837809597</v>
      </c>
      <c r="Q9" s="17">
        <v>0.33399199909104299</v>
      </c>
      <c r="R9" s="17">
        <v>0.41121951735614198</v>
      </c>
      <c r="S9" s="17"/>
      <c r="T9" s="17">
        <v>0.42829828018920502</v>
      </c>
      <c r="U9" s="17">
        <v>0.39439532889773499</v>
      </c>
      <c r="V9" s="17"/>
      <c r="W9" s="17">
        <v>0.387715675384664</v>
      </c>
      <c r="X9" s="17">
        <v>0.41488420411557703</v>
      </c>
      <c r="Y9" s="17"/>
      <c r="Z9" s="17">
        <v>0.44467901720518999</v>
      </c>
      <c r="AA9" s="17">
        <v>0.47097992969555302</v>
      </c>
      <c r="AB9" s="17">
        <v>0.33573736924199099</v>
      </c>
      <c r="AC9" s="17"/>
      <c r="AD9" s="17">
        <v>0.44496450283197603</v>
      </c>
      <c r="AE9" s="17">
        <v>0.31908914660069898</v>
      </c>
      <c r="AF9" s="17"/>
      <c r="AG9" s="17">
        <v>0.30400351574560902</v>
      </c>
      <c r="AH9" s="17">
        <v>0.39977864760024501</v>
      </c>
      <c r="AI9" s="17">
        <v>0.43040970383173699</v>
      </c>
      <c r="AJ9" s="17"/>
      <c r="AK9" s="17">
        <v>0.48147566361710598</v>
      </c>
      <c r="AL9" s="17">
        <v>0.40423284961934902</v>
      </c>
      <c r="AM9" s="17">
        <v>0.24373388393005699</v>
      </c>
      <c r="AN9" s="17"/>
      <c r="AO9" s="17">
        <v>0.41389900239824701</v>
      </c>
      <c r="AP9" s="17">
        <v>0.42693662224123302</v>
      </c>
      <c r="AQ9" s="17">
        <v>0.368543864457063</v>
      </c>
      <c r="AR9" s="17"/>
      <c r="AS9" s="17">
        <v>0.25632590089640001</v>
      </c>
      <c r="AT9" s="17">
        <v>0.43912315717755301</v>
      </c>
      <c r="AU9" s="17">
        <v>0.46097732041030798</v>
      </c>
      <c r="AV9" s="17">
        <v>0.40606038514791298</v>
      </c>
      <c r="AW9" s="17">
        <v>0.37298376896852398</v>
      </c>
      <c r="AX9" s="17">
        <v>0.41853961803039802</v>
      </c>
      <c r="AY9" s="17">
        <v>0.45082805404147702</v>
      </c>
      <c r="AZ9" s="17">
        <v>0.37734112249158702</v>
      </c>
      <c r="BA9" s="17">
        <v>0.43540953898600998</v>
      </c>
      <c r="BB9" s="17">
        <v>0.48142838223137002</v>
      </c>
      <c r="BC9" s="17">
        <v>0.467677185816677</v>
      </c>
      <c r="BD9" s="17">
        <v>0.40565057690474199</v>
      </c>
      <c r="BE9" s="17">
        <v>0.115303736039921</v>
      </c>
      <c r="BF9" s="17">
        <v>0.54512165492527398</v>
      </c>
      <c r="BG9" s="17">
        <v>0.37089242234277398</v>
      </c>
    </row>
    <row r="10" spans="2:59" ht="29" x14ac:dyDescent="0.35">
      <c r="B10" s="18" t="s">
        <v>481</v>
      </c>
      <c r="C10" s="17">
        <v>0.381689247504926</v>
      </c>
      <c r="D10" s="17">
        <v>0.38438959037272302</v>
      </c>
      <c r="E10" s="17">
        <v>0.37868623134656898</v>
      </c>
      <c r="F10" s="17"/>
      <c r="G10" s="17">
        <v>0.267165023082855</v>
      </c>
      <c r="H10" s="17">
        <v>0.24375958643585099</v>
      </c>
      <c r="I10" s="17">
        <v>0.32641842662382697</v>
      </c>
      <c r="J10" s="17">
        <v>0.35366577344106198</v>
      </c>
      <c r="K10" s="17">
        <v>0.45528091853345598</v>
      </c>
      <c r="L10" s="17">
        <v>0.48167827612249797</v>
      </c>
      <c r="M10" s="17"/>
      <c r="N10" s="17">
        <v>0.45045665043467098</v>
      </c>
      <c r="O10" s="17">
        <v>0.38284428529816</v>
      </c>
      <c r="P10" s="17">
        <v>0.35617626494650501</v>
      </c>
      <c r="Q10" s="17">
        <v>0.33491254703055501</v>
      </c>
      <c r="R10" s="17">
        <v>0.35495401201878901</v>
      </c>
      <c r="S10" s="17"/>
      <c r="T10" s="17">
        <v>0.42053519613873203</v>
      </c>
      <c r="U10" s="17">
        <v>0.37190652694433401</v>
      </c>
      <c r="V10" s="17"/>
      <c r="W10" s="17">
        <v>0.37091441197361003</v>
      </c>
      <c r="X10" s="17">
        <v>0.39329359888221499</v>
      </c>
      <c r="Y10" s="17"/>
      <c r="Z10" s="17">
        <v>0.376972437027848</v>
      </c>
      <c r="AA10" s="17">
        <v>0.39576069104054901</v>
      </c>
      <c r="AB10" s="17">
        <v>0.39700806388117699</v>
      </c>
      <c r="AC10" s="17"/>
      <c r="AD10" s="17">
        <v>0.39457114009086702</v>
      </c>
      <c r="AE10" s="17">
        <v>0.357507018800303</v>
      </c>
      <c r="AF10" s="17"/>
      <c r="AG10" s="17">
        <v>0.41218286764329698</v>
      </c>
      <c r="AH10" s="17">
        <v>0.37725057998100198</v>
      </c>
      <c r="AI10" s="17">
        <v>0.38206411114509098</v>
      </c>
      <c r="AJ10" s="17"/>
      <c r="AK10" s="17">
        <v>0.45193009406335699</v>
      </c>
      <c r="AL10" s="17">
        <v>0.37891749184021301</v>
      </c>
      <c r="AM10" s="17">
        <v>0.27561766673848498</v>
      </c>
      <c r="AN10" s="17"/>
      <c r="AO10" s="17">
        <v>0.50051243964526404</v>
      </c>
      <c r="AP10" s="17">
        <v>0.39854084569223702</v>
      </c>
      <c r="AQ10" s="17">
        <v>0.35112775670727597</v>
      </c>
      <c r="AR10" s="17"/>
      <c r="AS10" s="17">
        <v>0.19418801694899801</v>
      </c>
      <c r="AT10" s="17">
        <v>0.30810353866182</v>
      </c>
      <c r="AU10" s="17">
        <v>0.43901493380840501</v>
      </c>
      <c r="AV10" s="17">
        <v>0.412800627210474</v>
      </c>
      <c r="AW10" s="17">
        <v>0.46811354881209399</v>
      </c>
      <c r="AX10" s="17">
        <v>0.30434566426041498</v>
      </c>
      <c r="AY10" s="17">
        <v>0.46278368570717698</v>
      </c>
      <c r="AZ10" s="17">
        <v>0.42485512703265599</v>
      </c>
      <c r="BA10" s="17">
        <v>0.43445622568490599</v>
      </c>
      <c r="BB10" s="17">
        <v>0.39297853401418598</v>
      </c>
      <c r="BC10" s="17">
        <v>0.42285385398859998</v>
      </c>
      <c r="BD10" s="17">
        <v>0.24702796797775201</v>
      </c>
      <c r="BE10" s="17">
        <v>0.60623449631543302</v>
      </c>
      <c r="BF10" s="17">
        <v>0.34426441667142399</v>
      </c>
      <c r="BG10" s="17">
        <v>0.227201072389384</v>
      </c>
    </row>
    <row r="11" spans="2:59" ht="29" x14ac:dyDescent="0.35">
      <c r="B11" s="18" t="s">
        <v>482</v>
      </c>
      <c r="C11" s="17">
        <v>0.37001018816772602</v>
      </c>
      <c r="D11" s="17">
        <v>0.379774111028162</v>
      </c>
      <c r="E11" s="17">
        <v>0.360378747312185</v>
      </c>
      <c r="F11" s="17"/>
      <c r="G11" s="17">
        <v>0.324790498484259</v>
      </c>
      <c r="H11" s="17">
        <v>0.254083371890514</v>
      </c>
      <c r="I11" s="17">
        <v>0.32174702862195698</v>
      </c>
      <c r="J11" s="17">
        <v>0.361517554792115</v>
      </c>
      <c r="K11" s="17">
        <v>0.42942947989399699</v>
      </c>
      <c r="L11" s="17">
        <v>0.43097039234821599</v>
      </c>
      <c r="M11" s="17"/>
      <c r="N11" s="17">
        <v>0.381075264576405</v>
      </c>
      <c r="O11" s="17">
        <v>0.380347202584983</v>
      </c>
      <c r="P11" s="17">
        <v>0.43212194696461698</v>
      </c>
      <c r="Q11" s="17">
        <v>0.314921242939668</v>
      </c>
      <c r="R11" s="17">
        <v>0.32711218428676297</v>
      </c>
      <c r="S11" s="17"/>
      <c r="T11" s="17">
        <v>0.41631695552422499</v>
      </c>
      <c r="U11" s="17">
        <v>0.35834858171853401</v>
      </c>
      <c r="V11" s="17"/>
      <c r="W11" s="17">
        <v>0.36451663683388502</v>
      </c>
      <c r="X11" s="17">
        <v>0.38540954873460098</v>
      </c>
      <c r="Y11" s="17"/>
      <c r="Z11" s="17">
        <v>0.39411468043635001</v>
      </c>
      <c r="AA11" s="17">
        <v>0.43679161049491</v>
      </c>
      <c r="AB11" s="17">
        <v>0.32750963292630603</v>
      </c>
      <c r="AC11" s="17"/>
      <c r="AD11" s="17">
        <v>0.42369911561791102</v>
      </c>
      <c r="AE11" s="17">
        <v>0.26922391675267499</v>
      </c>
      <c r="AF11" s="17"/>
      <c r="AG11" s="17">
        <v>0.30837173855710798</v>
      </c>
      <c r="AH11" s="17">
        <v>0.37504683322446802</v>
      </c>
      <c r="AI11" s="17">
        <v>0.38803237975675497</v>
      </c>
      <c r="AJ11" s="17"/>
      <c r="AK11" s="17">
        <v>0.416008091648148</v>
      </c>
      <c r="AL11" s="17">
        <v>0.39764633885975698</v>
      </c>
      <c r="AM11" s="17">
        <v>0.211606506579154</v>
      </c>
      <c r="AN11" s="17"/>
      <c r="AO11" s="17">
        <v>0.34078093317839497</v>
      </c>
      <c r="AP11" s="17">
        <v>0.41529259210354302</v>
      </c>
      <c r="AQ11" s="17">
        <v>0.33121095617994001</v>
      </c>
      <c r="AR11" s="17"/>
      <c r="AS11" s="17">
        <v>0.30575663524594399</v>
      </c>
      <c r="AT11" s="17">
        <v>0.35361903283156998</v>
      </c>
      <c r="AU11" s="17">
        <v>0.32432183124675201</v>
      </c>
      <c r="AV11" s="17">
        <v>0.43438059263991202</v>
      </c>
      <c r="AW11" s="17">
        <v>0.36727677631276801</v>
      </c>
      <c r="AX11" s="17">
        <v>0.35067354673434997</v>
      </c>
      <c r="AY11" s="17">
        <v>0.40503110526305502</v>
      </c>
      <c r="AZ11" s="17">
        <v>0.32470583267083297</v>
      </c>
      <c r="BA11" s="17">
        <v>0.40720153448763202</v>
      </c>
      <c r="BB11" s="17">
        <v>0.34018021404732102</v>
      </c>
      <c r="BC11" s="17">
        <v>0.46226326373549997</v>
      </c>
      <c r="BD11" s="17">
        <v>0.38122360245227899</v>
      </c>
      <c r="BE11" s="17">
        <v>0.33773200994616898</v>
      </c>
      <c r="BF11" s="17">
        <v>0.20455481152524299</v>
      </c>
      <c r="BG11" s="17">
        <v>0.37000688325792302</v>
      </c>
    </row>
    <row r="12" spans="2:59" ht="43.5" x14ac:dyDescent="0.35">
      <c r="B12" s="18" t="s">
        <v>483</v>
      </c>
      <c r="C12" s="17">
        <v>0.32284768425003701</v>
      </c>
      <c r="D12" s="17">
        <v>0.31387931904862498</v>
      </c>
      <c r="E12" s="17">
        <v>0.33047261524840499</v>
      </c>
      <c r="F12" s="17"/>
      <c r="G12" s="17">
        <v>0.31258156010622701</v>
      </c>
      <c r="H12" s="17">
        <v>0.235973823074456</v>
      </c>
      <c r="I12" s="17">
        <v>0.26888488563913998</v>
      </c>
      <c r="J12" s="17">
        <v>0.260933868858232</v>
      </c>
      <c r="K12" s="17">
        <v>0.41478316661083697</v>
      </c>
      <c r="L12" s="17">
        <v>0.37995901133412902</v>
      </c>
      <c r="M12" s="17"/>
      <c r="N12" s="17">
        <v>0.40149521949851702</v>
      </c>
      <c r="O12" s="17">
        <v>0.30578701575099698</v>
      </c>
      <c r="P12" s="17">
        <v>0.30719563644671999</v>
      </c>
      <c r="Q12" s="17">
        <v>0.27888020484334602</v>
      </c>
      <c r="R12" s="17">
        <v>0.28049096775109</v>
      </c>
      <c r="S12" s="17"/>
      <c r="T12" s="17">
        <v>0.36012173694756699</v>
      </c>
      <c r="U12" s="17">
        <v>0.31346082012327497</v>
      </c>
      <c r="V12" s="17"/>
      <c r="W12" s="17">
        <v>0.30833429345097402</v>
      </c>
      <c r="X12" s="17">
        <v>0.33891617115758599</v>
      </c>
      <c r="Y12" s="17"/>
      <c r="Z12" s="17">
        <v>0.41722574801877699</v>
      </c>
      <c r="AA12" s="17">
        <v>0.34185836158363297</v>
      </c>
      <c r="AB12" s="17">
        <v>0.25414072765687901</v>
      </c>
      <c r="AC12" s="17"/>
      <c r="AD12" s="17">
        <v>0.37897857722716399</v>
      </c>
      <c r="AE12" s="17">
        <v>0.21747729070639699</v>
      </c>
      <c r="AF12" s="17"/>
      <c r="AG12" s="17">
        <v>0.29521530881458302</v>
      </c>
      <c r="AH12" s="17">
        <v>0.30737503893398899</v>
      </c>
      <c r="AI12" s="17">
        <v>0.34919043588609</v>
      </c>
      <c r="AJ12" s="17"/>
      <c r="AK12" s="17">
        <v>0.38365520834863398</v>
      </c>
      <c r="AL12" s="17">
        <v>0.33746765493797298</v>
      </c>
      <c r="AM12" s="17">
        <v>0.16992220757809801</v>
      </c>
      <c r="AN12" s="17"/>
      <c r="AO12" s="17">
        <v>0.38797373880472302</v>
      </c>
      <c r="AP12" s="17">
        <v>0.35218302186160799</v>
      </c>
      <c r="AQ12" s="17">
        <v>0.29212771807168603</v>
      </c>
      <c r="AR12" s="17"/>
      <c r="AS12" s="17">
        <v>0.26682325482721297</v>
      </c>
      <c r="AT12" s="17">
        <v>0.23294800711234301</v>
      </c>
      <c r="AU12" s="17">
        <v>0.34083678143368201</v>
      </c>
      <c r="AV12" s="17">
        <v>0.324475971636005</v>
      </c>
      <c r="AW12" s="17">
        <v>0.28158756246050598</v>
      </c>
      <c r="AX12" s="17">
        <v>0.29822028040758403</v>
      </c>
      <c r="AY12" s="17">
        <v>0.37866294048792298</v>
      </c>
      <c r="AZ12" s="17">
        <v>0.36425630236360601</v>
      </c>
      <c r="BA12" s="17">
        <v>0.336721108839655</v>
      </c>
      <c r="BB12" s="17">
        <v>0.45845169697668198</v>
      </c>
      <c r="BC12" s="17">
        <v>0.349728591643165</v>
      </c>
      <c r="BD12" s="17">
        <v>0.34910446379642701</v>
      </c>
      <c r="BE12" s="17">
        <v>0.18805371254241801</v>
      </c>
      <c r="BF12" s="17">
        <v>0.321025368673097</v>
      </c>
      <c r="BG12" s="17">
        <v>0.29092890680878097</v>
      </c>
    </row>
    <row r="13" spans="2:59" ht="43.5" x14ac:dyDescent="0.35">
      <c r="B13" s="18" t="s">
        <v>484</v>
      </c>
      <c r="C13" s="17">
        <v>0.316377117500039</v>
      </c>
      <c r="D13" s="17">
        <v>0.324617746353697</v>
      </c>
      <c r="E13" s="17">
        <v>0.30794379025619401</v>
      </c>
      <c r="F13" s="17"/>
      <c r="G13" s="17">
        <v>0.21042693701003601</v>
      </c>
      <c r="H13" s="17">
        <v>0.25899427232374</v>
      </c>
      <c r="I13" s="17">
        <v>0.26691741059296797</v>
      </c>
      <c r="J13" s="17">
        <v>0.33162639434111202</v>
      </c>
      <c r="K13" s="17">
        <v>0.34931564236039497</v>
      </c>
      <c r="L13" s="17">
        <v>0.36973183195028902</v>
      </c>
      <c r="M13" s="17"/>
      <c r="N13" s="17">
        <v>0.33334491898624302</v>
      </c>
      <c r="O13" s="17">
        <v>0.24188483221246801</v>
      </c>
      <c r="P13" s="17">
        <v>0.371187286821134</v>
      </c>
      <c r="Q13" s="17">
        <v>0.31812013703022402</v>
      </c>
      <c r="R13" s="17">
        <v>0.30473393314464697</v>
      </c>
      <c r="S13" s="17"/>
      <c r="T13" s="17">
        <v>0.357434122772193</v>
      </c>
      <c r="U13" s="17">
        <v>0.30603757827502198</v>
      </c>
      <c r="V13" s="17"/>
      <c r="W13" s="17">
        <v>0.30779793620790302</v>
      </c>
      <c r="X13" s="17">
        <v>0.33342675069801703</v>
      </c>
      <c r="Y13" s="17"/>
      <c r="Z13" s="17">
        <v>0.36394561152927901</v>
      </c>
      <c r="AA13" s="17">
        <v>0.35619182111852599</v>
      </c>
      <c r="AB13" s="17">
        <v>0.28481123101681599</v>
      </c>
      <c r="AC13" s="17"/>
      <c r="AD13" s="17">
        <v>0.368948001978673</v>
      </c>
      <c r="AE13" s="17">
        <v>0.21768966585539401</v>
      </c>
      <c r="AF13" s="17"/>
      <c r="AG13" s="17">
        <v>0.38299668193373099</v>
      </c>
      <c r="AH13" s="17">
        <v>0.30786570167273197</v>
      </c>
      <c r="AI13" s="17">
        <v>0.32159106438812302</v>
      </c>
      <c r="AJ13" s="17"/>
      <c r="AK13" s="17">
        <v>0.39183752655178899</v>
      </c>
      <c r="AL13" s="17">
        <v>0.31948882742358298</v>
      </c>
      <c r="AM13" s="17">
        <v>0.19182484386481999</v>
      </c>
      <c r="AN13" s="17"/>
      <c r="AO13" s="17">
        <v>0.37297276543386498</v>
      </c>
      <c r="AP13" s="17">
        <v>0.362566255540616</v>
      </c>
      <c r="AQ13" s="17">
        <v>0.26833670745352001</v>
      </c>
      <c r="AR13" s="17"/>
      <c r="AS13" s="17">
        <v>0.29498947935067898</v>
      </c>
      <c r="AT13" s="17">
        <v>0.296701722009028</v>
      </c>
      <c r="AU13" s="17">
        <v>0.38568994035063597</v>
      </c>
      <c r="AV13" s="17">
        <v>0.29135751095083601</v>
      </c>
      <c r="AW13" s="17">
        <v>0.27261471405391902</v>
      </c>
      <c r="AX13" s="17">
        <v>0.30408670197479398</v>
      </c>
      <c r="AY13" s="17">
        <v>0.351128360412018</v>
      </c>
      <c r="AZ13" s="17">
        <v>0.223297531321866</v>
      </c>
      <c r="BA13" s="17">
        <v>0.271799912433008</v>
      </c>
      <c r="BB13" s="17">
        <v>0.40563431738445099</v>
      </c>
      <c r="BC13" s="17">
        <v>0.49536243704199301</v>
      </c>
      <c r="BD13" s="17">
        <v>0.306360826783447</v>
      </c>
      <c r="BE13" s="17">
        <v>0.29250541251289303</v>
      </c>
      <c r="BF13" s="17">
        <v>0.241936713949647</v>
      </c>
      <c r="BG13" s="17">
        <v>0.40805420961279998</v>
      </c>
    </row>
    <row r="14" spans="2:59" ht="29" x14ac:dyDescent="0.35">
      <c r="B14" s="18" t="s">
        <v>485</v>
      </c>
      <c r="C14" s="17">
        <v>0.305211918581824</v>
      </c>
      <c r="D14" s="17">
        <v>0.319480309988184</v>
      </c>
      <c r="E14" s="17">
        <v>0.29317716254161702</v>
      </c>
      <c r="F14" s="17"/>
      <c r="G14" s="17">
        <v>0.25393457495479699</v>
      </c>
      <c r="H14" s="17">
        <v>0.25216160265510001</v>
      </c>
      <c r="I14" s="17">
        <v>0.30635810333334301</v>
      </c>
      <c r="J14" s="17">
        <v>0.26069207415448897</v>
      </c>
      <c r="K14" s="17">
        <v>0.332656037033917</v>
      </c>
      <c r="L14" s="17">
        <v>0.35743325396747699</v>
      </c>
      <c r="M14" s="17"/>
      <c r="N14" s="17">
        <v>0.37495563547333699</v>
      </c>
      <c r="O14" s="17">
        <v>0.31575075736915897</v>
      </c>
      <c r="P14" s="17">
        <v>0.237262577621072</v>
      </c>
      <c r="Q14" s="17">
        <v>0.30071969727112302</v>
      </c>
      <c r="R14" s="17">
        <v>0.247137702437388</v>
      </c>
      <c r="S14" s="17"/>
      <c r="T14" s="17">
        <v>0.30768456258820198</v>
      </c>
      <c r="U14" s="17">
        <v>0.30458922339195399</v>
      </c>
      <c r="V14" s="17"/>
      <c r="W14" s="17">
        <v>0.30455487242588802</v>
      </c>
      <c r="X14" s="17">
        <v>0.30947581742519598</v>
      </c>
      <c r="Y14" s="17"/>
      <c r="Z14" s="17">
        <v>0.33960289439563901</v>
      </c>
      <c r="AA14" s="17">
        <v>0.33609608099049099</v>
      </c>
      <c r="AB14" s="17">
        <v>0.27627016835278601</v>
      </c>
      <c r="AC14" s="17"/>
      <c r="AD14" s="17">
        <v>0.32442785577410199</v>
      </c>
      <c r="AE14" s="17">
        <v>0.26913925419208601</v>
      </c>
      <c r="AF14" s="17"/>
      <c r="AG14" s="17">
        <v>0.32861773750531598</v>
      </c>
      <c r="AH14" s="17">
        <v>0.29347640805152198</v>
      </c>
      <c r="AI14" s="17">
        <v>0.323324270370557</v>
      </c>
      <c r="AJ14" s="17"/>
      <c r="AK14" s="17">
        <v>0.32267473941639402</v>
      </c>
      <c r="AL14" s="17">
        <v>0.32341795909631099</v>
      </c>
      <c r="AM14" s="17">
        <v>0.22767964158308099</v>
      </c>
      <c r="AN14" s="17"/>
      <c r="AO14" s="17">
        <v>0.326037336285802</v>
      </c>
      <c r="AP14" s="17">
        <v>0.326169058031127</v>
      </c>
      <c r="AQ14" s="17">
        <v>0.28838135550953198</v>
      </c>
      <c r="AR14" s="17"/>
      <c r="AS14" s="17">
        <v>0.17719002780023299</v>
      </c>
      <c r="AT14" s="17">
        <v>0.24321224466885799</v>
      </c>
      <c r="AU14" s="17">
        <v>0.30801045690769602</v>
      </c>
      <c r="AV14" s="17">
        <v>0.28249845508240801</v>
      </c>
      <c r="AW14" s="17">
        <v>0.25100829644987899</v>
      </c>
      <c r="AX14" s="17">
        <v>0.29602747952005098</v>
      </c>
      <c r="AY14" s="17">
        <v>0.32507054528100598</v>
      </c>
      <c r="AZ14" s="17">
        <v>0.40323165818727802</v>
      </c>
      <c r="BA14" s="17">
        <v>0.39970156777969001</v>
      </c>
      <c r="BB14" s="17">
        <v>0.35804595095696501</v>
      </c>
      <c r="BC14" s="17">
        <v>0.39606756602884302</v>
      </c>
      <c r="BD14" s="17">
        <v>0.32927638188270097</v>
      </c>
      <c r="BE14" s="17">
        <v>0.29898590498613298</v>
      </c>
      <c r="BF14" s="17">
        <v>0.420679502737972</v>
      </c>
      <c r="BG14" s="17">
        <v>0.30372813555981998</v>
      </c>
    </row>
    <row r="15" spans="2:59" ht="29" x14ac:dyDescent="0.35">
      <c r="B15" s="18" t="s">
        <v>486</v>
      </c>
      <c r="C15" s="17">
        <v>0.28383143518005099</v>
      </c>
      <c r="D15" s="17">
        <v>0.30049169208461202</v>
      </c>
      <c r="E15" s="17">
        <v>0.26948037415300702</v>
      </c>
      <c r="F15" s="17"/>
      <c r="G15" s="17">
        <v>0.21778287115479</v>
      </c>
      <c r="H15" s="17">
        <v>0.251326115158029</v>
      </c>
      <c r="I15" s="17">
        <v>0.20459520899651301</v>
      </c>
      <c r="J15" s="17">
        <v>0.26509984206160903</v>
      </c>
      <c r="K15" s="17">
        <v>0.31957215430214497</v>
      </c>
      <c r="L15" s="17">
        <v>0.35172196473296602</v>
      </c>
      <c r="M15" s="17"/>
      <c r="N15" s="17">
        <v>0.306674786979523</v>
      </c>
      <c r="O15" s="17">
        <v>0.27931795192181402</v>
      </c>
      <c r="P15" s="17">
        <v>0.256487888398576</v>
      </c>
      <c r="Q15" s="17">
        <v>0.28576664593455497</v>
      </c>
      <c r="R15" s="17">
        <v>0.28125582837520702</v>
      </c>
      <c r="S15" s="17"/>
      <c r="T15" s="17">
        <v>0.32655508625885699</v>
      </c>
      <c r="U15" s="17">
        <v>0.273072178306904</v>
      </c>
      <c r="V15" s="17"/>
      <c r="W15" s="17">
        <v>0.294066307915548</v>
      </c>
      <c r="X15" s="17">
        <v>0.28448185337487703</v>
      </c>
      <c r="Y15" s="17"/>
      <c r="Z15" s="17">
        <v>0.31483336873270901</v>
      </c>
      <c r="AA15" s="17">
        <v>0.341328961343763</v>
      </c>
      <c r="AB15" s="17">
        <v>0.266202362612733</v>
      </c>
      <c r="AC15" s="17"/>
      <c r="AD15" s="17">
        <v>0.32185767627077499</v>
      </c>
      <c r="AE15" s="17">
        <v>0.21244757192407601</v>
      </c>
      <c r="AF15" s="17"/>
      <c r="AG15" s="17">
        <v>0.353876181213508</v>
      </c>
      <c r="AH15" s="17">
        <v>0.29684484203420203</v>
      </c>
      <c r="AI15" s="17">
        <v>0.26677818134659098</v>
      </c>
      <c r="AJ15" s="17"/>
      <c r="AK15" s="17">
        <v>0.32998850263379698</v>
      </c>
      <c r="AL15" s="17">
        <v>0.27959211471796802</v>
      </c>
      <c r="AM15" s="17">
        <v>0.225753541203669</v>
      </c>
      <c r="AN15" s="17"/>
      <c r="AO15" s="17">
        <v>0.30853833121405699</v>
      </c>
      <c r="AP15" s="17">
        <v>0.31057069721411901</v>
      </c>
      <c r="AQ15" s="17">
        <v>0.26323395214484402</v>
      </c>
      <c r="AR15" s="17"/>
      <c r="AS15" s="17">
        <v>0.160325460195307</v>
      </c>
      <c r="AT15" s="17">
        <v>0.220854734212932</v>
      </c>
      <c r="AU15" s="17">
        <v>0.22661675129226899</v>
      </c>
      <c r="AV15" s="17">
        <v>0.30908045610393697</v>
      </c>
      <c r="AW15" s="17">
        <v>0.237976200069311</v>
      </c>
      <c r="AX15" s="17">
        <v>0.28662070036311399</v>
      </c>
      <c r="AY15" s="17">
        <v>0.337179090049332</v>
      </c>
      <c r="AZ15" s="17">
        <v>0.31327628248865902</v>
      </c>
      <c r="BA15" s="17">
        <v>0.321229621334717</v>
      </c>
      <c r="BB15" s="17">
        <v>0.39521968890704301</v>
      </c>
      <c r="BC15" s="17">
        <v>0.26314392267105502</v>
      </c>
      <c r="BD15" s="17">
        <v>0.390201886572898</v>
      </c>
      <c r="BE15" s="17">
        <v>0.22874673829297801</v>
      </c>
      <c r="BF15" s="17">
        <v>0.200309043316967</v>
      </c>
      <c r="BG15" s="17">
        <v>0.27776957537303898</v>
      </c>
    </row>
    <row r="16" spans="2:59" ht="29" x14ac:dyDescent="0.35">
      <c r="B16" s="18" t="s">
        <v>487</v>
      </c>
      <c r="C16" s="17">
        <v>0.27632931849979497</v>
      </c>
      <c r="D16" s="17">
        <v>0.28165030346074998</v>
      </c>
      <c r="E16" s="17">
        <v>0.27251081890894302</v>
      </c>
      <c r="F16" s="17"/>
      <c r="G16" s="17">
        <v>0.251559580183005</v>
      </c>
      <c r="H16" s="17">
        <v>0.20944902413091801</v>
      </c>
      <c r="I16" s="17">
        <v>0.24699298960434399</v>
      </c>
      <c r="J16" s="17">
        <v>0.247353784660194</v>
      </c>
      <c r="K16" s="17">
        <v>0.329646583296693</v>
      </c>
      <c r="L16" s="17">
        <v>0.316688398428836</v>
      </c>
      <c r="M16" s="17"/>
      <c r="N16" s="17">
        <v>0.309556351918788</v>
      </c>
      <c r="O16" s="17">
        <v>0.25368573860197002</v>
      </c>
      <c r="P16" s="17">
        <v>0.23191148564665001</v>
      </c>
      <c r="Q16" s="17">
        <v>0.28701501024912901</v>
      </c>
      <c r="R16" s="17">
        <v>0.29338784324963602</v>
      </c>
      <c r="S16" s="17"/>
      <c r="T16" s="17">
        <v>0.35387030901049699</v>
      </c>
      <c r="U16" s="17">
        <v>0.256801880791721</v>
      </c>
      <c r="V16" s="17"/>
      <c r="W16" s="17">
        <v>0.27839726468076498</v>
      </c>
      <c r="X16" s="17">
        <v>0.28387863783195499</v>
      </c>
      <c r="Y16" s="17"/>
      <c r="Z16" s="17">
        <v>0.31476437634638199</v>
      </c>
      <c r="AA16" s="17">
        <v>0.27409928499737801</v>
      </c>
      <c r="AB16" s="17">
        <v>0.25481156369261698</v>
      </c>
      <c r="AC16" s="17"/>
      <c r="AD16" s="17">
        <v>0.30468576518340601</v>
      </c>
      <c r="AE16" s="17">
        <v>0.22309784848258199</v>
      </c>
      <c r="AF16" s="17"/>
      <c r="AG16" s="17">
        <v>0.323643117974937</v>
      </c>
      <c r="AH16" s="17">
        <v>0.24631021733827699</v>
      </c>
      <c r="AI16" s="17">
        <v>0.28590347720292703</v>
      </c>
      <c r="AJ16" s="17"/>
      <c r="AK16" s="17">
        <v>0.32877644744565598</v>
      </c>
      <c r="AL16" s="17">
        <v>0.27168923550228702</v>
      </c>
      <c r="AM16" s="17">
        <v>0.199828415045535</v>
      </c>
      <c r="AN16" s="17"/>
      <c r="AO16" s="17">
        <v>0.33820574404690101</v>
      </c>
      <c r="AP16" s="17">
        <v>0.32435363810260698</v>
      </c>
      <c r="AQ16" s="17">
        <v>0.219280781268263</v>
      </c>
      <c r="AR16" s="17"/>
      <c r="AS16" s="17">
        <v>0.15911691711961201</v>
      </c>
      <c r="AT16" s="17">
        <v>0.31661695043239702</v>
      </c>
      <c r="AU16" s="17">
        <v>0.28151477258087998</v>
      </c>
      <c r="AV16" s="17">
        <v>0.225199671617903</v>
      </c>
      <c r="AW16" s="17">
        <v>0.31741958917851498</v>
      </c>
      <c r="AX16" s="17">
        <v>0.26369784818015801</v>
      </c>
      <c r="AY16" s="17">
        <v>0.301384733327062</v>
      </c>
      <c r="AZ16" s="17">
        <v>0.22491446904203199</v>
      </c>
      <c r="BA16" s="17">
        <v>0.33309695159417202</v>
      </c>
      <c r="BB16" s="17">
        <v>0.434407789874802</v>
      </c>
      <c r="BC16" s="17">
        <v>0.32513803211973602</v>
      </c>
      <c r="BD16" s="17">
        <v>0.21065775996793101</v>
      </c>
      <c r="BE16" s="17">
        <v>0.27074866533539999</v>
      </c>
      <c r="BF16" s="17">
        <v>0.27604088333862198</v>
      </c>
      <c r="BG16" s="17">
        <v>0.38237168277954697</v>
      </c>
    </row>
    <row r="17" spans="2:59" ht="29" x14ac:dyDescent="0.35">
      <c r="B17" s="18" t="s">
        <v>488</v>
      </c>
      <c r="C17" s="17">
        <v>0.26361084994974798</v>
      </c>
      <c r="D17" s="17">
        <v>0.27252658411122899</v>
      </c>
      <c r="E17" s="17">
        <v>0.25433121674720499</v>
      </c>
      <c r="F17" s="17"/>
      <c r="G17" s="17">
        <v>0.30738933250585099</v>
      </c>
      <c r="H17" s="17">
        <v>0.23744980062118601</v>
      </c>
      <c r="I17" s="17">
        <v>0.20692397121986</v>
      </c>
      <c r="J17" s="17">
        <v>0.204436412375541</v>
      </c>
      <c r="K17" s="17">
        <v>0.30581002007324098</v>
      </c>
      <c r="L17" s="17">
        <v>0.30750454794587101</v>
      </c>
      <c r="M17" s="17"/>
      <c r="N17" s="17">
        <v>0.29707753338581</v>
      </c>
      <c r="O17" s="17">
        <v>0.24131099183686799</v>
      </c>
      <c r="P17" s="17">
        <v>0.26792290664731599</v>
      </c>
      <c r="Q17" s="17">
        <v>0.22793746768725501</v>
      </c>
      <c r="R17" s="17">
        <v>0.28858361560748902</v>
      </c>
      <c r="S17" s="17"/>
      <c r="T17" s="17">
        <v>0.34431641306282001</v>
      </c>
      <c r="U17" s="17">
        <v>0.243286466085087</v>
      </c>
      <c r="V17" s="17"/>
      <c r="W17" s="17">
        <v>0.27721618950465299</v>
      </c>
      <c r="X17" s="17">
        <v>0.26836075015885302</v>
      </c>
      <c r="Y17" s="17"/>
      <c r="Z17" s="17">
        <v>0.30837193116392198</v>
      </c>
      <c r="AA17" s="17">
        <v>0.31815796714200401</v>
      </c>
      <c r="AB17" s="17">
        <v>0.211642264299813</v>
      </c>
      <c r="AC17" s="17"/>
      <c r="AD17" s="17">
        <v>0.29828009883666001</v>
      </c>
      <c r="AE17" s="17">
        <v>0.19852882104696701</v>
      </c>
      <c r="AF17" s="17"/>
      <c r="AG17" s="17">
        <v>0.24347512992395401</v>
      </c>
      <c r="AH17" s="17">
        <v>0.22815919305667201</v>
      </c>
      <c r="AI17" s="17">
        <v>0.29592201380382099</v>
      </c>
      <c r="AJ17" s="17"/>
      <c r="AK17" s="17">
        <v>0.30142939382353801</v>
      </c>
      <c r="AL17" s="17">
        <v>0.26164468833751497</v>
      </c>
      <c r="AM17" s="17">
        <v>0.187294180088483</v>
      </c>
      <c r="AN17" s="17"/>
      <c r="AO17" s="17">
        <v>0.24448562993338199</v>
      </c>
      <c r="AP17" s="17">
        <v>0.30217572103875301</v>
      </c>
      <c r="AQ17" s="17">
        <v>0.238212991212221</v>
      </c>
      <c r="AR17" s="17"/>
      <c r="AS17" s="17">
        <v>0.20080433137442399</v>
      </c>
      <c r="AT17" s="17">
        <v>0.18103770045745299</v>
      </c>
      <c r="AU17" s="17">
        <v>0.175796161555445</v>
      </c>
      <c r="AV17" s="17">
        <v>0.25311741302615198</v>
      </c>
      <c r="AW17" s="17">
        <v>0.24030297615837301</v>
      </c>
      <c r="AX17" s="17">
        <v>0.22774390976396799</v>
      </c>
      <c r="AY17" s="17">
        <v>0.30174161720200199</v>
      </c>
      <c r="AZ17" s="17">
        <v>0.30141654790980998</v>
      </c>
      <c r="BA17" s="17">
        <v>0.302154332007461</v>
      </c>
      <c r="BB17" s="17">
        <v>0.40515253232083298</v>
      </c>
      <c r="BC17" s="17">
        <v>0.39639187447466701</v>
      </c>
      <c r="BD17" s="17">
        <v>0.213923487037782</v>
      </c>
      <c r="BE17" s="17">
        <v>0.22422501140812801</v>
      </c>
      <c r="BF17" s="17">
        <v>0.44868129833486903</v>
      </c>
      <c r="BG17" s="17">
        <v>0.32900560571076198</v>
      </c>
    </row>
    <row r="18" spans="2:59" ht="29" x14ac:dyDescent="0.35">
      <c r="B18" s="18" t="s">
        <v>489</v>
      </c>
      <c r="C18" s="17">
        <v>0.248229981537813</v>
      </c>
      <c r="D18" s="17">
        <v>0.28740481419557701</v>
      </c>
      <c r="E18" s="17">
        <v>0.21069812992846801</v>
      </c>
      <c r="F18" s="17"/>
      <c r="G18" s="17">
        <v>0.27117740228200199</v>
      </c>
      <c r="H18" s="17">
        <v>0.25486842475601601</v>
      </c>
      <c r="I18" s="17">
        <v>0.243717724152061</v>
      </c>
      <c r="J18" s="17">
        <v>0.243506527389352</v>
      </c>
      <c r="K18" s="17">
        <v>0.23462837587343999</v>
      </c>
      <c r="L18" s="17">
        <v>0.252462252883139</v>
      </c>
      <c r="M18" s="17"/>
      <c r="N18" s="17">
        <v>0.29738283370735102</v>
      </c>
      <c r="O18" s="17">
        <v>0.269635102534038</v>
      </c>
      <c r="P18" s="17">
        <v>0.19557246716642501</v>
      </c>
      <c r="Q18" s="17">
        <v>0.23362994504663101</v>
      </c>
      <c r="R18" s="17">
        <v>0.215045350792096</v>
      </c>
      <c r="S18" s="17"/>
      <c r="T18" s="17">
        <v>0.27649461416777599</v>
      </c>
      <c r="U18" s="17">
        <v>0.24111199336938699</v>
      </c>
      <c r="V18" s="17"/>
      <c r="W18" s="17">
        <v>0.225098523751943</v>
      </c>
      <c r="X18" s="17">
        <v>0.26138491923041701</v>
      </c>
      <c r="Y18" s="17"/>
      <c r="Z18" s="17">
        <v>0.276891320490191</v>
      </c>
      <c r="AA18" s="17">
        <v>0.24220362551369301</v>
      </c>
      <c r="AB18" s="17">
        <v>0.22901308165550299</v>
      </c>
      <c r="AC18" s="17"/>
      <c r="AD18" s="17">
        <v>0.26654250064741403</v>
      </c>
      <c r="AE18" s="17">
        <v>0.21385323741331699</v>
      </c>
      <c r="AF18" s="17"/>
      <c r="AG18" s="17">
        <v>0.24387138929923999</v>
      </c>
      <c r="AH18" s="17">
        <v>0.280460423598834</v>
      </c>
      <c r="AI18" s="17">
        <v>0.22934796056561399</v>
      </c>
      <c r="AJ18" s="17"/>
      <c r="AK18" s="17">
        <v>0.27793407387542801</v>
      </c>
      <c r="AL18" s="17">
        <v>0.24134768861722</v>
      </c>
      <c r="AM18" s="17">
        <v>0.223635710131254</v>
      </c>
      <c r="AN18" s="17"/>
      <c r="AO18" s="17">
        <v>0.33896812563969098</v>
      </c>
      <c r="AP18" s="17">
        <v>0.281438397698692</v>
      </c>
      <c r="AQ18" s="17">
        <v>0.20337766727328899</v>
      </c>
      <c r="AR18" s="17"/>
      <c r="AS18" s="17">
        <v>0.17497142373623001</v>
      </c>
      <c r="AT18" s="17">
        <v>0.227544016280704</v>
      </c>
      <c r="AU18" s="17">
        <v>0.159463520934914</v>
      </c>
      <c r="AV18" s="17">
        <v>0.248316700551898</v>
      </c>
      <c r="AW18" s="17">
        <v>0.28698426869055399</v>
      </c>
      <c r="AX18" s="17">
        <v>0.27785543974196802</v>
      </c>
      <c r="AY18" s="17">
        <v>0.30928799968146597</v>
      </c>
      <c r="AZ18" s="17">
        <v>0.26140195631782198</v>
      </c>
      <c r="BA18" s="17">
        <v>0.26540076398297902</v>
      </c>
      <c r="BB18" s="17">
        <v>0.27353341034510897</v>
      </c>
      <c r="BC18" s="17">
        <v>0.27795340366575</v>
      </c>
      <c r="BD18" s="17">
        <v>0.34751442992898401</v>
      </c>
      <c r="BE18" s="17">
        <v>0.31810377603605899</v>
      </c>
      <c r="BF18" s="17">
        <v>7.6309354552450401E-2</v>
      </c>
      <c r="BG18" s="17">
        <v>0.31163187181952701</v>
      </c>
    </row>
    <row r="19" spans="2:59" ht="29" x14ac:dyDescent="0.35">
      <c r="B19" s="18" t="s">
        <v>490</v>
      </c>
      <c r="C19" s="17">
        <v>0.22665367331727601</v>
      </c>
      <c r="D19" s="17">
        <v>0.22197456759624001</v>
      </c>
      <c r="E19" s="17">
        <v>0.22988649884425499</v>
      </c>
      <c r="F19" s="17"/>
      <c r="G19" s="17">
        <v>0.23298575578139799</v>
      </c>
      <c r="H19" s="17">
        <v>0.20611399502209499</v>
      </c>
      <c r="I19" s="17">
        <v>0.14602979899111301</v>
      </c>
      <c r="J19" s="17">
        <v>0.25645268266076399</v>
      </c>
      <c r="K19" s="17">
        <v>0.186619407802329</v>
      </c>
      <c r="L19" s="17">
        <v>0.28176079975757801</v>
      </c>
      <c r="M19" s="17"/>
      <c r="N19" s="17">
        <v>0.26104898733551901</v>
      </c>
      <c r="O19" s="17">
        <v>0.20691849571889301</v>
      </c>
      <c r="P19" s="17">
        <v>0.23388166014918799</v>
      </c>
      <c r="Q19" s="17">
        <v>0.20712931391068901</v>
      </c>
      <c r="R19" s="17">
        <v>0.20515559830351099</v>
      </c>
      <c r="S19" s="17"/>
      <c r="T19" s="17">
        <v>0.24581141125004899</v>
      </c>
      <c r="U19" s="17">
        <v>0.22182910850779999</v>
      </c>
      <c r="V19" s="17"/>
      <c r="W19" s="17">
        <v>0.23431485199111801</v>
      </c>
      <c r="X19" s="17">
        <v>0.21762648989253799</v>
      </c>
      <c r="Y19" s="17"/>
      <c r="Z19" s="17">
        <v>0.25201190387325101</v>
      </c>
      <c r="AA19" s="17">
        <v>0.18727555913501201</v>
      </c>
      <c r="AB19" s="17">
        <v>0.23096361514007199</v>
      </c>
      <c r="AC19" s="17"/>
      <c r="AD19" s="17">
        <v>0.25235904949308802</v>
      </c>
      <c r="AE19" s="17">
        <v>0.17839886281682099</v>
      </c>
      <c r="AF19" s="17"/>
      <c r="AG19" s="17">
        <v>0.18811810491047801</v>
      </c>
      <c r="AH19" s="17">
        <v>0.19775851536054201</v>
      </c>
      <c r="AI19" s="17">
        <v>0.253434110122917</v>
      </c>
      <c r="AJ19" s="17"/>
      <c r="AK19" s="17">
        <v>0.24012216827928601</v>
      </c>
      <c r="AL19" s="17">
        <v>0.232757720166412</v>
      </c>
      <c r="AM19" s="17">
        <v>0.186688298517485</v>
      </c>
      <c r="AN19" s="17"/>
      <c r="AO19" s="17">
        <v>0.20853161205395701</v>
      </c>
      <c r="AP19" s="17">
        <v>0.233999031255262</v>
      </c>
      <c r="AQ19" s="17">
        <v>0.21964077196777201</v>
      </c>
      <c r="AR19" s="17"/>
      <c r="AS19" s="17">
        <v>0.224745948168662</v>
      </c>
      <c r="AT19" s="17">
        <v>0.239651932803878</v>
      </c>
      <c r="AU19" s="17">
        <v>0.26753941542360299</v>
      </c>
      <c r="AV19" s="17">
        <v>0.235295931121765</v>
      </c>
      <c r="AW19" s="17">
        <v>0.29755026285851899</v>
      </c>
      <c r="AX19" s="17">
        <v>0.21850754079078</v>
      </c>
      <c r="AY19" s="17">
        <v>0.271324200528963</v>
      </c>
      <c r="AZ19" s="17">
        <v>9.6473682386537002E-2</v>
      </c>
      <c r="BA19" s="17">
        <v>0.19427847263134601</v>
      </c>
      <c r="BB19" s="17">
        <v>0.28207811789679599</v>
      </c>
      <c r="BC19" s="17">
        <v>0.20705546683012299</v>
      </c>
      <c r="BD19" s="17">
        <v>0.133329129605986</v>
      </c>
      <c r="BE19" s="17">
        <v>0.28583100769469899</v>
      </c>
      <c r="BF19" s="17">
        <v>5.6977505683667197E-2</v>
      </c>
      <c r="BG19" s="17">
        <v>0.24838431553742499</v>
      </c>
    </row>
    <row r="20" spans="2:59" ht="43.5" x14ac:dyDescent="0.35">
      <c r="B20" s="18" t="s">
        <v>491</v>
      </c>
      <c r="C20" s="17">
        <v>0.200891971178908</v>
      </c>
      <c r="D20" s="17">
        <v>0.185922551834167</v>
      </c>
      <c r="E20" s="17">
        <v>0.21360493985201401</v>
      </c>
      <c r="F20" s="17"/>
      <c r="G20" s="17">
        <v>0.16840828185738899</v>
      </c>
      <c r="H20" s="17">
        <v>0.15587974118540401</v>
      </c>
      <c r="I20" s="17">
        <v>0.176701831528431</v>
      </c>
      <c r="J20" s="17">
        <v>0.11538521927918</v>
      </c>
      <c r="K20" s="17">
        <v>0.23371533867902899</v>
      </c>
      <c r="L20" s="17">
        <v>0.28236198289125902</v>
      </c>
      <c r="M20" s="17"/>
      <c r="N20" s="17">
        <v>0.233640330868331</v>
      </c>
      <c r="O20" s="17">
        <v>0.15930417431830199</v>
      </c>
      <c r="P20" s="17">
        <v>0.20079787726430801</v>
      </c>
      <c r="Q20" s="17">
        <v>0.18356149461891699</v>
      </c>
      <c r="R20" s="17">
        <v>0.231612381508361</v>
      </c>
      <c r="S20" s="17"/>
      <c r="T20" s="17">
        <v>0.238035809730195</v>
      </c>
      <c r="U20" s="17">
        <v>0.19153789936770299</v>
      </c>
      <c r="V20" s="17"/>
      <c r="W20" s="17">
        <v>0.20614172561987101</v>
      </c>
      <c r="X20" s="17">
        <v>0.20645198905943299</v>
      </c>
      <c r="Y20" s="17"/>
      <c r="Z20" s="17">
        <v>0.267852296824026</v>
      </c>
      <c r="AA20" s="17">
        <v>0.20105722266547901</v>
      </c>
      <c r="AB20" s="17">
        <v>0.15621858055596199</v>
      </c>
      <c r="AC20" s="17"/>
      <c r="AD20" s="17">
        <v>0.22180275355339901</v>
      </c>
      <c r="AE20" s="17">
        <v>0.16163769868758199</v>
      </c>
      <c r="AF20" s="17"/>
      <c r="AG20" s="17">
        <v>0.15415876029992401</v>
      </c>
      <c r="AH20" s="17">
        <v>0.19493190410741701</v>
      </c>
      <c r="AI20" s="17">
        <v>0.22173224831129801</v>
      </c>
      <c r="AJ20" s="17"/>
      <c r="AK20" s="17">
        <v>0.26365953142813903</v>
      </c>
      <c r="AL20" s="17">
        <v>0.204991304517019</v>
      </c>
      <c r="AM20" s="17">
        <v>9.8869771938339596E-2</v>
      </c>
      <c r="AN20" s="17"/>
      <c r="AO20" s="17">
        <v>0.29742766921387298</v>
      </c>
      <c r="AP20" s="17">
        <v>0.23182535559700099</v>
      </c>
      <c r="AQ20" s="17">
        <v>0.14690284213294799</v>
      </c>
      <c r="AR20" s="17"/>
      <c r="AS20" s="17">
        <v>0.17596589074402899</v>
      </c>
      <c r="AT20" s="17">
        <v>0.173135982870048</v>
      </c>
      <c r="AU20" s="17">
        <v>0.16322222118433499</v>
      </c>
      <c r="AV20" s="17">
        <v>0.19005719018602699</v>
      </c>
      <c r="AW20" s="17">
        <v>0.24886810809161999</v>
      </c>
      <c r="AX20" s="17">
        <v>0.15041936828274799</v>
      </c>
      <c r="AY20" s="17">
        <v>0.22814412031626399</v>
      </c>
      <c r="AZ20" s="17">
        <v>0.191695280788584</v>
      </c>
      <c r="BA20" s="17">
        <v>0.25222671136767999</v>
      </c>
      <c r="BB20" s="17">
        <v>0.163939597655576</v>
      </c>
      <c r="BC20" s="17">
        <v>0.24461868635019399</v>
      </c>
      <c r="BD20" s="17">
        <v>0.34692196623303101</v>
      </c>
      <c r="BE20" s="17">
        <v>0.21278108434201701</v>
      </c>
      <c r="BF20" s="17">
        <v>0.32493256780264002</v>
      </c>
      <c r="BG20" s="17">
        <v>0.17779073252306801</v>
      </c>
    </row>
    <row r="21" spans="2:59" ht="29" x14ac:dyDescent="0.35">
      <c r="B21" s="18" t="s">
        <v>492</v>
      </c>
      <c r="C21" s="17">
        <v>0.172629267180548</v>
      </c>
      <c r="D21" s="17">
        <v>0.164037309418122</v>
      </c>
      <c r="E21" s="17">
        <v>0.179284664897577</v>
      </c>
      <c r="F21" s="17"/>
      <c r="G21" s="17">
        <v>0.19951209218281299</v>
      </c>
      <c r="H21" s="17">
        <v>0.14581360608955299</v>
      </c>
      <c r="I21" s="17">
        <v>0.190308666584317</v>
      </c>
      <c r="J21" s="17">
        <v>0.19672350707202499</v>
      </c>
      <c r="K21" s="17">
        <v>0.14232877170476099</v>
      </c>
      <c r="L21" s="17">
        <v>0.169332189756282</v>
      </c>
      <c r="M21" s="17"/>
      <c r="N21" s="17">
        <v>0.148139564008886</v>
      </c>
      <c r="O21" s="17">
        <v>0.186671802052439</v>
      </c>
      <c r="P21" s="17">
        <v>0.206873074850559</v>
      </c>
      <c r="Q21" s="17">
        <v>0.15916532062987199</v>
      </c>
      <c r="R21" s="17">
        <v>0.173914338822381</v>
      </c>
      <c r="S21" s="17"/>
      <c r="T21" s="17">
        <v>0.156390538556722</v>
      </c>
      <c r="U21" s="17">
        <v>0.17671872695623</v>
      </c>
      <c r="V21" s="17"/>
      <c r="W21" s="17">
        <v>0.19048894557618701</v>
      </c>
      <c r="X21" s="17">
        <v>0.15891287079001501</v>
      </c>
      <c r="Y21" s="17"/>
      <c r="Z21" s="17">
        <v>0.15377027045889999</v>
      </c>
      <c r="AA21" s="17">
        <v>0.169183731642775</v>
      </c>
      <c r="AB21" s="17">
        <v>0.18535950453261499</v>
      </c>
      <c r="AC21" s="17"/>
      <c r="AD21" s="17">
        <v>0.180520981473617</v>
      </c>
      <c r="AE21" s="17">
        <v>0.15781473285390499</v>
      </c>
      <c r="AF21" s="17"/>
      <c r="AG21" s="17">
        <v>0.148659635857327</v>
      </c>
      <c r="AH21" s="17">
        <v>0.17673409885209099</v>
      </c>
      <c r="AI21" s="17">
        <v>0.17887808314862699</v>
      </c>
      <c r="AJ21" s="17"/>
      <c r="AK21" s="17">
        <v>0.19286220166149601</v>
      </c>
      <c r="AL21" s="17">
        <v>0.16318801531680499</v>
      </c>
      <c r="AM21" s="17">
        <v>0.164402990698544</v>
      </c>
      <c r="AN21" s="17"/>
      <c r="AO21" s="17">
        <v>0.101601118845358</v>
      </c>
      <c r="AP21" s="17">
        <v>0.179430839393073</v>
      </c>
      <c r="AQ21" s="17">
        <v>0.183332468141575</v>
      </c>
      <c r="AR21" s="17"/>
      <c r="AS21" s="17">
        <v>0.25238664826261498</v>
      </c>
      <c r="AT21" s="17">
        <v>0.18801923390144101</v>
      </c>
      <c r="AU21" s="17">
        <v>0.135040142736913</v>
      </c>
      <c r="AV21" s="17">
        <v>0.208232835668375</v>
      </c>
      <c r="AW21" s="17">
        <v>0.18299234536728601</v>
      </c>
      <c r="AX21" s="17">
        <v>0.16618320398957401</v>
      </c>
      <c r="AY21" s="17">
        <v>0.14324341611778199</v>
      </c>
      <c r="AZ21" s="17">
        <v>0.206253316629254</v>
      </c>
      <c r="BA21" s="17">
        <v>0.21463137162266499</v>
      </c>
      <c r="BB21" s="17">
        <v>0.12066774964301601</v>
      </c>
      <c r="BC21" s="17">
        <v>0.20838396536699899</v>
      </c>
      <c r="BD21" s="17">
        <v>5.9928755344786602E-2</v>
      </c>
      <c r="BE21" s="17">
        <v>0.27648057903149598</v>
      </c>
      <c r="BF21" s="17">
        <v>0</v>
      </c>
      <c r="BG21" s="17">
        <v>0.11538655352062401</v>
      </c>
    </row>
    <row r="22" spans="2:59" ht="29" x14ac:dyDescent="0.35">
      <c r="B22" s="18" t="s">
        <v>493</v>
      </c>
      <c r="C22" s="17">
        <v>0.16369961948353601</v>
      </c>
      <c r="D22" s="17">
        <v>0.196503221132309</v>
      </c>
      <c r="E22" s="17">
        <v>0.13381477235667499</v>
      </c>
      <c r="F22" s="17"/>
      <c r="G22" s="17">
        <v>0.189027824356825</v>
      </c>
      <c r="H22" s="17">
        <v>0.27096062311300401</v>
      </c>
      <c r="I22" s="17">
        <v>0.13466332641756501</v>
      </c>
      <c r="J22" s="17">
        <v>0.12148601681811701</v>
      </c>
      <c r="K22" s="17">
        <v>0.18414575241254599</v>
      </c>
      <c r="L22" s="17">
        <v>0.139789202217976</v>
      </c>
      <c r="M22" s="17"/>
      <c r="N22" s="17">
        <v>0.16854500372686201</v>
      </c>
      <c r="O22" s="17">
        <v>0.19439269510948801</v>
      </c>
      <c r="P22" s="17">
        <v>0.19039360633916999</v>
      </c>
      <c r="Q22" s="17">
        <v>0.133917440975239</v>
      </c>
      <c r="R22" s="17">
        <v>0.11065023439826099</v>
      </c>
      <c r="S22" s="17"/>
      <c r="T22" s="17">
        <v>0.18596046042293499</v>
      </c>
      <c r="U22" s="17">
        <v>0.15809358863571699</v>
      </c>
      <c r="V22" s="17"/>
      <c r="W22" s="17">
        <v>0.17941166929801</v>
      </c>
      <c r="X22" s="17">
        <v>0.16410538088937701</v>
      </c>
      <c r="Y22" s="17"/>
      <c r="Z22" s="17">
        <v>0.18082293986883399</v>
      </c>
      <c r="AA22" s="17">
        <v>0.20074143901934699</v>
      </c>
      <c r="AB22" s="17">
        <v>0.14245670512102601</v>
      </c>
      <c r="AC22" s="17"/>
      <c r="AD22" s="17">
        <v>0.18062913011284201</v>
      </c>
      <c r="AE22" s="17">
        <v>0.13191909537468</v>
      </c>
      <c r="AF22" s="17"/>
      <c r="AG22" s="17">
        <v>0.14732826847792499</v>
      </c>
      <c r="AH22" s="17">
        <v>0.14352555056755301</v>
      </c>
      <c r="AI22" s="17">
        <v>0.18596244824764399</v>
      </c>
      <c r="AJ22" s="17"/>
      <c r="AK22" s="17">
        <v>0.17530670029642401</v>
      </c>
      <c r="AL22" s="17">
        <v>0.172978137584996</v>
      </c>
      <c r="AM22" s="17">
        <v>0.13654788684573901</v>
      </c>
      <c r="AN22" s="17"/>
      <c r="AO22" s="17">
        <v>0.24295762421442499</v>
      </c>
      <c r="AP22" s="17">
        <v>0.17173929879935301</v>
      </c>
      <c r="AQ22" s="17">
        <v>0.14861565829017401</v>
      </c>
      <c r="AR22" s="17"/>
      <c r="AS22" s="17">
        <v>8.2491326492717204E-2</v>
      </c>
      <c r="AT22" s="17">
        <v>0.141893897051387</v>
      </c>
      <c r="AU22" s="17">
        <v>0.16838773368343499</v>
      </c>
      <c r="AV22" s="17">
        <v>0.16688060344563699</v>
      </c>
      <c r="AW22" s="17">
        <v>0.15132597511608101</v>
      </c>
      <c r="AX22" s="17">
        <v>0.18103655015696299</v>
      </c>
      <c r="AY22" s="17">
        <v>0.28276495325670598</v>
      </c>
      <c r="AZ22" s="17">
        <v>0.19004828298906801</v>
      </c>
      <c r="BA22" s="17">
        <v>0.152688183651814</v>
      </c>
      <c r="BB22" s="17">
        <v>0.22386890084290301</v>
      </c>
      <c r="BC22" s="17">
        <v>0.11367162604952399</v>
      </c>
      <c r="BD22" s="17">
        <v>0.16713278922439601</v>
      </c>
      <c r="BE22" s="17">
        <v>5.1840717811221203E-2</v>
      </c>
      <c r="BF22" s="17">
        <v>0.18108642052225299</v>
      </c>
      <c r="BG22" s="17">
        <v>0.26165110661901703</v>
      </c>
    </row>
    <row r="23" spans="2:59" ht="29" x14ac:dyDescent="0.35">
      <c r="B23" s="18" t="s">
        <v>494</v>
      </c>
      <c r="C23" s="17">
        <v>0.12779583567407499</v>
      </c>
      <c r="D23" s="17">
        <v>0.142252567136122</v>
      </c>
      <c r="E23" s="17">
        <v>0.11279476682284501</v>
      </c>
      <c r="F23" s="17"/>
      <c r="G23" s="17">
        <v>0.17162663316500401</v>
      </c>
      <c r="H23" s="17">
        <v>0.122312248864413</v>
      </c>
      <c r="I23" s="17">
        <v>0.161216786726463</v>
      </c>
      <c r="J23" s="17">
        <v>0.12266286819185999</v>
      </c>
      <c r="K23" s="17">
        <v>9.6914334578540401E-2</v>
      </c>
      <c r="L23" s="17">
        <v>0.121754412451338</v>
      </c>
      <c r="M23" s="17"/>
      <c r="N23" s="17">
        <v>0.11934265019835701</v>
      </c>
      <c r="O23" s="17">
        <v>0.154701371610384</v>
      </c>
      <c r="P23" s="17">
        <v>0.15104083218515199</v>
      </c>
      <c r="Q23" s="17">
        <v>8.7991470237735597E-2</v>
      </c>
      <c r="R23" s="17">
        <v>0.142067996892904</v>
      </c>
      <c r="S23" s="17"/>
      <c r="T23" s="17">
        <v>0.12692142344986501</v>
      </c>
      <c r="U23" s="17">
        <v>0.12801604217552601</v>
      </c>
      <c r="V23" s="17"/>
      <c r="W23" s="17">
        <v>0.14294769424897</v>
      </c>
      <c r="X23" s="17">
        <v>0.11188998642543301</v>
      </c>
      <c r="Y23" s="17"/>
      <c r="Z23" s="17">
        <v>0.12778782936924399</v>
      </c>
      <c r="AA23" s="17">
        <v>0.15537227592247899</v>
      </c>
      <c r="AB23" s="17">
        <v>0.1247623288369</v>
      </c>
      <c r="AC23" s="17"/>
      <c r="AD23" s="17">
        <v>0.13741161772525901</v>
      </c>
      <c r="AE23" s="17">
        <v>0.109744835855204</v>
      </c>
      <c r="AF23" s="17"/>
      <c r="AG23" s="17">
        <v>0.12520925129323299</v>
      </c>
      <c r="AH23" s="17">
        <v>0.109006340947933</v>
      </c>
      <c r="AI23" s="17">
        <v>0.144183466072934</v>
      </c>
      <c r="AJ23" s="17"/>
      <c r="AK23" s="17">
        <v>0.123642036005817</v>
      </c>
      <c r="AL23" s="17">
        <v>0.122419287870061</v>
      </c>
      <c r="AM23" s="17">
        <v>0.15542178527056599</v>
      </c>
      <c r="AN23" s="17"/>
      <c r="AO23" s="17">
        <v>0.110830363815594</v>
      </c>
      <c r="AP23" s="17">
        <v>0.124154718599434</v>
      </c>
      <c r="AQ23" s="17">
        <v>0.12914650960645599</v>
      </c>
      <c r="AR23" s="17"/>
      <c r="AS23" s="17">
        <v>0.198612274299375</v>
      </c>
      <c r="AT23" s="17">
        <v>0.131614485528109</v>
      </c>
      <c r="AU23" s="17">
        <v>6.7874239282686002E-2</v>
      </c>
      <c r="AV23" s="17">
        <v>0.21612783379085099</v>
      </c>
      <c r="AW23" s="17">
        <v>0.15006732631901501</v>
      </c>
      <c r="AX23" s="17">
        <v>0.106048566626711</v>
      </c>
      <c r="AY23" s="17">
        <v>0.13569927305527599</v>
      </c>
      <c r="AZ23" s="17">
        <v>5.0424055471977799E-2</v>
      </c>
      <c r="BA23" s="17">
        <v>0.167635744458353</v>
      </c>
      <c r="BB23" s="17">
        <v>9.7287033697417799E-2</v>
      </c>
      <c r="BC23" s="17">
        <v>0.124295035225938</v>
      </c>
      <c r="BD23" s="17">
        <v>0.12568126253159301</v>
      </c>
      <c r="BE23" s="17">
        <v>0</v>
      </c>
      <c r="BF23" s="17">
        <v>0</v>
      </c>
      <c r="BG23" s="17">
        <v>0.109087482971002</v>
      </c>
    </row>
    <row r="24" spans="2:59" x14ac:dyDescent="0.35">
      <c r="B24" s="18" t="s">
        <v>133</v>
      </c>
      <c r="C24" s="17">
        <v>6.4586862323780594E-2</v>
      </c>
      <c r="D24" s="17">
        <v>4.1977426373238501E-2</v>
      </c>
      <c r="E24" s="17">
        <v>8.5915509501628198E-2</v>
      </c>
      <c r="F24" s="17"/>
      <c r="G24" s="17">
        <v>7.7718404637584296E-2</v>
      </c>
      <c r="H24" s="17">
        <v>7.9150193790724105E-2</v>
      </c>
      <c r="I24" s="17">
        <v>9.0787988541458503E-2</v>
      </c>
      <c r="J24" s="17">
        <v>7.0039642786444603E-2</v>
      </c>
      <c r="K24" s="17">
        <v>5.6804505154343203E-2</v>
      </c>
      <c r="L24" s="17">
        <v>4.1031977111686997E-2</v>
      </c>
      <c r="M24" s="17"/>
      <c r="N24" s="17">
        <v>4.2072023718346299E-2</v>
      </c>
      <c r="O24" s="17">
        <v>5.7171931193020997E-2</v>
      </c>
      <c r="P24" s="17">
        <v>4.5016034981663303E-2</v>
      </c>
      <c r="Q24" s="17">
        <v>0.107680678186052</v>
      </c>
      <c r="R24" s="17">
        <v>7.8225347128788397E-2</v>
      </c>
      <c r="S24" s="17"/>
      <c r="T24" s="17">
        <v>2.1984936591741298E-2</v>
      </c>
      <c r="U24" s="17">
        <v>7.5315464647496999E-2</v>
      </c>
      <c r="V24" s="17"/>
      <c r="W24" s="17">
        <v>3.6882929243208698E-2</v>
      </c>
      <c r="X24" s="17">
        <v>8.2329951147931693E-2</v>
      </c>
      <c r="Y24" s="17"/>
      <c r="Z24" s="17">
        <v>5.1667642307571801E-2</v>
      </c>
      <c r="AA24" s="17">
        <v>2.3435947482426101E-2</v>
      </c>
      <c r="AB24" s="17">
        <v>5.4678483795760201E-2</v>
      </c>
      <c r="AC24" s="17"/>
      <c r="AD24" s="17">
        <v>3.8913609205356497E-2</v>
      </c>
      <c r="AE24" s="17">
        <v>0.112781370573207</v>
      </c>
      <c r="AF24" s="17"/>
      <c r="AG24" s="17">
        <v>7.41177473363097E-2</v>
      </c>
      <c r="AH24" s="17">
        <v>4.9050142258526899E-2</v>
      </c>
      <c r="AI24" s="17">
        <v>5.3426949192133102E-2</v>
      </c>
      <c r="AJ24" s="17"/>
      <c r="AK24" s="17">
        <v>2.6568152448769099E-2</v>
      </c>
      <c r="AL24" s="17">
        <v>5.8186297830694303E-2</v>
      </c>
      <c r="AM24" s="17">
        <v>8.6062624472911894E-2</v>
      </c>
      <c r="AN24" s="17"/>
      <c r="AO24" s="17">
        <v>3.3395609472819901E-2</v>
      </c>
      <c r="AP24" s="17">
        <v>4.6791723875516902E-2</v>
      </c>
      <c r="AQ24" s="17">
        <v>7.5084668121319004E-2</v>
      </c>
      <c r="AR24" s="17"/>
      <c r="AS24" s="17">
        <v>0.124879178308388</v>
      </c>
      <c r="AT24" s="17">
        <v>6.23538245220365E-2</v>
      </c>
      <c r="AU24" s="17">
        <v>9.4305367672885096E-2</v>
      </c>
      <c r="AV24" s="17">
        <v>6.3497326412923799E-2</v>
      </c>
      <c r="AW24" s="17">
        <v>2.3612950457277699E-2</v>
      </c>
      <c r="AX24" s="17">
        <v>3.6459979086666303E-2</v>
      </c>
      <c r="AY24" s="17">
        <v>3.9557458435055801E-2</v>
      </c>
      <c r="AZ24" s="17">
        <v>6.6532669840860106E-2</v>
      </c>
      <c r="BA24" s="17">
        <v>2.5976786412347401E-2</v>
      </c>
      <c r="BB24" s="17">
        <v>1.6731105003668999E-2</v>
      </c>
      <c r="BC24" s="17">
        <v>6.4016683867263793E-2</v>
      </c>
      <c r="BD24" s="17">
        <v>0.11671836799715</v>
      </c>
      <c r="BE24" s="17">
        <v>9.0595229979707495E-2</v>
      </c>
      <c r="BF24" s="17">
        <v>0</v>
      </c>
      <c r="BG24" s="17">
        <v>5.2234488843420399E-2</v>
      </c>
    </row>
    <row r="25" spans="2:59" ht="29" x14ac:dyDescent="0.35">
      <c r="B25" s="18" t="s">
        <v>495</v>
      </c>
      <c r="C25" s="19">
        <v>2.83481526954447E-2</v>
      </c>
      <c r="D25" s="19">
        <v>2.6996377081174E-2</v>
      </c>
      <c r="E25" s="19">
        <v>2.9724233796053001E-2</v>
      </c>
      <c r="F25" s="19"/>
      <c r="G25" s="19">
        <v>1.30859069728088E-2</v>
      </c>
      <c r="H25" s="19">
        <v>2.5622384381601901E-2</v>
      </c>
      <c r="I25" s="19">
        <v>2.25560051256486E-2</v>
      </c>
      <c r="J25" s="19">
        <v>2.20544811851873E-2</v>
      </c>
      <c r="K25" s="19">
        <v>5.2591391563523403E-2</v>
      </c>
      <c r="L25" s="19">
        <v>2.6612317106300899E-2</v>
      </c>
      <c r="M25" s="19"/>
      <c r="N25" s="19">
        <v>2.78273562798971E-2</v>
      </c>
      <c r="O25" s="19">
        <v>2.83663202138782E-2</v>
      </c>
      <c r="P25" s="19">
        <v>1.5156846460814199E-2</v>
      </c>
      <c r="Q25" s="19">
        <v>3.61917869810921E-2</v>
      </c>
      <c r="R25" s="19">
        <v>3.7105269118595303E-2</v>
      </c>
      <c r="S25" s="19"/>
      <c r="T25" s="19">
        <v>2.4904898774246401E-2</v>
      </c>
      <c r="U25" s="19">
        <v>2.92152802110522E-2</v>
      </c>
      <c r="V25" s="19"/>
      <c r="W25" s="19">
        <v>1.21789792999602E-2</v>
      </c>
      <c r="X25" s="19">
        <v>3.54126539945782E-2</v>
      </c>
      <c r="Y25" s="19"/>
      <c r="Z25" s="19">
        <v>2.2568257924768099E-3</v>
      </c>
      <c r="AA25" s="19">
        <v>2.5230992180360099E-2</v>
      </c>
      <c r="AB25" s="19">
        <v>5.0375431459589198E-2</v>
      </c>
      <c r="AC25" s="19"/>
      <c r="AD25" s="19">
        <v>2.3564917188562601E-2</v>
      </c>
      <c r="AE25" s="19">
        <v>3.7327368614519303E-2</v>
      </c>
      <c r="AF25" s="19"/>
      <c r="AG25" s="19">
        <v>6.3743351957295299E-3</v>
      </c>
      <c r="AH25" s="19">
        <v>2.6846685706990499E-2</v>
      </c>
      <c r="AI25" s="19">
        <v>3.6045970339880502E-2</v>
      </c>
      <c r="AJ25" s="19"/>
      <c r="AK25" s="19">
        <v>1.06395044752658E-2</v>
      </c>
      <c r="AL25" s="19">
        <v>1.8070558968715501E-2</v>
      </c>
      <c r="AM25" s="19">
        <v>0.109268781005753</v>
      </c>
      <c r="AN25" s="19"/>
      <c r="AO25" s="19">
        <v>1.11012956144065E-2</v>
      </c>
      <c r="AP25" s="19">
        <v>1.6251604718568201E-2</v>
      </c>
      <c r="AQ25" s="19">
        <v>4.2979274954401799E-2</v>
      </c>
      <c r="AR25" s="19"/>
      <c r="AS25" s="19">
        <v>3.52738133475081E-2</v>
      </c>
      <c r="AT25" s="19">
        <v>6.9255211112299805E-2</v>
      </c>
      <c r="AU25" s="19">
        <v>3.2582095670121998E-2</v>
      </c>
      <c r="AV25" s="19">
        <v>1.02228647843292E-2</v>
      </c>
      <c r="AW25" s="19">
        <v>4.6399846820026999E-2</v>
      </c>
      <c r="AX25" s="19">
        <v>5.6161640876465503E-2</v>
      </c>
      <c r="AY25" s="19">
        <v>1.8816598238255201E-2</v>
      </c>
      <c r="AZ25" s="19">
        <v>1.9028369928060101E-2</v>
      </c>
      <c r="BA25" s="19">
        <v>0</v>
      </c>
      <c r="BB25" s="19">
        <v>0</v>
      </c>
      <c r="BC25" s="19">
        <v>2.13746495924436E-2</v>
      </c>
      <c r="BD25" s="19">
        <v>3.3440845000843197E-2</v>
      </c>
      <c r="BE25" s="19">
        <v>0</v>
      </c>
      <c r="BF25" s="19">
        <v>0</v>
      </c>
      <c r="BG25" s="19">
        <v>2.1605508432876602E-2</v>
      </c>
    </row>
    <row r="26" spans="2:59" x14ac:dyDescent="0.35">
      <c r="B26" s="16"/>
    </row>
    <row r="27" spans="2:59" x14ac:dyDescent="0.35">
      <c r="B27" t="s">
        <v>87</v>
      </c>
    </row>
    <row r="28" spans="2:59" x14ac:dyDescent="0.35">
      <c r="B28" t="s">
        <v>88</v>
      </c>
    </row>
    <row r="30" spans="2:59" x14ac:dyDescent="0.35">
      <c r="B30" s="8" t="str">
        <f>HYPERLINK("#'Contents'!A1", "Return to Contents")</f>
        <v>Return to Contents</v>
      </c>
    </row>
  </sheetData>
  <mergeCells count="12">
    <mergeCell ref="AS5:BG5"/>
    <mergeCell ref="D2:AX2"/>
    <mergeCell ref="Z5:AB5"/>
    <mergeCell ref="AD5:AE5"/>
    <mergeCell ref="AG5:AI5"/>
    <mergeCell ref="AK5:AM5"/>
    <mergeCell ref="AO5:AQ5"/>
    <mergeCell ref="D5:E5"/>
    <mergeCell ref="G5:L5"/>
    <mergeCell ref="N5:R5"/>
    <mergeCell ref="T5:U5"/>
    <mergeCell ref="W5:X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137</vt:i4>
      </vt:variant>
    </vt:vector>
  </HeadingPairs>
  <TitlesOfParts>
    <vt:vector size="13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Sunita Pfitzner</cp:lastModifiedBy>
  <dcterms:created xsi:type="dcterms:W3CDTF">2025-07-16T09:31:43Z</dcterms:created>
  <dcterms:modified xsi:type="dcterms:W3CDTF">2025-12-19T16:46:47Z</dcterms:modified>
</cp:coreProperties>
</file>